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<sst xmlns="http://schemas.openxmlformats.org/spreadsheetml/2006/main" count="1319" uniqueCount="239">
  <si>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</si>
  <si>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</si>
  <si>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</si>
  <si>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</si>
  <si>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</si>
  <si>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</si>
  <si>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</si>
  <si>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</si>
  <si>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</si>
  <si>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</si>
  <si>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</si>
  <si>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</si>
  <si>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</si>
  <si>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</si>
  <si>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</si>
  <si>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</si>
  <si>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</si>
  <si>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</si>
  <si>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</si>
  <si>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</si>
  <si>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</si>
  <si>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</si>
  <si>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</si>
  <si>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</si>
  <si>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</si>
  <si>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</si>
  <si>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</si>
  <si>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</si>
  <si>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</si>
  <si>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</si>
  <si>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</si>
  <si>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</si>
  <si>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</si>
  <si>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</si>
  <si>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</si>
  <si>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</si>
  <si>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</si>
  <si>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</si>
  <si>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</si>
  <si>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</si>
  <si>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</si>
  <si>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</si>
  <si>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</si>
  <si>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</si>
  <si>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</si>
  <si>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</si>
  <si>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</si>
  <si>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</si>
  <si>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</si>
  <si>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</si>
  <si>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</si>
  <si>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</si>
  <si>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</si>
  <si>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</si>
  <si>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</si>
  <si>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</si>
  <si>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</si>
  <si>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</si>
  <si>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</si>
  <si>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</si>
  <si>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</si>
  <si>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</si>
  <si>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</si>
  <si>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</si>
  <si>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</si>
  <si>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</si>
  <si>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</si>
  <si>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</si>
  <si>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</si>
  <si>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</si>
  <si>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</si>
  <si>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</si>
  <si>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</si>
  <si>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</si>
  <si>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</si>
  <si>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</si>
  <si>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</si>
  <si>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</si>
  <si>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</si>
  <si>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</si>
  <si>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</si>
  <si>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</si>
  <si>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</si>
  <si>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</si>
  <si>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</si>
  <si>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</si>
  <si>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</si>
  <si>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</si>
  <si>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</si>
  <si>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</si>
  <si>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</si>
  <si>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</si>
  <si>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</si>
  <si>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</si>
  <si>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</si>
  <si>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</si>
  <si>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</si>
  <si>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</si>
  <si>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</si>
  <si>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</si>
  <si>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</si>
  <si>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</si>
  <si>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</si>
  <si>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</si>
  <si>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</si>
  <si>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</si>
  <si>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</si>
  <si>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</si>
  <si>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</si>
  <si>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</si>
  <si>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</si>
  <si>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</si>
  <si>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</si>
  <si>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</si>
  <si>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</si>
  <si>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</si>
  <si>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</si>
  <si>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</si>
  <si>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</si>
  <si>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</si>
  <si>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</si>
  <si>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</si>
  <si>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</si>
  <si>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</si>
  <si>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</si>
  <si>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</si>
  <si>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</si>
  <si>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</si>
  <si>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</si>
  <si>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</si>
  <si>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</si>
  <si>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</si>
  <si>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</si>
  <si>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</si>
  <si>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</si>
  <si>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</si>
  <si>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</si>
  <si>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</si>
  <si>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</si>
  <si>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</si>
  <si>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</si>
  <si>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</si>
  <si>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</si>
  <si>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</si>
  <si>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</si>
  <si>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</si>
  <si>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</si>
  <si>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</si>
  <si>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</si>
  <si>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</si>
  <si>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</si>
  <si>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</si>
  <si>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</si>
  <si>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</si>
  <si>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</si>
  <si>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</si>
  <si>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</si>
  <si>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</si>
  <si>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</si>
  <si>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</si>
  <si>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</si>
  <si>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</si>
  <si>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</si>
  <si>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</si>
  <si>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</si>
  <si>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</si>
  <si>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</si>
  <si>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</si>
  <si>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</si>
  <si>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</si>
  <si>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</si>
  <si>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</si>
  <si>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</si>
  <si>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</si>
  <si>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</si>
  <si>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</si>
  <si>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</si>
  <si>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</si>
  <si>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</si>
  <si>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</si>
  <si>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</si>
  <si>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</si>
  <si>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</si>
  <si>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</si>
  <si>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</si>
  <si>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</si>
  <si>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</si>
  <si>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</si>
  <si>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</si>
  <si>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</si>
  <si>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</si>
  <si>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</si>
  <si>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</si>
  <si>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</si>
  <si>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</si>
  <si>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</si>
  <si>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</si>
  <si>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</si>
  <si>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</si>
  <si>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</si>
  <si>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</si>
  <si>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</si>
  <si>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</si>
  <si>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</si>
  <si>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</si>
  <si>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</si>
  <si>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</si>
  <si>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</si>
  <si>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</si>
  <si>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</si>
  <si>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</si>
  <si>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</si>
  <si>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</si>
  <si>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</si>
  <si>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</si>
  <si>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</si>
  <si>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</si>
  <si>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</si>
  <si>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</si>
  <si>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</si>
  <si>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</si>
  <si>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</si>
  <si>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</si>
  <si>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</si>
  <si>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</si>
  <si>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</si>
  <si>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</si>
  <si>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</si>
  <si>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</si>
  <si>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</si>
  <si>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</si>
  <si>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令和元年6月</t>
    <rPh sb="0" eb="1">
      <t>レイ</t>
    </rPh>
    <rPh sb="1" eb="2">
      <t>ワ</t>
    </rPh>
    <rPh sb="2" eb="4">
      <t>ガンネン</t>
    </rPh>
    <rPh sb="5" eb="6">
      <t>ガツ</t>
    </rPh>
    <phoneticPr fontId="2"/>
  </si>
  <si>
    <t>令和元年6月所管面（1～3類）</t>
    <rPh sb="0" eb="1">
      <t>レイ</t>
    </rPh>
    <rPh sb="1" eb="2">
      <t>ワ</t>
    </rPh>
    <rPh sb="2" eb="4">
      <t>ガンネン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</si>
  <si>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2，927　㎡</t>
    <phoneticPr fontId="2"/>
  </si>
  <si>
    <r>
      <t>85，133  m</t>
    </r>
    <r>
      <rPr>
        <sz val="8"/>
        <rFont val="ＭＳ Ｐゴシック"/>
        <family val="3"/>
        <charset val="128"/>
      </rPr>
      <t>3</t>
    </r>
    <phoneticPr fontId="2"/>
  </si>
  <si>
    <t>8，352  ㎡</t>
    <phoneticPr fontId="2"/>
  </si>
  <si>
    <t>　　　　　　　　　　　　　　　　令和元年6月末上位10品目入庫高(県合計）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</si>
  <si>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令和元年6月末上位１０品目保管残高（県合計）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</si>
  <si>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金属製品</t>
    <rPh sb="0" eb="2">
      <t>キンゾク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</si>
</sst>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0" fillId="0" borderId="39" xfId="1" applyFont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179" fontId="0" fillId="0" borderId="42" xfId="1" applyNumberFormat="1" applyFont="1" applyBorder="1"/>
    <xf numFmtId="179" fontId="1" fillId="0" borderId="11" xfId="1" applyNumberFormat="1" applyBorder="1"/>
    <xf numFmtId="38" fontId="0" fillId="0" borderId="50" xfId="1" applyFont="1" applyFill="1" applyBorder="1"/>
    <xf numFmtId="0" fontId="1" fillId="0" borderId="2" xfId="0" applyFont="1" applyFill="1" applyBorder="1"/>
    <xf numFmtId="0" fontId="0" fillId="0" borderId="2" xfId="0" applyFont="1" applyBorder="1"/>
    <xf numFmtId="38" fontId="1" fillId="0" borderId="12" xfId="1" applyFont="1" applyFill="1" applyBorder="1"/>
    <xf numFmtId="38" fontId="1" fillId="0" borderId="11" xfId="1" applyFont="1" applyBorder="1"/>
    <xf numFmtId="38" fontId="0" fillId="0" borderId="10" xfId="1" applyFont="1" applyBorder="1"/>
    <xf numFmtId="38" fontId="1" fillId="0" borderId="38" xfId="1" applyFill="1" applyBorder="1"/>
    <xf numFmtId="38" fontId="0" fillId="0" borderId="9" xfId="1" applyFont="1" applyBorder="1"/>
    <xf numFmtId="38" fontId="1" fillId="0" borderId="21" xfId="1" applyBorder="1"/>
    <xf numFmtId="38" fontId="0" fillId="0" borderId="40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00272"/>
        <c:axId val="20430066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0272"/>
        <c:axId val="204300664"/>
      </c:lineChart>
      <c:catAx>
        <c:axId val="2043002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300664"/>
        <c:crosses val="autoZero"/>
        <c:auto val="1"/>
        <c:lblAlgn val="ctr"/>
        <c:lblOffset val="100"/>
        <c:tickLblSkip val="1"/>
        <c:noMultiLvlLbl val="0"/>
      </c:catAx>
      <c:valAx>
        <c:axId val="20430066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30027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2,400,050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2,400,050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208141</c:v>
                </c:pt>
                <c:pt idx="1">
                  <c:v>408953</c:v>
                </c:pt>
                <c:pt idx="2">
                  <c:v>488222</c:v>
                </c:pt>
                <c:pt idx="3">
                  <c:v>85288</c:v>
                </c:pt>
                <c:pt idx="4">
                  <c:v>414074</c:v>
                </c:pt>
                <c:pt idx="5">
                  <c:v>795372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150916</c:v>
                </c:pt>
                <c:pt idx="1">
                  <c:v>269008</c:v>
                </c:pt>
                <c:pt idx="2">
                  <c:v>305907</c:v>
                </c:pt>
                <c:pt idx="3">
                  <c:v>55559</c:v>
                </c:pt>
                <c:pt idx="4">
                  <c:v>322392</c:v>
                </c:pt>
                <c:pt idx="5">
                  <c:v>533313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57225</c:v>
                </c:pt>
                <c:pt idx="1">
                  <c:v>139945</c:v>
                </c:pt>
                <c:pt idx="2">
                  <c:v>182315</c:v>
                </c:pt>
                <c:pt idx="3">
                  <c:v>29729</c:v>
                </c:pt>
                <c:pt idx="4">
                  <c:v>91682</c:v>
                </c:pt>
                <c:pt idx="5">
                  <c:v>262059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0.72506618109839005</c:v>
                </c:pt>
                <c:pt idx="1">
                  <c:v>0.65779686174205843</c:v>
                </c:pt>
                <c:pt idx="2">
                  <c:v>0.62657356694290711</c:v>
                </c:pt>
                <c:pt idx="3">
                  <c:v>0.65142810242941562</c:v>
                </c:pt>
                <c:pt idx="4">
                  <c:v>0.77858547022995894</c:v>
                </c:pt>
                <c:pt idx="5">
                  <c:v>0.67052020941144519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297920"/>
        <c:axId val="204302232"/>
        <c:axId val="0"/>
      </c:bar3DChart>
      <c:catAx>
        <c:axId val="2042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302232"/>
        <c:crosses val="autoZero"/>
        <c:auto val="1"/>
        <c:lblAlgn val="ctr"/>
        <c:lblOffset val="100"/>
        <c:noMultiLvlLbl val="0"/>
      </c:catAx>
      <c:valAx>
        <c:axId val="204302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042979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95176"/>
        <c:axId val="204298312"/>
      </c:lineChart>
      <c:catAx>
        <c:axId val="2042951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04298312"/>
        <c:crosses val="autoZero"/>
        <c:auto val="1"/>
        <c:lblAlgn val="ctr"/>
        <c:lblOffset val="100"/>
        <c:tickLblSkip val="1"/>
        <c:noMultiLvlLbl val="0"/>
      </c:catAx>
      <c:valAx>
        <c:axId val="20429831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0429517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87992"/>
        <c:axId val="422483680"/>
      </c:lineChart>
      <c:catAx>
        <c:axId val="4224879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2483680"/>
        <c:crosses val="autoZero"/>
        <c:auto val="1"/>
        <c:lblAlgn val="ctr"/>
        <c:lblOffset val="100"/>
        <c:noMultiLvlLbl val="0"/>
      </c:catAx>
      <c:valAx>
        <c:axId val="42248368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4879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80936"/>
        <c:axId val="422484072"/>
      </c:lineChart>
      <c:catAx>
        <c:axId val="4224809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22484072"/>
        <c:crosses val="autoZero"/>
        <c:auto val="1"/>
        <c:lblAlgn val="ctr"/>
        <c:lblOffset val="100"/>
        <c:noMultiLvlLbl val="0"/>
      </c:catAx>
      <c:valAx>
        <c:axId val="42248407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248093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98353968574765E-3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54753095286215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2472903684435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113882</c:v>
                </c:pt>
                <c:pt idx="1">
                  <c:v>110950</c:v>
                </c:pt>
                <c:pt idx="2">
                  <c:v>88964</c:v>
                </c:pt>
                <c:pt idx="3">
                  <c:v>79711</c:v>
                </c:pt>
                <c:pt idx="4">
                  <c:v>60066</c:v>
                </c:pt>
                <c:pt idx="5">
                  <c:v>53795</c:v>
                </c:pt>
                <c:pt idx="6">
                  <c:v>48350</c:v>
                </c:pt>
                <c:pt idx="7">
                  <c:v>30546</c:v>
                </c:pt>
                <c:pt idx="8">
                  <c:v>29628</c:v>
                </c:pt>
                <c:pt idx="9">
                  <c:v>26805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-1.4430468918657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969485215681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2.0202474690663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1.443001443001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117305</c:v>
                </c:pt>
                <c:pt idx="1">
                  <c:v>117346</c:v>
                </c:pt>
                <c:pt idx="2">
                  <c:v>30572</c:v>
                </c:pt>
                <c:pt idx="3">
                  <c:v>79150</c:v>
                </c:pt>
                <c:pt idx="4">
                  <c:v>52504</c:v>
                </c:pt>
                <c:pt idx="5">
                  <c:v>42608</c:v>
                </c:pt>
                <c:pt idx="6">
                  <c:v>60095</c:v>
                </c:pt>
                <c:pt idx="7">
                  <c:v>36517</c:v>
                </c:pt>
                <c:pt idx="8">
                  <c:v>30301</c:v>
                </c:pt>
                <c:pt idx="9">
                  <c:v>30075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22485248"/>
        <c:axId val="422487208"/>
      </c:barChart>
      <c:catAx>
        <c:axId val="42248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7208"/>
        <c:crosses val="autoZero"/>
        <c:auto val="1"/>
        <c:lblAlgn val="ctr"/>
        <c:lblOffset val="100"/>
        <c:noMultiLvlLbl val="0"/>
      </c:catAx>
      <c:valAx>
        <c:axId val="4224872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52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1865835146675045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8.9316014985306308E-2"/>
                  <c:y val="-0.11321100917431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1536816444951988E-4"/>
                  <c:y val="-5.0061402875099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113882</c:v>
                </c:pt>
                <c:pt idx="1">
                  <c:v>110950</c:v>
                </c:pt>
                <c:pt idx="2">
                  <c:v>88964</c:v>
                </c:pt>
                <c:pt idx="3">
                  <c:v>79711</c:v>
                </c:pt>
                <c:pt idx="4">
                  <c:v>60066</c:v>
                </c:pt>
                <c:pt idx="5">
                  <c:v>53795</c:v>
                </c:pt>
                <c:pt idx="6">
                  <c:v>48350</c:v>
                </c:pt>
                <c:pt idx="7">
                  <c:v>30546</c:v>
                </c:pt>
                <c:pt idx="8">
                  <c:v>29628</c:v>
                </c:pt>
                <c:pt idx="9">
                  <c:v>26805</c:v>
                </c:pt>
                <c:pt idx="10">
                  <c:v>151430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113882</c:v>
                </c:pt>
                <c:pt idx="1">
                  <c:v>110950</c:v>
                </c:pt>
                <c:pt idx="2">
                  <c:v>88964</c:v>
                </c:pt>
                <c:pt idx="3">
                  <c:v>79711</c:v>
                </c:pt>
                <c:pt idx="4">
                  <c:v>60066</c:v>
                </c:pt>
                <c:pt idx="5">
                  <c:v>53795</c:v>
                </c:pt>
                <c:pt idx="6">
                  <c:v>48350</c:v>
                </c:pt>
                <c:pt idx="7">
                  <c:v>30546</c:v>
                </c:pt>
                <c:pt idx="8">
                  <c:v>29628</c:v>
                </c:pt>
                <c:pt idx="9">
                  <c:v>26805</c:v>
                </c:pt>
                <c:pt idx="10">
                  <c:v>151430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58180227471566"/>
                  <c:y val="-0.12776987359338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2312916992246263E-2"/>
                  <c:y val="-7.361655655112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5.4693621312603101E-2"/>
                  <c:y val="-8.0816725495520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146620985353929"/>
                  <c:y val="-8.8624128880441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053862541991412"/>
                  <c:y val="-7.2904093884816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-1.4736899266901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117305</c:v>
                </c:pt>
                <c:pt idx="1">
                  <c:v>117346</c:v>
                </c:pt>
                <c:pt idx="2">
                  <c:v>30572</c:v>
                </c:pt>
                <c:pt idx="3">
                  <c:v>79150</c:v>
                </c:pt>
                <c:pt idx="4">
                  <c:v>52504</c:v>
                </c:pt>
                <c:pt idx="5">
                  <c:v>42608</c:v>
                </c:pt>
                <c:pt idx="6">
                  <c:v>60095</c:v>
                </c:pt>
                <c:pt idx="7">
                  <c:v>36517</c:v>
                </c:pt>
                <c:pt idx="8">
                  <c:v>30301</c:v>
                </c:pt>
                <c:pt idx="9">
                  <c:v>30075</c:v>
                </c:pt>
                <c:pt idx="10" formatCode="#,##0_);[Red]\(#,##0\)">
                  <c:v>185634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12039351768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28380</c:v>
                </c:pt>
                <c:pt idx="1">
                  <c:v>20917</c:v>
                </c:pt>
                <c:pt idx="2">
                  <c:v>7455</c:v>
                </c:pt>
                <c:pt idx="3">
                  <c:v>4311</c:v>
                </c:pt>
                <c:pt idx="4">
                  <c:v>4044</c:v>
                </c:pt>
                <c:pt idx="5">
                  <c:v>2695</c:v>
                </c:pt>
                <c:pt idx="6">
                  <c:v>2685</c:v>
                </c:pt>
                <c:pt idx="7">
                  <c:v>2165</c:v>
                </c:pt>
                <c:pt idx="8">
                  <c:v>1739</c:v>
                </c:pt>
                <c:pt idx="9">
                  <c:v>1522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34791</c:v>
                </c:pt>
                <c:pt idx="1">
                  <c:v>23465</c:v>
                </c:pt>
                <c:pt idx="2">
                  <c:v>5471</c:v>
                </c:pt>
                <c:pt idx="3">
                  <c:v>4991</c:v>
                </c:pt>
                <c:pt idx="4">
                  <c:v>3157</c:v>
                </c:pt>
                <c:pt idx="5">
                  <c:v>3502</c:v>
                </c:pt>
                <c:pt idx="6">
                  <c:v>838</c:v>
                </c:pt>
                <c:pt idx="7">
                  <c:v>2649</c:v>
                </c:pt>
                <c:pt idx="8">
                  <c:v>1789</c:v>
                </c:pt>
                <c:pt idx="9">
                  <c:v>1016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88384"/>
        <c:axId val="422486032"/>
      </c:barChart>
      <c:catAx>
        <c:axId val="4224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6032"/>
        <c:crosses val="autoZero"/>
        <c:auto val="1"/>
        <c:lblAlgn val="ctr"/>
        <c:lblOffset val="100"/>
        <c:noMultiLvlLbl val="0"/>
      </c:catAx>
      <c:valAx>
        <c:axId val="42248603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8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-5.96516344478396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59988</c:v>
                </c:pt>
                <c:pt idx="1">
                  <c:v>16875</c:v>
                </c:pt>
                <c:pt idx="2">
                  <c:v>12226</c:v>
                </c:pt>
                <c:pt idx="3">
                  <c:v>9269</c:v>
                </c:pt>
                <c:pt idx="4">
                  <c:v>8876</c:v>
                </c:pt>
                <c:pt idx="5">
                  <c:v>5624</c:v>
                </c:pt>
                <c:pt idx="6">
                  <c:v>3855</c:v>
                </c:pt>
                <c:pt idx="7">
                  <c:v>3816</c:v>
                </c:pt>
                <c:pt idx="8">
                  <c:v>3299</c:v>
                </c:pt>
                <c:pt idx="9">
                  <c:v>2026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3.7872822715342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-7.576055833929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8964712744239E-3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62857</c:v>
                </c:pt>
                <c:pt idx="1">
                  <c:v>14701</c:v>
                </c:pt>
                <c:pt idx="2">
                  <c:v>14038</c:v>
                </c:pt>
                <c:pt idx="3">
                  <c:v>21606</c:v>
                </c:pt>
                <c:pt idx="4">
                  <c:v>9138</c:v>
                </c:pt>
                <c:pt idx="5">
                  <c:v>5731</c:v>
                </c:pt>
                <c:pt idx="6">
                  <c:v>4533</c:v>
                </c:pt>
                <c:pt idx="7">
                  <c:v>609</c:v>
                </c:pt>
                <c:pt idx="8">
                  <c:v>3048</c:v>
                </c:pt>
                <c:pt idx="9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84856"/>
        <c:axId val="422482504"/>
      </c:barChart>
      <c:catAx>
        <c:axId val="422484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482504"/>
        <c:crosses val="autoZero"/>
        <c:auto val="1"/>
        <c:lblAlgn val="ctr"/>
        <c:lblOffset val="100"/>
        <c:noMultiLvlLbl val="0"/>
      </c:catAx>
      <c:valAx>
        <c:axId val="42248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4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22328</c:v>
                </c:pt>
                <c:pt idx="1">
                  <c:v>22096</c:v>
                </c:pt>
                <c:pt idx="2">
                  <c:v>21055</c:v>
                </c:pt>
                <c:pt idx="3">
                  <c:v>16518</c:v>
                </c:pt>
                <c:pt idx="4">
                  <c:v>13495</c:v>
                </c:pt>
                <c:pt idx="5">
                  <c:v>12079</c:v>
                </c:pt>
                <c:pt idx="6">
                  <c:v>11862</c:v>
                </c:pt>
                <c:pt idx="7">
                  <c:v>9338</c:v>
                </c:pt>
                <c:pt idx="8">
                  <c:v>9024</c:v>
                </c:pt>
                <c:pt idx="9">
                  <c:v>8187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110693175489E-17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191489361702126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41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23600</c:v>
                </c:pt>
                <c:pt idx="1">
                  <c:v>16671</c:v>
                </c:pt>
                <c:pt idx="2">
                  <c:v>17889</c:v>
                </c:pt>
                <c:pt idx="3">
                  <c:v>14440</c:v>
                </c:pt>
                <c:pt idx="4">
                  <c:v>9931</c:v>
                </c:pt>
                <c:pt idx="5">
                  <c:v>13830</c:v>
                </c:pt>
                <c:pt idx="6">
                  <c:v>17771</c:v>
                </c:pt>
                <c:pt idx="7">
                  <c:v>10364</c:v>
                </c:pt>
                <c:pt idx="8">
                  <c:v>9965</c:v>
                </c:pt>
                <c:pt idx="9">
                  <c:v>8383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22481328"/>
        <c:axId val="422481720"/>
      </c:barChart>
      <c:catAx>
        <c:axId val="42248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1720"/>
        <c:crosses val="autoZero"/>
        <c:auto val="1"/>
        <c:lblAlgn val="ctr"/>
        <c:lblOffset val="100"/>
        <c:noMultiLvlLbl val="0"/>
      </c:catAx>
      <c:valAx>
        <c:axId val="4224817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24813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45805</c:v>
                </c:pt>
                <c:pt idx="1">
                  <c:v>2867</c:v>
                </c:pt>
                <c:pt idx="2">
                  <c:v>2422</c:v>
                </c:pt>
                <c:pt idx="3">
                  <c:v>1909</c:v>
                </c:pt>
                <c:pt idx="4">
                  <c:v>1546</c:v>
                </c:pt>
                <c:pt idx="5">
                  <c:v>1337</c:v>
                </c:pt>
                <c:pt idx="6">
                  <c:v>853</c:v>
                </c:pt>
                <c:pt idx="7">
                  <c:v>824</c:v>
                </c:pt>
                <c:pt idx="8">
                  <c:v>529</c:v>
                </c:pt>
                <c:pt idx="9">
                  <c:v>378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41178</c:v>
                </c:pt>
                <c:pt idx="1">
                  <c:v>2899</c:v>
                </c:pt>
                <c:pt idx="2">
                  <c:v>1317</c:v>
                </c:pt>
                <c:pt idx="3">
                  <c:v>2752</c:v>
                </c:pt>
                <c:pt idx="4">
                  <c:v>495</c:v>
                </c:pt>
                <c:pt idx="5">
                  <c:v>2346</c:v>
                </c:pt>
                <c:pt idx="6">
                  <c:v>1018</c:v>
                </c:pt>
                <c:pt idx="7">
                  <c:v>655</c:v>
                </c:pt>
                <c:pt idx="8">
                  <c:v>368</c:v>
                </c:pt>
                <c:pt idx="9">
                  <c:v>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4344"/>
        <c:axId val="423607872"/>
      </c:barChart>
      <c:catAx>
        <c:axId val="423604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7872"/>
        <c:crosses val="autoZero"/>
        <c:auto val="1"/>
        <c:lblAlgn val="ctr"/>
        <c:lblOffset val="100"/>
        <c:noMultiLvlLbl val="0"/>
      </c:catAx>
      <c:valAx>
        <c:axId val="423607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434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38138</c:v>
                </c:pt>
                <c:pt idx="1">
                  <c:v>29112</c:v>
                </c:pt>
                <c:pt idx="2">
                  <c:v>18642</c:v>
                </c:pt>
                <c:pt idx="3">
                  <c:v>8005</c:v>
                </c:pt>
                <c:pt idx="4">
                  <c:v>6922</c:v>
                </c:pt>
                <c:pt idx="5">
                  <c:v>5720</c:v>
                </c:pt>
                <c:pt idx="6">
                  <c:v>5551</c:v>
                </c:pt>
                <c:pt idx="7">
                  <c:v>3850</c:v>
                </c:pt>
                <c:pt idx="8">
                  <c:v>2331</c:v>
                </c:pt>
                <c:pt idx="9">
                  <c:v>1358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3.7664783427495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248468941382326E-2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62108968662318E-2"/>
                  <c:y val="-1.9236917419220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40259</c:v>
                </c:pt>
                <c:pt idx="1">
                  <c:v>22009</c:v>
                </c:pt>
                <c:pt idx="2">
                  <c:v>19571</c:v>
                </c:pt>
                <c:pt idx="3">
                  <c:v>7033</c:v>
                </c:pt>
                <c:pt idx="4">
                  <c:v>7704</c:v>
                </c:pt>
                <c:pt idx="5">
                  <c:v>8134</c:v>
                </c:pt>
                <c:pt idx="6">
                  <c:v>7100</c:v>
                </c:pt>
                <c:pt idx="7">
                  <c:v>2740</c:v>
                </c:pt>
                <c:pt idx="8">
                  <c:v>2427</c:v>
                </c:pt>
                <c:pt idx="9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6304"/>
        <c:axId val="423603168"/>
      </c:barChart>
      <c:catAx>
        <c:axId val="42360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3168"/>
        <c:crosses val="autoZero"/>
        <c:auto val="1"/>
        <c:lblAlgn val="ctr"/>
        <c:lblOffset val="100"/>
        <c:noMultiLvlLbl val="0"/>
      </c:catAx>
      <c:valAx>
        <c:axId val="4236031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6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79242</c:v>
                </c:pt>
                <c:pt idx="1">
                  <c:v>27496</c:v>
                </c:pt>
                <c:pt idx="2">
                  <c:v>17440</c:v>
                </c:pt>
                <c:pt idx="3">
                  <c:v>17355</c:v>
                </c:pt>
                <c:pt idx="4">
                  <c:v>13311</c:v>
                </c:pt>
                <c:pt idx="5">
                  <c:v>12938</c:v>
                </c:pt>
                <c:pt idx="6">
                  <c:v>11670</c:v>
                </c:pt>
                <c:pt idx="7">
                  <c:v>7012</c:v>
                </c:pt>
                <c:pt idx="8">
                  <c:v>6724</c:v>
                </c:pt>
                <c:pt idx="9">
                  <c:v>6154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-1.075297039482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9529058802205E-3"/>
                  <c:y val="-3.58451161346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792171139897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18779</c:v>
                </c:pt>
                <c:pt idx="1">
                  <c:v>16116</c:v>
                </c:pt>
                <c:pt idx="2">
                  <c:v>19300</c:v>
                </c:pt>
                <c:pt idx="3">
                  <c:v>17528</c:v>
                </c:pt>
                <c:pt idx="4">
                  <c:v>11570</c:v>
                </c:pt>
                <c:pt idx="5">
                  <c:v>21281</c:v>
                </c:pt>
                <c:pt idx="6">
                  <c:v>13236</c:v>
                </c:pt>
                <c:pt idx="7">
                  <c:v>8348</c:v>
                </c:pt>
                <c:pt idx="8">
                  <c:v>7256</c:v>
                </c:pt>
                <c:pt idx="9">
                  <c:v>5492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5912"/>
        <c:axId val="423600816"/>
      </c:barChart>
      <c:catAx>
        <c:axId val="42360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0816"/>
        <c:crosses val="autoZero"/>
        <c:auto val="1"/>
        <c:lblAlgn val="ctr"/>
        <c:lblOffset val="100"/>
        <c:noMultiLvlLbl val="0"/>
      </c:catAx>
      <c:valAx>
        <c:axId val="4236008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5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56628262832281E-3"/>
                  <c:y val="-5.9905807064541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23427041497E-3"/>
                  <c:y val="8.8720961923734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183898</c:v>
                </c:pt>
                <c:pt idx="1">
                  <c:v>125974</c:v>
                </c:pt>
                <c:pt idx="2">
                  <c:v>97545</c:v>
                </c:pt>
                <c:pt idx="3">
                  <c:v>96165</c:v>
                </c:pt>
                <c:pt idx="4">
                  <c:v>85708</c:v>
                </c:pt>
                <c:pt idx="5">
                  <c:v>78505</c:v>
                </c:pt>
                <c:pt idx="6">
                  <c:v>75154</c:v>
                </c:pt>
                <c:pt idx="7">
                  <c:v>54403</c:v>
                </c:pt>
                <c:pt idx="8">
                  <c:v>49608</c:v>
                </c:pt>
                <c:pt idx="9">
                  <c:v>49173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546511505338943E-3"/>
                  <c:y val="-1.851331517477053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985060100418519E-3"/>
                  <c:y val="-1.190570207763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137291071547784E-3"/>
                  <c:y val="-1.760428796500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2.407199664229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944744858699891E-3"/>
                  <c:y val="-1.7744426730508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169565</c:v>
                </c:pt>
                <c:pt idx="1">
                  <c:v>60454</c:v>
                </c:pt>
                <c:pt idx="2">
                  <c:v>89881</c:v>
                </c:pt>
                <c:pt idx="3">
                  <c:v>93197</c:v>
                </c:pt>
                <c:pt idx="4">
                  <c:v>99678</c:v>
                </c:pt>
                <c:pt idx="5">
                  <c:v>81665</c:v>
                </c:pt>
                <c:pt idx="6">
                  <c:v>72371</c:v>
                </c:pt>
                <c:pt idx="7">
                  <c:v>55664</c:v>
                </c:pt>
                <c:pt idx="8">
                  <c:v>38586</c:v>
                </c:pt>
                <c:pt idx="9">
                  <c:v>52754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23602776"/>
        <c:axId val="423601600"/>
      </c:barChart>
      <c:catAx>
        <c:axId val="42360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1600"/>
        <c:crosses val="autoZero"/>
        <c:auto val="1"/>
        <c:lblAlgn val="ctr"/>
        <c:lblOffset val="100"/>
        <c:noMultiLvlLbl val="0"/>
      </c:catAx>
      <c:valAx>
        <c:axId val="42360160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277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396269960896096"/>
                  <c:y val="-7.0245470417519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10035034166984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42467888282031"/>
                  <c:y val="-6.7960849607455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0927727369521798E-2"/>
                  <c:y val="-8.4860846138726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380753312292323E-2"/>
                  <c:y val="-8.7274966179888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7858629923826495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183898</c:v>
                </c:pt>
                <c:pt idx="1">
                  <c:v>125974</c:v>
                </c:pt>
                <c:pt idx="2">
                  <c:v>97545</c:v>
                </c:pt>
                <c:pt idx="3">
                  <c:v>96165</c:v>
                </c:pt>
                <c:pt idx="4">
                  <c:v>85708</c:v>
                </c:pt>
                <c:pt idx="5">
                  <c:v>78505</c:v>
                </c:pt>
                <c:pt idx="6">
                  <c:v>75154</c:v>
                </c:pt>
                <c:pt idx="7">
                  <c:v>54403</c:v>
                </c:pt>
                <c:pt idx="8">
                  <c:v>49608</c:v>
                </c:pt>
                <c:pt idx="9">
                  <c:v>49173</c:v>
                </c:pt>
                <c:pt idx="10">
                  <c:v>331748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6.7958031963561844E-2"/>
                  <c:y val="-9.7433347147396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652481416922122"/>
                  <c:y val="-8.254040613344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麦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169565</c:v>
                </c:pt>
                <c:pt idx="1">
                  <c:v>60454</c:v>
                </c:pt>
                <c:pt idx="2">
                  <c:v>89881</c:v>
                </c:pt>
                <c:pt idx="3">
                  <c:v>93197</c:v>
                </c:pt>
                <c:pt idx="4">
                  <c:v>99678</c:v>
                </c:pt>
                <c:pt idx="5">
                  <c:v>81665</c:v>
                </c:pt>
                <c:pt idx="6">
                  <c:v>72371</c:v>
                </c:pt>
                <c:pt idx="7">
                  <c:v>55664</c:v>
                </c:pt>
                <c:pt idx="8">
                  <c:v>38586</c:v>
                </c:pt>
                <c:pt idx="9">
                  <c:v>52754</c:v>
                </c:pt>
                <c:pt idx="10">
                  <c:v>355239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18302</c:v>
                </c:pt>
                <c:pt idx="1">
                  <c:v>17966</c:v>
                </c:pt>
                <c:pt idx="2">
                  <c:v>10041</c:v>
                </c:pt>
                <c:pt idx="3">
                  <c:v>6274</c:v>
                </c:pt>
                <c:pt idx="4">
                  <c:v>5924</c:v>
                </c:pt>
                <c:pt idx="5">
                  <c:v>5475</c:v>
                </c:pt>
                <c:pt idx="6">
                  <c:v>4096</c:v>
                </c:pt>
                <c:pt idx="7">
                  <c:v>3846</c:v>
                </c:pt>
                <c:pt idx="8">
                  <c:v>3338</c:v>
                </c:pt>
                <c:pt idx="9">
                  <c:v>3065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827799911465572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21633</c:v>
                </c:pt>
                <c:pt idx="1">
                  <c:v>21185</c:v>
                </c:pt>
                <c:pt idx="2">
                  <c:v>9432</c:v>
                </c:pt>
                <c:pt idx="3">
                  <c:v>4341</c:v>
                </c:pt>
                <c:pt idx="4">
                  <c:v>5049</c:v>
                </c:pt>
                <c:pt idx="5">
                  <c:v>5606</c:v>
                </c:pt>
                <c:pt idx="6">
                  <c:v>4212</c:v>
                </c:pt>
                <c:pt idx="7">
                  <c:v>2299</c:v>
                </c:pt>
                <c:pt idx="8">
                  <c:v>3118</c:v>
                </c:pt>
                <c:pt idx="9">
                  <c:v>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4736"/>
        <c:axId val="423607088"/>
      </c:barChart>
      <c:catAx>
        <c:axId val="4236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7088"/>
        <c:crosses val="autoZero"/>
        <c:auto val="1"/>
        <c:lblAlgn val="ctr"/>
        <c:lblOffset val="100"/>
        <c:noMultiLvlLbl val="0"/>
      </c:catAx>
      <c:valAx>
        <c:axId val="423607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23604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6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123183</c:v>
                </c:pt>
                <c:pt idx="1">
                  <c:v>20505</c:v>
                </c:pt>
                <c:pt idx="2">
                  <c:v>20382</c:v>
                </c:pt>
                <c:pt idx="3">
                  <c:v>16627</c:v>
                </c:pt>
                <c:pt idx="4">
                  <c:v>12958</c:v>
                </c:pt>
                <c:pt idx="5">
                  <c:v>11789</c:v>
                </c:pt>
                <c:pt idx="6">
                  <c:v>10492</c:v>
                </c:pt>
                <c:pt idx="7">
                  <c:v>10248</c:v>
                </c:pt>
                <c:pt idx="8">
                  <c:v>7465</c:v>
                </c:pt>
                <c:pt idx="9">
                  <c:v>4170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112511</c:v>
                </c:pt>
                <c:pt idx="1">
                  <c:v>20420</c:v>
                </c:pt>
                <c:pt idx="2">
                  <c:v>19428</c:v>
                </c:pt>
                <c:pt idx="3">
                  <c:v>12755</c:v>
                </c:pt>
                <c:pt idx="4">
                  <c:v>11926</c:v>
                </c:pt>
                <c:pt idx="5">
                  <c:v>20443</c:v>
                </c:pt>
                <c:pt idx="6">
                  <c:v>12694</c:v>
                </c:pt>
                <c:pt idx="7">
                  <c:v>11544</c:v>
                </c:pt>
                <c:pt idx="8">
                  <c:v>7166</c:v>
                </c:pt>
                <c:pt idx="9">
                  <c:v>4140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5128"/>
        <c:axId val="423601992"/>
      </c:barChart>
      <c:catAx>
        <c:axId val="42360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1992"/>
        <c:crosses val="autoZero"/>
        <c:auto val="1"/>
        <c:lblAlgn val="ctr"/>
        <c:lblOffset val="100"/>
        <c:noMultiLvlLbl val="0"/>
      </c:catAx>
      <c:valAx>
        <c:axId val="42360199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605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-1.493989721873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70498</c:v>
                </c:pt>
                <c:pt idx="1">
                  <c:v>51779</c:v>
                </c:pt>
                <c:pt idx="2">
                  <c:v>38761</c:v>
                </c:pt>
                <c:pt idx="3">
                  <c:v>24340</c:v>
                </c:pt>
                <c:pt idx="4">
                  <c:v>20629</c:v>
                </c:pt>
                <c:pt idx="5">
                  <c:v>19637</c:v>
                </c:pt>
                <c:pt idx="6">
                  <c:v>18574</c:v>
                </c:pt>
                <c:pt idx="7">
                  <c:v>18215</c:v>
                </c:pt>
                <c:pt idx="8">
                  <c:v>18090</c:v>
                </c:pt>
                <c:pt idx="9">
                  <c:v>14879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616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7.469066366704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50618882111032E-3"/>
                  <c:y val="-3.3613445378151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1.1204187711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米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70062</c:v>
                </c:pt>
                <c:pt idx="1">
                  <c:v>52680</c:v>
                </c:pt>
                <c:pt idx="2">
                  <c:v>41269</c:v>
                </c:pt>
                <c:pt idx="3">
                  <c:v>21652</c:v>
                </c:pt>
                <c:pt idx="4">
                  <c:v>25568</c:v>
                </c:pt>
                <c:pt idx="5">
                  <c:v>16110</c:v>
                </c:pt>
                <c:pt idx="6">
                  <c:v>16077</c:v>
                </c:pt>
                <c:pt idx="7">
                  <c:v>16259</c:v>
                </c:pt>
                <c:pt idx="8">
                  <c:v>26436</c:v>
                </c:pt>
                <c:pt idx="9">
                  <c:v>14690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5496"/>
        <c:axId val="425285888"/>
      </c:barChart>
      <c:catAx>
        <c:axId val="42528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5888"/>
        <c:crosses val="autoZero"/>
        <c:auto val="1"/>
        <c:lblAlgn val="ctr"/>
        <c:lblOffset val="100"/>
        <c:noMultiLvlLbl val="0"/>
      </c:catAx>
      <c:valAx>
        <c:axId val="4252858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54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9007565643079659E-3"/>
                  <c:y val="1.4981273408239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37268</c:v>
                </c:pt>
                <c:pt idx="1">
                  <c:v>9490</c:v>
                </c:pt>
                <c:pt idx="2">
                  <c:v>2740</c:v>
                </c:pt>
                <c:pt idx="3">
                  <c:v>1930</c:v>
                </c:pt>
                <c:pt idx="4">
                  <c:v>1446</c:v>
                </c:pt>
                <c:pt idx="5">
                  <c:v>1376</c:v>
                </c:pt>
                <c:pt idx="6">
                  <c:v>1164</c:v>
                </c:pt>
                <c:pt idx="7">
                  <c:v>1081</c:v>
                </c:pt>
                <c:pt idx="8">
                  <c:v>686</c:v>
                </c:pt>
                <c:pt idx="9">
                  <c:v>613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34282</c:v>
                </c:pt>
                <c:pt idx="1">
                  <c:v>5520</c:v>
                </c:pt>
                <c:pt idx="2">
                  <c:v>1074</c:v>
                </c:pt>
                <c:pt idx="3">
                  <c:v>1346</c:v>
                </c:pt>
                <c:pt idx="4">
                  <c:v>1712</c:v>
                </c:pt>
                <c:pt idx="5">
                  <c:v>630</c:v>
                </c:pt>
                <c:pt idx="6">
                  <c:v>919</c:v>
                </c:pt>
                <c:pt idx="7">
                  <c:v>1228</c:v>
                </c:pt>
                <c:pt idx="8">
                  <c:v>560</c:v>
                </c:pt>
                <c:pt idx="9">
                  <c:v>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1576"/>
        <c:axId val="425284320"/>
      </c:barChart>
      <c:catAx>
        <c:axId val="42528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25284320"/>
        <c:crosses val="autoZero"/>
        <c:auto val="1"/>
        <c:lblAlgn val="ctr"/>
        <c:lblOffset val="100"/>
        <c:noMultiLvlLbl val="0"/>
      </c:catAx>
      <c:valAx>
        <c:axId val="4252843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25281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39450</c:v>
                </c:pt>
                <c:pt idx="1">
                  <c:v>21533</c:v>
                </c:pt>
                <c:pt idx="2">
                  <c:v>15948</c:v>
                </c:pt>
                <c:pt idx="3">
                  <c:v>14483</c:v>
                </c:pt>
                <c:pt idx="4">
                  <c:v>8821</c:v>
                </c:pt>
                <c:pt idx="5">
                  <c:v>7648</c:v>
                </c:pt>
                <c:pt idx="6">
                  <c:v>4316</c:v>
                </c:pt>
                <c:pt idx="7">
                  <c:v>4254</c:v>
                </c:pt>
                <c:pt idx="8">
                  <c:v>3632</c:v>
                </c:pt>
                <c:pt idx="9">
                  <c:v>3280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614145156989391E-3"/>
                  <c:y val="3.9328033934759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13390037475263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329866520694955E-3"/>
                  <c:y val="-1.984096819737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35049</c:v>
                </c:pt>
                <c:pt idx="1">
                  <c:v>28137</c:v>
                </c:pt>
                <c:pt idx="2">
                  <c:v>16338</c:v>
                </c:pt>
                <c:pt idx="3">
                  <c:v>15527</c:v>
                </c:pt>
                <c:pt idx="4">
                  <c:v>7497</c:v>
                </c:pt>
                <c:pt idx="5">
                  <c:v>10029</c:v>
                </c:pt>
                <c:pt idx="6">
                  <c:v>4150</c:v>
                </c:pt>
                <c:pt idx="7">
                  <c:v>5597</c:v>
                </c:pt>
                <c:pt idx="8">
                  <c:v>2721</c:v>
                </c:pt>
                <c:pt idx="9">
                  <c:v>3721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7064"/>
        <c:axId val="425282752"/>
      </c:barChart>
      <c:catAx>
        <c:axId val="425287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2752"/>
        <c:crosses val="autoZero"/>
        <c:auto val="1"/>
        <c:lblAlgn val="ctr"/>
        <c:lblOffset val="100"/>
        <c:noMultiLvlLbl val="0"/>
      </c:catAx>
      <c:valAx>
        <c:axId val="4252827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7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201377605577082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2.489957471893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90566</c:v>
                </c:pt>
                <c:pt idx="1">
                  <c:v>27962</c:v>
                </c:pt>
                <c:pt idx="2">
                  <c:v>23839</c:v>
                </c:pt>
                <c:pt idx="3">
                  <c:v>23678</c:v>
                </c:pt>
                <c:pt idx="4">
                  <c:v>21328</c:v>
                </c:pt>
                <c:pt idx="5">
                  <c:v>17087</c:v>
                </c:pt>
                <c:pt idx="6">
                  <c:v>14188</c:v>
                </c:pt>
                <c:pt idx="7">
                  <c:v>13858</c:v>
                </c:pt>
                <c:pt idx="8">
                  <c:v>13000</c:v>
                </c:pt>
                <c:pt idx="9">
                  <c:v>9877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-1.7901385321487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2997E-3"/>
                  <c:y val="3.526323915392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25358</c:v>
                </c:pt>
                <c:pt idx="1">
                  <c:v>16562</c:v>
                </c:pt>
                <c:pt idx="2">
                  <c:v>25188</c:v>
                </c:pt>
                <c:pt idx="3">
                  <c:v>34289</c:v>
                </c:pt>
                <c:pt idx="4">
                  <c:v>21730</c:v>
                </c:pt>
                <c:pt idx="5">
                  <c:v>17386</c:v>
                </c:pt>
                <c:pt idx="6">
                  <c:v>13125</c:v>
                </c:pt>
                <c:pt idx="7">
                  <c:v>14186</c:v>
                </c:pt>
                <c:pt idx="8">
                  <c:v>8894</c:v>
                </c:pt>
                <c:pt idx="9">
                  <c:v>8461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6672"/>
        <c:axId val="425284712"/>
      </c:barChart>
      <c:catAx>
        <c:axId val="42528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4712"/>
        <c:crosses val="autoZero"/>
        <c:auto val="1"/>
        <c:lblAlgn val="ctr"/>
        <c:lblOffset val="100"/>
        <c:noMultiLvlLbl val="0"/>
      </c:catAx>
      <c:valAx>
        <c:axId val="425284712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528667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80400"/>
        <c:axId val="425283928"/>
      </c:lineChart>
      <c:catAx>
        <c:axId val="42528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28392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04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85104"/>
        <c:axId val="425281968"/>
      </c:lineChart>
      <c:catAx>
        <c:axId val="42528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2819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5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82360"/>
        <c:axId val="425283144"/>
      </c:lineChart>
      <c:catAx>
        <c:axId val="42528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28314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2823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9288"/>
        <c:axId val="425795760"/>
      </c:lineChart>
      <c:catAx>
        <c:axId val="42579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576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92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6152"/>
        <c:axId val="425798112"/>
      </c:lineChart>
      <c:catAx>
        <c:axId val="42579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811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61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6544"/>
        <c:axId val="425791056"/>
      </c:lineChart>
      <c:catAx>
        <c:axId val="42579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105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65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0272"/>
        <c:axId val="425792624"/>
      </c:lineChart>
      <c:catAx>
        <c:axId val="42579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2624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027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8504"/>
        <c:axId val="425794584"/>
      </c:lineChart>
      <c:catAx>
        <c:axId val="42579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458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85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4976"/>
        <c:axId val="425799680"/>
      </c:lineChart>
      <c:catAx>
        <c:axId val="42579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968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49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87528"/>
        <c:axId val="425787920"/>
      </c:lineChart>
      <c:catAx>
        <c:axId val="425787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8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8792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875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5368"/>
        <c:axId val="425791840"/>
      </c:lineChart>
      <c:catAx>
        <c:axId val="42579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184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53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88312"/>
        <c:axId val="425793800"/>
      </c:lineChart>
      <c:catAx>
        <c:axId val="42578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380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883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1448"/>
        <c:axId val="425796936"/>
      </c:lineChart>
      <c:catAx>
        <c:axId val="425791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7969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14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3016"/>
        <c:axId val="425800464"/>
      </c:lineChart>
      <c:catAx>
        <c:axId val="42579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8004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793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1248"/>
        <c:axId val="425800072"/>
      </c:lineChart>
      <c:catAx>
        <c:axId val="42580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80007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12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2032"/>
        <c:axId val="425802424"/>
      </c:lineChart>
      <c:catAx>
        <c:axId val="42580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80242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20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0856"/>
        <c:axId val="426711408"/>
      </c:lineChart>
      <c:catAx>
        <c:axId val="42580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1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1140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8008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2584"/>
        <c:axId val="426709840"/>
      </c:lineChart>
      <c:catAx>
        <c:axId val="42671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0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0984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125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0624"/>
        <c:axId val="426710232"/>
      </c:lineChart>
      <c:catAx>
        <c:axId val="42671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1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10232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106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1800"/>
        <c:axId val="426699256"/>
      </c:lineChart>
      <c:catAx>
        <c:axId val="42671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69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9925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118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09056"/>
        <c:axId val="426704352"/>
      </c:lineChart>
      <c:catAx>
        <c:axId val="42670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0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0435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7090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1" t="s">
        <v>163</v>
      </c>
      <c r="B2" s="552"/>
      <c r="C2" s="552"/>
      <c r="D2" s="552"/>
      <c r="E2" s="552"/>
      <c r="F2" s="552"/>
      <c r="G2" s="552"/>
      <c r="H2" s="553"/>
    </row>
    <row r="3" spans="1:8" ht="30" customHeight="1">
      <c r="A3" s="554"/>
      <c r="B3" s="552"/>
      <c r="C3" s="552"/>
      <c r="D3" s="552"/>
      <c r="E3" s="552"/>
      <c r="F3" s="552"/>
      <c r="G3" s="552"/>
      <c r="H3" s="553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164</v>
      </c>
      <c r="C6" s="329"/>
      <c r="D6" s="330" t="s">
        <v>165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166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167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168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169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170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171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172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173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174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175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176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177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178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179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180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181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182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183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5" t="s">
        <v>184</v>
      </c>
      <c r="B42" s="556"/>
      <c r="C42" s="556"/>
      <c r="D42" s="556"/>
      <c r="E42" s="556"/>
      <c r="F42" s="556"/>
      <c r="G42" s="556"/>
      <c r="H42" s="557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N37" sqref="N37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8" t="s">
        <v>157</v>
      </c>
      <c r="F1" s="201"/>
      <c r="G1" s="201"/>
      <c r="H1" s="201"/>
    </row>
    <row r="2" spans="1:13">
      <c r="A2" s="552"/>
    </row>
    <row r="3" spans="1:13" ht="17.25">
      <c r="A3" s="552"/>
      <c r="C3" s="201"/>
    </row>
    <row r="4" spans="1:13" ht="17.25">
      <c r="A4" s="552"/>
      <c r="J4" s="201"/>
      <c r="K4" s="201"/>
      <c r="L4" s="201"/>
      <c r="M4" s="201"/>
    </row>
    <row r="5" spans="1:13">
      <c r="A5" s="552"/>
    </row>
    <row r="6" spans="1:13">
      <c r="A6" s="552"/>
    </row>
    <row r="7" spans="1:13">
      <c r="A7" s="552"/>
    </row>
    <row r="8" spans="1:13">
      <c r="A8" s="552"/>
    </row>
    <row r="9" spans="1:13">
      <c r="A9" s="552"/>
    </row>
    <row r="10" spans="1:13">
      <c r="A10" s="552"/>
    </row>
    <row r="11" spans="1:13">
      <c r="A11" s="552"/>
    </row>
    <row r="12" spans="1:13">
      <c r="A12" s="552"/>
    </row>
    <row r="13" spans="1:13">
      <c r="A13" s="552"/>
    </row>
    <row r="14" spans="1:13">
      <c r="A14" s="552"/>
    </row>
    <row r="15" spans="1:13">
      <c r="A15" s="552"/>
    </row>
    <row r="16" spans="1:13">
      <c r="A16" s="552"/>
    </row>
    <row r="17" spans="1:15">
      <c r="A17" s="552"/>
    </row>
    <row r="18" spans="1:15">
      <c r="A18" s="552"/>
    </row>
    <row r="19" spans="1:15">
      <c r="A19" s="552"/>
    </row>
    <row r="20" spans="1:15">
      <c r="A20" s="552"/>
    </row>
    <row r="21" spans="1:15">
      <c r="A21" s="552"/>
    </row>
    <row r="22" spans="1:15">
      <c r="A22" s="552"/>
    </row>
    <row r="23" spans="1:15">
      <c r="A23" s="552"/>
    </row>
    <row r="24" spans="1:15">
      <c r="A24" s="552"/>
    </row>
    <row r="25" spans="1:15">
      <c r="A25" s="552"/>
    </row>
    <row r="26" spans="1:15">
      <c r="A26" s="552"/>
    </row>
    <row r="27" spans="1:15">
      <c r="A27" s="552"/>
    </row>
    <row r="28" spans="1:15">
      <c r="A28" s="552"/>
    </row>
    <row r="29" spans="1:15">
      <c r="A29" s="552"/>
      <c r="O29" s="477"/>
    </row>
    <row r="30" spans="1:15">
      <c r="A30" s="552"/>
    </row>
    <row r="31" spans="1:15">
      <c r="A31" s="552"/>
    </row>
    <row r="32" spans="1:15">
      <c r="A32" s="552"/>
    </row>
    <row r="33" spans="1:15">
      <c r="A33" s="552"/>
    </row>
    <row r="34" spans="1:15">
      <c r="A34" s="552"/>
    </row>
    <row r="35" spans="1:15" s="51" customFormat="1" ht="20.100000000000001" customHeight="1">
      <c r="A35" s="552"/>
      <c r="B35" s="507" t="s">
        <v>208</v>
      </c>
      <c r="C35" s="507" t="s">
        <v>133</v>
      </c>
      <c r="D35" s="507" t="s">
        <v>146</v>
      </c>
      <c r="E35" s="507" t="s">
        <v>156</v>
      </c>
      <c r="F35" s="507" t="s">
        <v>187</v>
      </c>
      <c r="G35" s="507" t="s">
        <v>189</v>
      </c>
      <c r="H35" s="508" t="s">
        <v>192</v>
      </c>
      <c r="I35" s="509" t="s">
        <v>195</v>
      </c>
      <c r="J35" s="509" t="s">
        <v>200</v>
      </c>
      <c r="K35" s="509" t="s">
        <v>207</v>
      </c>
      <c r="L35" s="509" t="s">
        <v>210</v>
      </c>
      <c r="M35" s="510" t="s">
        <v>231</v>
      </c>
      <c r="N35" s="56"/>
      <c r="O35" s="203"/>
    </row>
    <row r="36" spans="1:15" ht="25.5" customHeight="1">
      <c r="A36" s="552"/>
      <c r="B36" s="270" t="s">
        <v>131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122.3</v>
      </c>
      <c r="N36" s="1"/>
      <c r="O36" s="1"/>
    </row>
    <row r="37" spans="1:15" ht="25.5" customHeight="1">
      <c r="A37" s="552"/>
      <c r="B37" s="269" t="s">
        <v>161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240</v>
      </c>
      <c r="N37" s="1"/>
      <c r="O37" s="1"/>
    </row>
    <row r="38" spans="1:15" ht="24.75" customHeight="1">
      <c r="A38" s="552"/>
      <c r="B38" s="243" t="s">
        <v>160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172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P61" sqref="P61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59" t="s">
        <v>232</v>
      </c>
      <c r="C1" s="559"/>
      <c r="D1" s="559"/>
      <c r="E1" s="559"/>
      <c r="F1" s="559"/>
      <c r="G1" s="560" t="s">
        <v>158</v>
      </c>
      <c r="H1" s="560"/>
      <c r="I1" s="560"/>
      <c r="J1" s="312" t="s">
        <v>134</v>
      </c>
      <c r="K1" s="5"/>
      <c r="M1" s="5" t="s">
        <v>202</v>
      </c>
    </row>
    <row r="2" spans="1:15">
      <c r="A2" s="309"/>
      <c r="B2" s="559"/>
      <c r="C2" s="559"/>
      <c r="D2" s="559"/>
      <c r="E2" s="559"/>
      <c r="F2" s="559"/>
      <c r="G2" s="560"/>
      <c r="H2" s="560"/>
      <c r="I2" s="560"/>
      <c r="J2" s="279">
        <v>208141</v>
      </c>
      <c r="K2" s="7" t="s">
        <v>136</v>
      </c>
      <c r="L2" s="279">
        <f t="shared" ref="L2:L7" si="0">SUM(J2)</f>
        <v>208141</v>
      </c>
      <c r="M2" s="469">
        <v>150916</v>
      </c>
    </row>
    <row r="3" spans="1:15">
      <c r="J3" s="279">
        <v>408953</v>
      </c>
      <c r="K3" s="5" t="s">
        <v>137</v>
      </c>
      <c r="L3" s="279">
        <f t="shared" si="0"/>
        <v>408953</v>
      </c>
      <c r="M3" s="469">
        <v>269008</v>
      </c>
    </row>
    <row r="4" spans="1:15">
      <c r="J4" s="279">
        <v>488222</v>
      </c>
      <c r="K4" s="5" t="s">
        <v>125</v>
      </c>
      <c r="L4" s="279">
        <f t="shared" si="0"/>
        <v>488222</v>
      </c>
      <c r="M4" s="469">
        <v>305907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69">
        <v>55559</v>
      </c>
    </row>
    <row r="6" spans="1:15">
      <c r="J6" s="279">
        <v>414074</v>
      </c>
      <c r="K6" s="5" t="s">
        <v>123</v>
      </c>
      <c r="L6" s="279">
        <f t="shared" si="0"/>
        <v>414074</v>
      </c>
      <c r="M6" s="469">
        <v>322392</v>
      </c>
    </row>
    <row r="7" spans="1:15">
      <c r="J7" s="279">
        <v>795372</v>
      </c>
      <c r="K7" s="5" t="s">
        <v>126</v>
      </c>
      <c r="L7" s="279">
        <f t="shared" si="0"/>
        <v>795372</v>
      </c>
      <c r="M7" s="469">
        <v>533313</v>
      </c>
    </row>
    <row r="8" spans="1:15">
      <c r="J8" s="279">
        <f>SUM(J2:J7)</f>
        <v>2400050</v>
      </c>
      <c r="K8" s="5" t="s">
        <v>112</v>
      </c>
      <c r="L8" s="60">
        <f>SUM(L2:L7)</f>
        <v>2400050</v>
      </c>
      <c r="M8" s="469">
        <f>SUM(M2:M7)</f>
        <v>1637095</v>
      </c>
    </row>
    <row r="10" spans="1:15">
      <c r="J10" t="s">
        <v>153</v>
      </c>
      <c r="K10" s="5"/>
      <c r="L10" s="5" t="s">
        <v>202</v>
      </c>
      <c r="M10" s="5" t="s">
        <v>138</v>
      </c>
      <c r="N10" s="5"/>
      <c r="O10" s="5" t="s">
        <v>159</v>
      </c>
    </row>
    <row r="11" spans="1:15">
      <c r="K11" s="7" t="s">
        <v>136</v>
      </c>
      <c r="L11" s="279">
        <f>SUM(M2)</f>
        <v>150916</v>
      </c>
      <c r="M11" s="279">
        <f t="shared" ref="M11:M17" si="1">SUM(N11-L11)</f>
        <v>57225</v>
      </c>
      <c r="N11" s="279">
        <f t="shared" ref="N11:N17" si="2">SUM(L2)</f>
        <v>208141</v>
      </c>
      <c r="O11" s="470">
        <f>SUM(L11/N11)</f>
        <v>0.72506618109839005</v>
      </c>
    </row>
    <row r="12" spans="1:15">
      <c r="K12" s="5" t="s">
        <v>137</v>
      </c>
      <c r="L12" s="279">
        <f t="shared" ref="L12:L17" si="3">SUM(M3)</f>
        <v>269008</v>
      </c>
      <c r="M12" s="279">
        <f t="shared" si="1"/>
        <v>139945</v>
      </c>
      <c r="N12" s="279">
        <f t="shared" si="2"/>
        <v>408953</v>
      </c>
      <c r="O12" s="470">
        <f t="shared" ref="O12:O17" si="4">SUM(L12/N12)</f>
        <v>0.65779686174205843</v>
      </c>
    </row>
    <row r="13" spans="1:15">
      <c r="K13" s="5" t="s">
        <v>125</v>
      </c>
      <c r="L13" s="279">
        <f t="shared" si="3"/>
        <v>305907</v>
      </c>
      <c r="M13" s="279">
        <f t="shared" si="1"/>
        <v>182315</v>
      </c>
      <c r="N13" s="279">
        <f t="shared" si="2"/>
        <v>488222</v>
      </c>
      <c r="O13" s="470">
        <f t="shared" si="4"/>
        <v>0.62657356694290711</v>
      </c>
    </row>
    <row r="14" spans="1:15">
      <c r="K14" s="5" t="s">
        <v>105</v>
      </c>
      <c r="L14" s="279">
        <f t="shared" si="3"/>
        <v>55559</v>
      </c>
      <c r="M14" s="279">
        <f t="shared" si="1"/>
        <v>29729</v>
      </c>
      <c r="N14" s="279">
        <f t="shared" si="2"/>
        <v>85288</v>
      </c>
      <c r="O14" s="470">
        <f t="shared" si="4"/>
        <v>0.65142810242941562</v>
      </c>
    </row>
    <row r="15" spans="1:15">
      <c r="K15" s="5" t="s">
        <v>123</v>
      </c>
      <c r="L15" s="279">
        <f t="shared" si="3"/>
        <v>322392</v>
      </c>
      <c r="M15" s="279">
        <f t="shared" si="1"/>
        <v>91682</v>
      </c>
      <c r="N15" s="279">
        <f t="shared" si="2"/>
        <v>414074</v>
      </c>
      <c r="O15" s="470">
        <f t="shared" si="4"/>
        <v>0.77858547022995894</v>
      </c>
    </row>
    <row r="16" spans="1:15">
      <c r="K16" s="5" t="s">
        <v>126</v>
      </c>
      <c r="L16" s="279">
        <f t="shared" si="3"/>
        <v>533313</v>
      </c>
      <c r="M16" s="279">
        <f t="shared" si="1"/>
        <v>262059</v>
      </c>
      <c r="N16" s="279">
        <f t="shared" si="2"/>
        <v>795372</v>
      </c>
      <c r="O16" s="470">
        <f t="shared" si="4"/>
        <v>0.67052020941144519</v>
      </c>
    </row>
    <row r="17" spans="11:15">
      <c r="K17" s="5" t="s">
        <v>112</v>
      </c>
      <c r="L17" s="279">
        <f t="shared" si="3"/>
        <v>1637095</v>
      </c>
      <c r="M17" s="279">
        <f t="shared" si="1"/>
        <v>762955</v>
      </c>
      <c r="N17" s="279">
        <f t="shared" si="2"/>
        <v>2400050</v>
      </c>
      <c r="O17" s="470">
        <f t="shared" si="4"/>
        <v>0.68210870606862362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139</v>
      </c>
      <c r="B56" s="44"/>
      <c r="C56" s="561" t="s">
        <v>134</v>
      </c>
      <c r="D56" s="562"/>
      <c r="E56" s="561" t="s">
        <v>135</v>
      </c>
      <c r="F56" s="562"/>
      <c r="G56" s="565" t="s">
        <v>140</v>
      </c>
      <c r="H56" s="561" t="s">
        <v>141</v>
      </c>
      <c r="I56" s="562"/>
    </row>
    <row r="57" spans="1:11" ht="14.25">
      <c r="A57" s="45" t="s">
        <v>142</v>
      </c>
      <c r="B57" s="46"/>
      <c r="C57" s="563"/>
      <c r="D57" s="564"/>
      <c r="E57" s="563"/>
      <c r="F57" s="564"/>
      <c r="G57" s="566"/>
      <c r="H57" s="563"/>
      <c r="I57" s="564"/>
    </row>
    <row r="58" spans="1:11" ht="19.5" customHeight="1">
      <c r="A58" s="50" t="s">
        <v>143</v>
      </c>
      <c r="B58" s="47"/>
      <c r="C58" s="569" t="s">
        <v>194</v>
      </c>
      <c r="D58" s="568"/>
      <c r="E58" s="570" t="s">
        <v>233</v>
      </c>
      <c r="F58" s="568"/>
      <c r="G58" s="116">
        <v>15.2</v>
      </c>
      <c r="H58" s="48"/>
      <c r="I58" s="49"/>
    </row>
    <row r="59" spans="1:11" ht="19.5" customHeight="1">
      <c r="A59" s="50" t="s">
        <v>144</v>
      </c>
      <c r="B59" s="47"/>
      <c r="C59" s="567" t="s">
        <v>191</v>
      </c>
      <c r="D59" s="568"/>
      <c r="E59" s="570" t="s">
        <v>234</v>
      </c>
      <c r="F59" s="568"/>
      <c r="G59" s="122">
        <v>26.7</v>
      </c>
      <c r="H59" s="48"/>
      <c r="I59" s="49"/>
    </row>
    <row r="60" spans="1:11" ht="20.100000000000001" customHeight="1">
      <c r="A60" s="50" t="s">
        <v>145</v>
      </c>
      <c r="B60" s="47"/>
      <c r="C60" s="570" t="s">
        <v>224</v>
      </c>
      <c r="D60" s="571"/>
      <c r="E60" s="567" t="s">
        <v>235</v>
      </c>
      <c r="F60" s="568"/>
      <c r="G60" s="116">
        <v>72.8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G92" sqref="G92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151</v>
      </c>
      <c r="O25" s="209" t="s">
        <v>150</v>
      </c>
      <c r="AI25" s="481"/>
    </row>
    <row r="26" spans="1:35" ht="9.9499999999999993" customHeight="1">
      <c r="A26" s="10" t="s">
        <v>195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200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207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210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220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/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152</v>
      </c>
      <c r="O55" s="209" t="s">
        <v>150</v>
      </c>
    </row>
    <row r="56" spans="1:27" ht="9.9499999999999993" customHeight="1">
      <c r="A56" s="10" t="s">
        <v>195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200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207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210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220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152</v>
      </c>
      <c r="O85" s="209" t="s">
        <v>150</v>
      </c>
    </row>
    <row r="86" spans="1:25" ht="9.9499999999999993" customHeight="1">
      <c r="A86" s="10" t="s">
        <v>195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200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207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220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/>
      <c r="I90" s="206"/>
      <c r="J90" s="207"/>
      <c r="K90" s="206"/>
      <c r="L90" s="206"/>
      <c r="M90" s="207"/>
      <c r="N90" s="288">
        <f>SUM(B90:M90)/12</f>
        <v>32.200000000000003</v>
      </c>
      <c r="O90" s="208">
        <f>SUM(N90/N89)*100</f>
        <v>49.047981721249045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47" sqref="I4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2" t="s">
        <v>236</v>
      </c>
      <c r="B1" s="573"/>
      <c r="C1" s="573"/>
      <c r="D1" s="573"/>
      <c r="E1" s="573"/>
      <c r="F1" s="573"/>
      <c r="G1" s="573"/>
      <c r="M1" s="20"/>
      <c r="N1" s="457" t="s">
        <v>225</v>
      </c>
      <c r="O1" s="155"/>
      <c r="P1" s="58"/>
      <c r="Q1" s="385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113882</v>
      </c>
      <c r="K3" s="272">
        <v>1</v>
      </c>
      <c r="L3" s="5">
        <f>SUM(H3)</f>
        <v>33</v>
      </c>
      <c r="M3" s="224" t="s">
        <v>0</v>
      </c>
      <c r="N3" s="17">
        <f>SUM(J3)</f>
        <v>113882</v>
      </c>
      <c r="O3" s="5">
        <f>SUM(H3)</f>
        <v>33</v>
      </c>
      <c r="P3" s="224" t="s">
        <v>0</v>
      </c>
      <c r="Q3" s="273">
        <v>117305</v>
      </c>
    </row>
    <row r="4" spans="1:19" ht="13.5" customHeight="1">
      <c r="H4" s="119">
        <v>26</v>
      </c>
      <c r="I4" s="224" t="s">
        <v>32</v>
      </c>
      <c r="J4" s="17">
        <v>110950</v>
      </c>
      <c r="K4" s="272">
        <v>2</v>
      </c>
      <c r="L4" s="5">
        <f t="shared" ref="L4:L12" si="0">SUM(H4)</f>
        <v>26</v>
      </c>
      <c r="M4" s="224" t="s">
        <v>32</v>
      </c>
      <c r="N4" s="17">
        <f t="shared" ref="N4:N12" si="1">SUM(J4)</f>
        <v>110950</v>
      </c>
      <c r="O4" s="5">
        <f t="shared" ref="O4:O12" si="2">SUM(H4)</f>
        <v>26</v>
      </c>
      <c r="P4" s="224" t="s">
        <v>32</v>
      </c>
      <c r="Q4" s="125">
        <v>117346</v>
      </c>
    </row>
    <row r="5" spans="1:19" ht="13.5" customHeight="1">
      <c r="H5" s="119">
        <v>36</v>
      </c>
      <c r="I5" s="225" t="s">
        <v>5</v>
      </c>
      <c r="J5" s="17">
        <v>88964</v>
      </c>
      <c r="K5" s="272">
        <v>3</v>
      </c>
      <c r="L5" s="5">
        <f t="shared" si="0"/>
        <v>36</v>
      </c>
      <c r="M5" s="225" t="s">
        <v>5</v>
      </c>
      <c r="N5" s="17">
        <f t="shared" si="1"/>
        <v>88964</v>
      </c>
      <c r="O5" s="5">
        <f t="shared" si="2"/>
        <v>36</v>
      </c>
      <c r="P5" s="225" t="s">
        <v>5</v>
      </c>
      <c r="Q5" s="125">
        <v>30572</v>
      </c>
      <c r="S5" s="58"/>
    </row>
    <row r="6" spans="1:19" ht="13.5" customHeight="1">
      <c r="H6" s="119">
        <v>16</v>
      </c>
      <c r="I6" s="224" t="s">
        <v>3</v>
      </c>
      <c r="J6" s="303">
        <v>79711</v>
      </c>
      <c r="K6" s="272">
        <v>4</v>
      </c>
      <c r="L6" s="5">
        <f t="shared" si="0"/>
        <v>16</v>
      </c>
      <c r="M6" s="224" t="s">
        <v>3</v>
      </c>
      <c r="N6" s="17">
        <f t="shared" si="1"/>
        <v>79711</v>
      </c>
      <c r="O6" s="5">
        <f t="shared" si="2"/>
        <v>16</v>
      </c>
      <c r="P6" s="224" t="s">
        <v>3</v>
      </c>
      <c r="Q6" s="125">
        <v>79150</v>
      </c>
    </row>
    <row r="7" spans="1:19" ht="13.5" customHeight="1">
      <c r="H7" s="119">
        <v>34</v>
      </c>
      <c r="I7" s="224" t="s">
        <v>1</v>
      </c>
      <c r="J7" s="303">
        <v>60066</v>
      </c>
      <c r="K7" s="272">
        <v>5</v>
      </c>
      <c r="L7" s="5">
        <f t="shared" si="0"/>
        <v>34</v>
      </c>
      <c r="M7" s="224" t="s">
        <v>1</v>
      </c>
      <c r="N7" s="17">
        <f t="shared" si="1"/>
        <v>60066</v>
      </c>
      <c r="O7" s="5">
        <f t="shared" si="2"/>
        <v>34</v>
      </c>
      <c r="P7" s="224" t="s">
        <v>1</v>
      </c>
      <c r="Q7" s="125">
        <v>52504</v>
      </c>
    </row>
    <row r="8" spans="1:19" ht="13.5" customHeight="1">
      <c r="G8" s="526"/>
      <c r="H8" s="119">
        <v>17</v>
      </c>
      <c r="I8" s="224" t="s">
        <v>23</v>
      </c>
      <c r="J8" s="303">
        <v>53795</v>
      </c>
      <c r="K8" s="272">
        <v>6</v>
      </c>
      <c r="L8" s="5">
        <f t="shared" si="0"/>
        <v>17</v>
      </c>
      <c r="M8" s="224" t="s">
        <v>23</v>
      </c>
      <c r="N8" s="17">
        <f t="shared" si="1"/>
        <v>53795</v>
      </c>
      <c r="O8" s="5">
        <f t="shared" si="2"/>
        <v>17</v>
      </c>
      <c r="P8" s="224" t="s">
        <v>23</v>
      </c>
      <c r="Q8" s="125">
        <v>42608</v>
      </c>
    </row>
    <row r="9" spans="1:19" ht="13.5" customHeight="1">
      <c r="H9" s="542">
        <v>40</v>
      </c>
      <c r="I9" s="305" t="s">
        <v>2</v>
      </c>
      <c r="J9" s="17">
        <v>48350</v>
      </c>
      <c r="K9" s="272">
        <v>7</v>
      </c>
      <c r="L9" s="5">
        <f t="shared" si="0"/>
        <v>40</v>
      </c>
      <c r="M9" s="305" t="s">
        <v>2</v>
      </c>
      <c r="N9" s="17">
        <f t="shared" si="1"/>
        <v>48350</v>
      </c>
      <c r="O9" s="5">
        <f t="shared" si="2"/>
        <v>40</v>
      </c>
      <c r="P9" s="305" t="s">
        <v>2</v>
      </c>
      <c r="Q9" s="125">
        <v>60095</v>
      </c>
    </row>
    <row r="10" spans="1:19" ht="13.5" customHeight="1">
      <c r="G10" s="526"/>
      <c r="H10" s="119">
        <v>13</v>
      </c>
      <c r="I10" s="224" t="s">
        <v>7</v>
      </c>
      <c r="J10" s="17">
        <v>30546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30546</v>
      </c>
      <c r="O10" s="5">
        <f t="shared" si="2"/>
        <v>13</v>
      </c>
      <c r="P10" s="224" t="s">
        <v>7</v>
      </c>
      <c r="Q10" s="125">
        <v>36517</v>
      </c>
    </row>
    <row r="11" spans="1:19" ht="13.5" customHeight="1">
      <c r="H11" s="194">
        <v>24</v>
      </c>
      <c r="I11" s="227" t="s">
        <v>30</v>
      </c>
      <c r="J11" s="17">
        <v>29628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29628</v>
      </c>
      <c r="O11" s="5">
        <f t="shared" si="2"/>
        <v>24</v>
      </c>
      <c r="P11" s="227" t="s">
        <v>30</v>
      </c>
      <c r="Q11" s="125">
        <v>30301</v>
      </c>
    </row>
    <row r="12" spans="1:19" ht="13.5" customHeight="1" thickBot="1">
      <c r="H12" s="376">
        <v>38</v>
      </c>
      <c r="I12" s="463" t="s">
        <v>40</v>
      </c>
      <c r="J12" s="539">
        <v>26805</v>
      </c>
      <c r="K12" s="271">
        <v>10</v>
      </c>
      <c r="L12" s="5">
        <f t="shared" si="0"/>
        <v>38</v>
      </c>
      <c r="M12" s="463" t="s">
        <v>40</v>
      </c>
      <c r="N12" s="160">
        <f t="shared" si="1"/>
        <v>26805</v>
      </c>
      <c r="O12" s="18">
        <f t="shared" si="2"/>
        <v>38</v>
      </c>
      <c r="P12" s="463" t="s">
        <v>40</v>
      </c>
      <c r="Q12" s="274">
        <v>30075</v>
      </c>
    </row>
    <row r="13" spans="1:19" ht="13.5" customHeight="1" thickTop="1" thickBot="1">
      <c r="H13" s="168">
        <v>25</v>
      </c>
      <c r="I13" s="246" t="s">
        <v>31</v>
      </c>
      <c r="J13" s="540">
        <v>23833</v>
      </c>
      <c r="K13" s="147"/>
      <c r="L13" s="113"/>
      <c r="M13" s="228"/>
      <c r="N13" s="465">
        <f>SUM(J43)</f>
        <v>794127</v>
      </c>
      <c r="O13" s="5"/>
      <c r="P13" s="375" t="s">
        <v>185</v>
      </c>
      <c r="Q13" s="276">
        <v>782107</v>
      </c>
    </row>
    <row r="14" spans="1:19" ht="13.5" customHeight="1">
      <c r="B14" s="24"/>
      <c r="G14" s="1"/>
      <c r="H14" s="119">
        <v>2</v>
      </c>
      <c r="I14" s="224" t="s">
        <v>6</v>
      </c>
      <c r="J14" s="193">
        <v>22165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127</v>
      </c>
      <c r="J15" s="17">
        <v>16344</v>
      </c>
      <c r="K15" s="147"/>
      <c r="L15" s="31"/>
      <c r="M15" s="1" t="s">
        <v>226</v>
      </c>
      <c r="N15" s="19"/>
      <c r="O15"/>
      <c r="P15" s="457" t="s">
        <v>227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13296</v>
      </c>
      <c r="K16" s="147"/>
      <c r="L16" s="5">
        <f>SUM(L3)</f>
        <v>33</v>
      </c>
      <c r="M16" s="17">
        <f>SUM(N3)</f>
        <v>113882</v>
      </c>
      <c r="N16" s="224" t="s">
        <v>0</v>
      </c>
      <c r="O16" s="5">
        <f>SUM(O3)</f>
        <v>33</v>
      </c>
      <c r="P16" s="17">
        <f>SUM(M16)</f>
        <v>113882</v>
      </c>
      <c r="Q16" s="380">
        <v>109872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4" t="s">
        <v>22</v>
      </c>
      <c r="J17" s="17">
        <v>11649</v>
      </c>
      <c r="K17" s="147"/>
      <c r="L17" s="5">
        <f t="shared" ref="L17:L25" si="3">SUM(L4)</f>
        <v>26</v>
      </c>
      <c r="M17" s="17">
        <f t="shared" ref="M17:M25" si="4">SUM(N4)</f>
        <v>110950</v>
      </c>
      <c r="N17" s="224" t="s">
        <v>32</v>
      </c>
      <c r="O17" s="5">
        <f t="shared" ref="O17:O25" si="5">SUM(O4)</f>
        <v>26</v>
      </c>
      <c r="P17" s="17">
        <f t="shared" ref="P17:P25" si="6">SUM(M17)</f>
        <v>110950</v>
      </c>
      <c r="Q17" s="381">
        <v>113075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58" t="s">
        <v>205</v>
      </c>
      <c r="J18" s="17">
        <v>9892</v>
      </c>
      <c r="K18" s="147"/>
      <c r="L18" s="5">
        <f t="shared" si="3"/>
        <v>36</v>
      </c>
      <c r="M18" s="17">
        <f t="shared" si="4"/>
        <v>88964</v>
      </c>
      <c r="N18" s="225" t="s">
        <v>5</v>
      </c>
      <c r="O18" s="5">
        <f t="shared" si="5"/>
        <v>36</v>
      </c>
      <c r="P18" s="17">
        <f t="shared" si="6"/>
        <v>88964</v>
      </c>
      <c r="Q18" s="381">
        <v>84385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21</v>
      </c>
      <c r="I19" s="458" t="s">
        <v>197</v>
      </c>
      <c r="J19" s="17">
        <v>9747</v>
      </c>
      <c r="L19" s="5">
        <f t="shared" si="3"/>
        <v>16</v>
      </c>
      <c r="M19" s="17">
        <f t="shared" si="4"/>
        <v>79711</v>
      </c>
      <c r="N19" s="224" t="s">
        <v>3</v>
      </c>
      <c r="O19" s="5">
        <f t="shared" si="5"/>
        <v>16</v>
      </c>
      <c r="P19" s="17">
        <f t="shared" si="6"/>
        <v>79711</v>
      </c>
      <c r="Q19" s="381">
        <v>82727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37</v>
      </c>
      <c r="I20" s="224" t="s">
        <v>39</v>
      </c>
      <c r="J20" s="126">
        <v>9100</v>
      </c>
      <c r="L20" s="5">
        <f t="shared" si="3"/>
        <v>34</v>
      </c>
      <c r="M20" s="17">
        <f t="shared" si="4"/>
        <v>60066</v>
      </c>
      <c r="N20" s="224" t="s">
        <v>1</v>
      </c>
      <c r="O20" s="5">
        <f t="shared" si="5"/>
        <v>34</v>
      </c>
      <c r="P20" s="17">
        <f t="shared" si="6"/>
        <v>60066</v>
      </c>
      <c r="Q20" s="381">
        <v>58547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11</v>
      </c>
      <c r="I21" s="224" t="s">
        <v>19</v>
      </c>
      <c r="J21" s="17">
        <v>7544</v>
      </c>
      <c r="L21" s="5">
        <f t="shared" si="3"/>
        <v>17</v>
      </c>
      <c r="M21" s="17">
        <f t="shared" si="4"/>
        <v>53795</v>
      </c>
      <c r="N21" s="224" t="s">
        <v>23</v>
      </c>
      <c r="O21" s="5">
        <f t="shared" si="5"/>
        <v>17</v>
      </c>
      <c r="P21" s="17">
        <f t="shared" si="6"/>
        <v>53795</v>
      </c>
      <c r="Q21" s="381">
        <v>50238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12</v>
      </c>
      <c r="I22" s="224" t="s">
        <v>20</v>
      </c>
      <c r="J22" s="303">
        <v>4423</v>
      </c>
      <c r="K22" s="19"/>
      <c r="L22" s="5">
        <f t="shared" si="3"/>
        <v>40</v>
      </c>
      <c r="M22" s="17">
        <f t="shared" si="4"/>
        <v>48350</v>
      </c>
      <c r="N22" s="305" t="s">
        <v>2</v>
      </c>
      <c r="O22" s="5">
        <f t="shared" si="5"/>
        <v>40</v>
      </c>
      <c r="P22" s="17">
        <f t="shared" si="6"/>
        <v>48350</v>
      </c>
      <c r="Q22" s="381">
        <v>59773</v>
      </c>
      <c r="R22" s="114"/>
    </row>
    <row r="23" spans="2:20" ht="13.5" customHeight="1">
      <c r="B23" s="23"/>
      <c r="C23" s="19"/>
      <c r="D23" s="1"/>
      <c r="E23" s="22"/>
      <c r="F23" s="1"/>
      <c r="H23" s="119">
        <v>3</v>
      </c>
      <c r="I23" s="224" t="s">
        <v>12</v>
      </c>
      <c r="J23" s="126">
        <v>4300</v>
      </c>
      <c r="K23" s="19"/>
      <c r="L23" s="5">
        <f t="shared" si="3"/>
        <v>13</v>
      </c>
      <c r="M23" s="17">
        <f t="shared" si="4"/>
        <v>30546</v>
      </c>
      <c r="N23" s="224" t="s">
        <v>7</v>
      </c>
      <c r="O23" s="5">
        <f t="shared" si="5"/>
        <v>13</v>
      </c>
      <c r="P23" s="17">
        <f t="shared" si="6"/>
        <v>30546</v>
      </c>
      <c r="Q23" s="381">
        <v>37578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27</v>
      </c>
      <c r="I24" s="224" t="s">
        <v>33</v>
      </c>
      <c r="J24" s="17">
        <v>2557</v>
      </c>
      <c r="K24" s="19"/>
      <c r="L24" s="5">
        <f t="shared" si="3"/>
        <v>24</v>
      </c>
      <c r="M24" s="17">
        <f t="shared" si="4"/>
        <v>29628</v>
      </c>
      <c r="N24" s="227" t="s">
        <v>30</v>
      </c>
      <c r="O24" s="5">
        <f t="shared" si="5"/>
        <v>24</v>
      </c>
      <c r="P24" s="17">
        <f t="shared" si="6"/>
        <v>29628</v>
      </c>
      <c r="Q24" s="381">
        <v>30280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35</v>
      </c>
      <c r="J25" s="17">
        <v>2515</v>
      </c>
      <c r="K25" s="19"/>
      <c r="L25" s="18">
        <f t="shared" si="3"/>
        <v>38</v>
      </c>
      <c r="M25" s="160">
        <f t="shared" si="4"/>
        <v>26805</v>
      </c>
      <c r="N25" s="463" t="s">
        <v>40</v>
      </c>
      <c r="O25" s="18">
        <f t="shared" si="5"/>
        <v>38</v>
      </c>
      <c r="P25" s="160">
        <f t="shared" si="6"/>
        <v>26805</v>
      </c>
      <c r="Q25" s="382">
        <v>24267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22</v>
      </c>
      <c r="I26" s="224" t="s">
        <v>28</v>
      </c>
      <c r="J26" s="17">
        <v>2405</v>
      </c>
      <c r="K26" s="19"/>
      <c r="L26" s="161"/>
      <c r="M26" s="226">
        <f>SUM(J43-(M16+M17+M18+M19+M20+M21+M22+M23+M24+M25))</f>
        <v>151430</v>
      </c>
      <c r="N26" s="304" t="s">
        <v>47</v>
      </c>
      <c r="O26" s="162"/>
      <c r="P26" s="226">
        <f>SUM(M26)</f>
        <v>151430</v>
      </c>
      <c r="Q26" s="226"/>
      <c r="R26" s="247">
        <v>806633</v>
      </c>
      <c r="T26" s="33"/>
    </row>
    <row r="27" spans="2:20" ht="13.5" customHeight="1">
      <c r="H27" s="119">
        <v>29</v>
      </c>
      <c r="I27" s="224" t="s">
        <v>117</v>
      </c>
      <c r="J27" s="17">
        <v>2274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G28" s="21"/>
      <c r="H28" s="119">
        <v>1</v>
      </c>
      <c r="I28" s="224" t="s">
        <v>4</v>
      </c>
      <c r="J28" s="303">
        <v>2081</v>
      </c>
      <c r="K28" s="19"/>
      <c r="M28" s="125">
        <f t="shared" ref="M28:M37" si="7">SUM(Q3)</f>
        <v>117305</v>
      </c>
      <c r="N28" s="224" t="s">
        <v>0</v>
      </c>
      <c r="O28" s="5">
        <f>SUM(L3)</f>
        <v>33</v>
      </c>
      <c r="P28" s="125">
        <f t="shared" ref="P28:P37" si="8">SUM(Q3)</f>
        <v>117305</v>
      </c>
    </row>
    <row r="29" spans="2:20" ht="13.5" customHeight="1">
      <c r="H29" s="119">
        <v>18</v>
      </c>
      <c r="I29" s="224" t="s">
        <v>24</v>
      </c>
      <c r="J29" s="193">
        <v>1915</v>
      </c>
      <c r="K29" s="19"/>
      <c r="M29" s="125">
        <f t="shared" si="7"/>
        <v>117346</v>
      </c>
      <c r="N29" s="224" t="s">
        <v>32</v>
      </c>
      <c r="O29" s="5">
        <f t="shared" ref="O29:O37" si="9">SUM(L4)</f>
        <v>26</v>
      </c>
      <c r="P29" s="125">
        <f t="shared" si="8"/>
        <v>117346</v>
      </c>
    </row>
    <row r="30" spans="2:20" ht="13.5" customHeight="1">
      <c r="H30" s="119">
        <v>39</v>
      </c>
      <c r="I30" s="224" t="s">
        <v>41</v>
      </c>
      <c r="J30" s="17">
        <v>1911</v>
      </c>
      <c r="K30" s="19"/>
      <c r="M30" s="125">
        <f t="shared" si="7"/>
        <v>30572</v>
      </c>
      <c r="N30" s="225" t="s">
        <v>5</v>
      </c>
      <c r="O30" s="5">
        <f t="shared" si="9"/>
        <v>36</v>
      </c>
      <c r="P30" s="125">
        <f t="shared" si="8"/>
        <v>30572</v>
      </c>
    </row>
    <row r="31" spans="2:20" ht="13.5" customHeight="1">
      <c r="H31" s="119">
        <v>35</v>
      </c>
      <c r="I31" s="224" t="s">
        <v>38</v>
      </c>
      <c r="J31" s="17">
        <v>1165</v>
      </c>
      <c r="K31" s="19"/>
      <c r="M31" s="125">
        <f t="shared" si="7"/>
        <v>79150</v>
      </c>
      <c r="N31" s="224" t="s">
        <v>3</v>
      </c>
      <c r="O31" s="5">
        <f t="shared" si="9"/>
        <v>16</v>
      </c>
      <c r="P31" s="125">
        <f t="shared" si="8"/>
        <v>79150</v>
      </c>
    </row>
    <row r="32" spans="2:20" ht="13.5" customHeight="1">
      <c r="H32" s="119">
        <v>6</v>
      </c>
      <c r="I32" s="224" t="s">
        <v>15</v>
      </c>
      <c r="J32" s="17">
        <v>709</v>
      </c>
      <c r="K32" s="19"/>
      <c r="M32" s="125">
        <f t="shared" si="7"/>
        <v>52504</v>
      </c>
      <c r="N32" s="224" t="s">
        <v>1</v>
      </c>
      <c r="O32" s="5">
        <f t="shared" si="9"/>
        <v>34</v>
      </c>
      <c r="P32" s="125">
        <f t="shared" si="8"/>
        <v>52504</v>
      </c>
      <c r="S32" s="14"/>
    </row>
    <row r="33" spans="7:21" ht="13.5" customHeight="1">
      <c r="G33" s="527"/>
      <c r="H33" s="119">
        <v>4</v>
      </c>
      <c r="I33" s="224" t="s">
        <v>13</v>
      </c>
      <c r="J33" s="193">
        <v>692</v>
      </c>
      <c r="K33" s="19"/>
      <c r="M33" s="125">
        <f t="shared" si="7"/>
        <v>42608</v>
      </c>
      <c r="N33" s="224" t="s">
        <v>23</v>
      </c>
      <c r="O33" s="5">
        <f t="shared" si="9"/>
        <v>17</v>
      </c>
      <c r="P33" s="125">
        <f t="shared" si="8"/>
        <v>42608</v>
      </c>
      <c r="S33" s="33"/>
      <c r="T33" s="33"/>
    </row>
    <row r="34" spans="7:21" ht="13.5" customHeight="1">
      <c r="H34" s="119">
        <v>23</v>
      </c>
      <c r="I34" s="224" t="s">
        <v>29</v>
      </c>
      <c r="J34" s="17">
        <v>260</v>
      </c>
      <c r="K34" s="19"/>
      <c r="M34" s="125">
        <f t="shared" si="7"/>
        <v>60095</v>
      </c>
      <c r="N34" s="305" t="s">
        <v>2</v>
      </c>
      <c r="O34" s="5">
        <f t="shared" si="9"/>
        <v>40</v>
      </c>
      <c r="P34" s="125">
        <f t="shared" si="8"/>
        <v>60095</v>
      </c>
      <c r="S34" s="33"/>
      <c r="T34" s="33"/>
    </row>
    <row r="35" spans="7:21" ht="13.5" customHeight="1">
      <c r="H35" s="119">
        <v>19</v>
      </c>
      <c r="I35" s="224" t="s">
        <v>25</v>
      </c>
      <c r="J35" s="193">
        <v>180</v>
      </c>
      <c r="K35" s="19"/>
      <c r="M35" s="125">
        <f t="shared" si="7"/>
        <v>36517</v>
      </c>
      <c r="N35" s="224" t="s">
        <v>7</v>
      </c>
      <c r="O35" s="5">
        <f t="shared" si="9"/>
        <v>13</v>
      </c>
      <c r="P35" s="125">
        <f t="shared" si="8"/>
        <v>36517</v>
      </c>
      <c r="S35" s="33"/>
    </row>
    <row r="36" spans="7:21" ht="13.5" customHeight="1">
      <c r="H36" s="119">
        <v>32</v>
      </c>
      <c r="I36" s="224" t="s">
        <v>37</v>
      </c>
      <c r="J36" s="17">
        <v>120</v>
      </c>
      <c r="K36" s="19"/>
      <c r="M36" s="125">
        <f t="shared" si="7"/>
        <v>30301</v>
      </c>
      <c r="N36" s="227" t="s">
        <v>30</v>
      </c>
      <c r="O36" s="5">
        <f t="shared" si="9"/>
        <v>24</v>
      </c>
      <c r="P36" s="125">
        <f t="shared" si="8"/>
        <v>30301</v>
      </c>
      <c r="S36" s="33"/>
    </row>
    <row r="37" spans="7:21" ht="13.5" customHeight="1" thickBot="1">
      <c r="H37" s="119">
        <v>28</v>
      </c>
      <c r="I37" s="224" t="s">
        <v>34</v>
      </c>
      <c r="J37" s="17">
        <v>111</v>
      </c>
      <c r="K37" s="19"/>
      <c r="M37" s="159">
        <f t="shared" si="7"/>
        <v>30075</v>
      </c>
      <c r="N37" s="463" t="s">
        <v>40</v>
      </c>
      <c r="O37" s="18">
        <f t="shared" si="9"/>
        <v>38</v>
      </c>
      <c r="P37" s="159">
        <f t="shared" si="8"/>
        <v>30075</v>
      </c>
      <c r="S37" s="33"/>
    </row>
    <row r="38" spans="7:21" ht="13.5" customHeight="1" thickTop="1">
      <c r="G38" s="505"/>
      <c r="H38" s="119">
        <v>10</v>
      </c>
      <c r="I38" s="224" t="s">
        <v>18</v>
      </c>
      <c r="J38" s="303">
        <v>104</v>
      </c>
      <c r="K38" s="19"/>
      <c r="M38" s="473">
        <f>SUM(Q13-(Q3+Q4+Q5+Q6+Q7+Q8+Q9+Q10+Q11+Q12))</f>
        <v>185634</v>
      </c>
      <c r="N38" s="474" t="s">
        <v>201</v>
      </c>
      <c r="O38" s="475"/>
      <c r="P38" s="476">
        <f>SUM(M38)</f>
        <v>185634</v>
      </c>
      <c r="U38" s="33"/>
    </row>
    <row r="39" spans="7:21" ht="13.5" customHeight="1">
      <c r="H39" s="119">
        <v>5</v>
      </c>
      <c r="I39" s="224" t="s">
        <v>14</v>
      </c>
      <c r="J39" s="17">
        <v>79</v>
      </c>
      <c r="K39" s="19"/>
      <c r="P39" s="33"/>
    </row>
    <row r="40" spans="7:21" ht="13.5" customHeight="1">
      <c r="H40" s="119">
        <v>20</v>
      </c>
      <c r="I40" s="224" t="s">
        <v>26</v>
      </c>
      <c r="J40" s="17">
        <v>59</v>
      </c>
      <c r="K40" s="19"/>
    </row>
    <row r="41" spans="7:21" ht="13.5" customHeight="1">
      <c r="G41" s="527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794127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225</v>
      </c>
      <c r="D52" s="12" t="s">
        <v>210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0</v>
      </c>
      <c r="C53" s="17">
        <f t="shared" ref="C53:C62" si="10">SUM(J3)</f>
        <v>113882</v>
      </c>
      <c r="D53" s="126">
        <f t="shared" ref="D53:D63" si="11">SUM(Q3)</f>
        <v>117305</v>
      </c>
      <c r="E53" s="123">
        <f t="shared" ref="E53:E62" si="12">SUM(P16/Q16*100)</f>
        <v>103.6497014708024</v>
      </c>
      <c r="F53" s="25">
        <f t="shared" ref="F53:F63" si="13">SUM(C53/D53*100)</f>
        <v>97.081965815608882</v>
      </c>
      <c r="G53" s="26"/>
      <c r="I53" s="223"/>
    </row>
    <row r="54" spans="1:16" ht="13.5" customHeight="1">
      <c r="A54" s="13">
        <v>2</v>
      </c>
      <c r="B54" s="224" t="s">
        <v>32</v>
      </c>
      <c r="C54" s="17">
        <f t="shared" si="10"/>
        <v>110950</v>
      </c>
      <c r="D54" s="126">
        <f t="shared" si="11"/>
        <v>117346</v>
      </c>
      <c r="E54" s="123">
        <f t="shared" si="12"/>
        <v>98.120716338713237</v>
      </c>
      <c r="F54" s="25">
        <f t="shared" si="13"/>
        <v>94.549452047790297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88964</v>
      </c>
      <c r="D55" s="126">
        <f t="shared" si="11"/>
        <v>30572</v>
      </c>
      <c r="E55" s="123">
        <f t="shared" si="12"/>
        <v>105.42631984357409</v>
      </c>
      <c r="F55" s="25">
        <f t="shared" si="13"/>
        <v>290.99829909721313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79711</v>
      </c>
      <c r="D56" s="126">
        <f t="shared" si="11"/>
        <v>79150</v>
      </c>
      <c r="E56" s="123">
        <f t="shared" si="12"/>
        <v>96.354273695407784</v>
      </c>
      <c r="F56" s="25">
        <f t="shared" si="13"/>
        <v>100.70878079595704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60066</v>
      </c>
      <c r="D57" s="126">
        <f t="shared" si="11"/>
        <v>52504</v>
      </c>
      <c r="E57" s="123">
        <f t="shared" si="12"/>
        <v>102.59449672912362</v>
      </c>
      <c r="F57" s="25">
        <f t="shared" si="13"/>
        <v>114.40271217431052</v>
      </c>
      <c r="G57" s="26"/>
      <c r="I57" s="223"/>
      <c r="P57" s="33"/>
    </row>
    <row r="58" spans="1:16" ht="13.5" customHeight="1">
      <c r="A58" s="13">
        <v>6</v>
      </c>
      <c r="B58" s="224" t="s">
        <v>23</v>
      </c>
      <c r="C58" s="17">
        <f t="shared" si="10"/>
        <v>53795</v>
      </c>
      <c r="D58" s="126">
        <f t="shared" si="11"/>
        <v>42608</v>
      </c>
      <c r="E58" s="123">
        <f t="shared" si="12"/>
        <v>107.08029778255504</v>
      </c>
      <c r="F58" s="25">
        <f t="shared" si="13"/>
        <v>126.2556327450244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48350</v>
      </c>
      <c r="D59" s="126">
        <f t="shared" si="11"/>
        <v>60095</v>
      </c>
      <c r="E59" s="123">
        <f t="shared" si="12"/>
        <v>80.889364763354692</v>
      </c>
      <c r="F59" s="25">
        <f t="shared" si="13"/>
        <v>80.455944754139281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30546</v>
      </c>
      <c r="D60" s="126">
        <f t="shared" si="11"/>
        <v>36517</v>
      </c>
      <c r="E60" s="123">
        <f t="shared" si="12"/>
        <v>81.286923199744535</v>
      </c>
      <c r="F60" s="25">
        <f t="shared" si="13"/>
        <v>83.648711558999921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29628</v>
      </c>
      <c r="D61" s="126">
        <f t="shared" si="11"/>
        <v>30301</v>
      </c>
      <c r="E61" s="123">
        <f t="shared" si="12"/>
        <v>97.84676354029061</v>
      </c>
      <c r="F61" s="25">
        <f t="shared" si="13"/>
        <v>97.77895118972971</v>
      </c>
      <c r="G61" s="26"/>
    </row>
    <row r="62" spans="1:16" ht="13.5" customHeight="1" thickBot="1">
      <c r="A62" s="179">
        <v>10</v>
      </c>
      <c r="B62" s="463" t="s">
        <v>40</v>
      </c>
      <c r="C62" s="160">
        <f t="shared" si="10"/>
        <v>26805</v>
      </c>
      <c r="D62" s="180">
        <f t="shared" si="11"/>
        <v>30075</v>
      </c>
      <c r="E62" s="181">
        <f t="shared" si="12"/>
        <v>110.45864754605019</v>
      </c>
      <c r="F62" s="182">
        <f t="shared" si="13"/>
        <v>89.127182044887775</v>
      </c>
      <c r="G62" s="183"/>
    </row>
    <row r="63" spans="1:16" ht="13.5" customHeight="1" thickTop="1">
      <c r="A63" s="161"/>
      <c r="B63" s="184" t="s">
        <v>83</v>
      </c>
      <c r="C63" s="185">
        <f>SUM(J43)</f>
        <v>794127</v>
      </c>
      <c r="D63" s="185">
        <f t="shared" si="11"/>
        <v>782107</v>
      </c>
      <c r="E63" s="186">
        <f>SUM(C63/R26*100)</f>
        <v>98.449604714907522</v>
      </c>
      <c r="F63" s="187">
        <f t="shared" si="13"/>
        <v>101.53687411057565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56" sqref="H5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225</v>
      </c>
      <c r="I2" s="119"/>
      <c r="J2" s="258" t="s">
        <v>124</v>
      </c>
      <c r="K2" s="5"/>
      <c r="L2" s="411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121</v>
      </c>
      <c r="I3" s="119"/>
      <c r="J3" s="202" t="s">
        <v>122</v>
      </c>
      <c r="K3" s="5"/>
      <c r="L3" s="411" t="s">
        <v>121</v>
      </c>
      <c r="M3" s="1"/>
      <c r="N3" s="129"/>
      <c r="O3" s="129"/>
      <c r="S3" s="31"/>
      <c r="T3" s="31"/>
      <c r="U3" s="31"/>
    </row>
    <row r="4" spans="8:30">
      <c r="H4" s="128">
        <v>28380</v>
      </c>
      <c r="I4" s="119">
        <v>33</v>
      </c>
      <c r="J4" s="224" t="s">
        <v>0</v>
      </c>
      <c r="K4" s="163">
        <f>SUM(I4)</f>
        <v>33</v>
      </c>
      <c r="L4" s="428">
        <v>34791</v>
      </c>
      <c r="M4" s="54"/>
      <c r="N4" s="130"/>
      <c r="O4" s="130"/>
      <c r="S4" s="31"/>
      <c r="T4" s="31"/>
      <c r="U4" s="31"/>
    </row>
    <row r="5" spans="8:30">
      <c r="H5" s="127">
        <v>20917</v>
      </c>
      <c r="I5" s="119">
        <v>26</v>
      </c>
      <c r="J5" s="224" t="s">
        <v>32</v>
      </c>
      <c r="K5" s="163">
        <f t="shared" ref="K5:K13" si="0">SUM(I5)</f>
        <v>26</v>
      </c>
      <c r="L5" s="429">
        <v>23465</v>
      </c>
      <c r="M5" s="54"/>
      <c r="N5" s="130"/>
      <c r="O5" s="130"/>
      <c r="S5" s="31"/>
      <c r="T5" s="31"/>
      <c r="U5" s="31"/>
    </row>
    <row r="6" spans="8:30">
      <c r="H6" s="53">
        <v>7455</v>
      </c>
      <c r="I6" s="119">
        <v>14</v>
      </c>
      <c r="J6" s="224" t="s">
        <v>21</v>
      </c>
      <c r="K6" s="163">
        <f t="shared" si="0"/>
        <v>14</v>
      </c>
      <c r="L6" s="429">
        <v>5471</v>
      </c>
      <c r="M6" s="54"/>
      <c r="N6" s="257"/>
      <c r="O6" s="130"/>
      <c r="S6" s="31"/>
      <c r="T6" s="31"/>
      <c r="U6" s="31"/>
    </row>
    <row r="7" spans="8:30">
      <c r="H7" s="53">
        <v>4311</v>
      </c>
      <c r="I7" s="119">
        <v>38</v>
      </c>
      <c r="J7" s="224" t="s">
        <v>40</v>
      </c>
      <c r="K7" s="163">
        <f t="shared" si="0"/>
        <v>38</v>
      </c>
      <c r="L7" s="429">
        <v>4991</v>
      </c>
      <c r="M7" s="54"/>
      <c r="N7" s="130"/>
      <c r="O7" s="130"/>
      <c r="S7" s="31"/>
      <c r="T7" s="31"/>
      <c r="U7" s="31"/>
    </row>
    <row r="8" spans="8:30">
      <c r="H8" s="53">
        <v>4044</v>
      </c>
      <c r="I8" s="119">
        <v>15</v>
      </c>
      <c r="J8" s="224" t="s">
        <v>22</v>
      </c>
      <c r="K8" s="163">
        <f t="shared" si="0"/>
        <v>15</v>
      </c>
      <c r="L8" s="429">
        <v>3157</v>
      </c>
      <c r="M8" s="54"/>
      <c r="N8" s="130"/>
      <c r="O8" s="130"/>
      <c r="S8" s="31"/>
      <c r="T8" s="31"/>
      <c r="U8" s="31"/>
    </row>
    <row r="9" spans="8:30">
      <c r="H9" s="127">
        <v>2695</v>
      </c>
      <c r="I9" s="119">
        <v>37</v>
      </c>
      <c r="J9" s="224" t="s">
        <v>39</v>
      </c>
      <c r="K9" s="163">
        <f t="shared" si="0"/>
        <v>37</v>
      </c>
      <c r="L9" s="429">
        <v>3502</v>
      </c>
      <c r="M9" s="54"/>
      <c r="N9" s="130"/>
      <c r="O9" s="130"/>
      <c r="S9" s="31"/>
      <c r="T9" s="31"/>
      <c r="U9" s="31"/>
    </row>
    <row r="10" spans="8:30">
      <c r="H10" s="53">
        <v>2685</v>
      </c>
      <c r="I10" s="194">
        <v>24</v>
      </c>
      <c r="J10" s="227" t="s">
        <v>30</v>
      </c>
      <c r="K10" s="163">
        <f t="shared" si="0"/>
        <v>24</v>
      </c>
      <c r="L10" s="429">
        <v>838</v>
      </c>
      <c r="S10" s="31"/>
      <c r="T10" s="31"/>
      <c r="U10" s="31"/>
    </row>
    <row r="11" spans="8:30">
      <c r="H11" s="52">
        <v>2165</v>
      </c>
      <c r="I11" s="119">
        <v>34</v>
      </c>
      <c r="J11" s="224" t="s">
        <v>1</v>
      </c>
      <c r="K11" s="163">
        <f t="shared" si="0"/>
        <v>34</v>
      </c>
      <c r="L11" s="429">
        <v>2649</v>
      </c>
      <c r="M11" s="54"/>
      <c r="N11" s="130"/>
      <c r="O11" s="130"/>
      <c r="S11" s="31"/>
      <c r="T11" s="31"/>
      <c r="U11" s="31"/>
    </row>
    <row r="12" spans="8:30">
      <c r="H12" s="195">
        <v>1739</v>
      </c>
      <c r="I12" s="194">
        <v>17</v>
      </c>
      <c r="J12" s="227" t="s">
        <v>23</v>
      </c>
      <c r="K12" s="163">
        <f t="shared" si="0"/>
        <v>17</v>
      </c>
      <c r="L12" s="429">
        <v>1789</v>
      </c>
      <c r="M12" s="54"/>
      <c r="N12" s="130"/>
      <c r="O12" s="130"/>
      <c r="S12" s="31"/>
      <c r="T12" s="31"/>
      <c r="U12" s="31"/>
    </row>
    <row r="13" spans="8:30" ht="14.25" thickBot="1">
      <c r="H13" s="547">
        <v>1522</v>
      </c>
      <c r="I13" s="467">
        <v>25</v>
      </c>
      <c r="J13" s="468" t="s">
        <v>31</v>
      </c>
      <c r="K13" s="163">
        <f t="shared" si="0"/>
        <v>25</v>
      </c>
      <c r="L13" s="429">
        <v>1016</v>
      </c>
      <c r="M13" s="54"/>
      <c r="N13" s="130"/>
      <c r="O13" s="130"/>
      <c r="S13" s="31"/>
      <c r="T13" s="31"/>
      <c r="U13" s="31"/>
    </row>
    <row r="14" spans="8:30" ht="14.25" thickTop="1">
      <c r="H14" s="268">
        <v>1459</v>
      </c>
      <c r="I14" s="168">
        <v>36</v>
      </c>
      <c r="J14" s="246" t="s">
        <v>5</v>
      </c>
      <c r="K14" s="151" t="s">
        <v>9</v>
      </c>
      <c r="L14" s="430">
        <v>87509</v>
      </c>
      <c r="S14" s="31"/>
      <c r="T14" s="31"/>
      <c r="U14" s="31"/>
    </row>
    <row r="15" spans="8:30">
      <c r="H15" s="127">
        <v>985</v>
      </c>
      <c r="I15" s="119">
        <v>27</v>
      </c>
      <c r="J15" s="224" t="s">
        <v>33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53">
        <v>714</v>
      </c>
      <c r="I16" s="407">
        <v>40</v>
      </c>
      <c r="J16" s="225" t="s">
        <v>2</v>
      </c>
      <c r="K16" s="163">
        <f>SUM(I4)</f>
        <v>33</v>
      </c>
      <c r="L16" s="224" t="s">
        <v>0</v>
      </c>
      <c r="M16" s="431">
        <v>25254</v>
      </c>
      <c r="N16" s="128">
        <f>SUM(H4)</f>
        <v>28380</v>
      </c>
      <c r="O16" s="54"/>
      <c r="P16" s="21"/>
      <c r="S16" s="31"/>
      <c r="T16" s="31"/>
      <c r="U16" s="31"/>
    </row>
    <row r="17" spans="1:21">
      <c r="H17" s="127">
        <v>421</v>
      </c>
      <c r="I17" s="119">
        <v>16</v>
      </c>
      <c r="J17" s="224" t="s">
        <v>3</v>
      </c>
      <c r="K17" s="163">
        <f t="shared" ref="K17:K25" si="1">SUM(I5)</f>
        <v>26</v>
      </c>
      <c r="L17" s="224" t="s">
        <v>32</v>
      </c>
      <c r="M17" s="432">
        <v>18689</v>
      </c>
      <c r="N17" s="128">
        <f t="shared" ref="N17:N25" si="2">SUM(H5)</f>
        <v>20917</v>
      </c>
      <c r="O17" s="54"/>
      <c r="P17" s="21"/>
      <c r="S17" s="31"/>
      <c r="T17" s="31"/>
      <c r="U17" s="31"/>
    </row>
    <row r="18" spans="1:21">
      <c r="H18" s="169">
        <v>285</v>
      </c>
      <c r="I18" s="119">
        <v>1</v>
      </c>
      <c r="J18" s="224" t="s">
        <v>4</v>
      </c>
      <c r="K18" s="163">
        <f t="shared" si="1"/>
        <v>14</v>
      </c>
      <c r="L18" s="224" t="s">
        <v>21</v>
      </c>
      <c r="M18" s="432">
        <v>9255</v>
      </c>
      <c r="N18" s="128">
        <f t="shared" si="2"/>
        <v>7455</v>
      </c>
      <c r="O18" s="54"/>
      <c r="P18" s="21"/>
      <c r="S18" s="31"/>
      <c r="T18" s="31"/>
      <c r="U18" s="31"/>
    </row>
    <row r="19" spans="1:21">
      <c r="H19" s="139">
        <v>159</v>
      </c>
      <c r="I19" s="119">
        <v>21</v>
      </c>
      <c r="J19" s="224" t="s">
        <v>27</v>
      </c>
      <c r="K19" s="163">
        <f t="shared" si="1"/>
        <v>38</v>
      </c>
      <c r="L19" s="224" t="s">
        <v>40</v>
      </c>
      <c r="M19" s="432">
        <v>4337</v>
      </c>
      <c r="N19" s="128">
        <f t="shared" si="2"/>
        <v>4311</v>
      </c>
      <c r="O19" s="54"/>
      <c r="P19" s="21"/>
      <c r="S19" s="31"/>
      <c r="T19" s="31"/>
      <c r="U19" s="31"/>
    </row>
    <row r="20" spans="1:21" ht="14.25" thickBot="1">
      <c r="H20" s="545">
        <v>150</v>
      </c>
      <c r="I20" s="119">
        <v>19</v>
      </c>
      <c r="J20" s="224" t="s">
        <v>25</v>
      </c>
      <c r="K20" s="163">
        <f t="shared" si="1"/>
        <v>15</v>
      </c>
      <c r="L20" s="224" t="s">
        <v>22</v>
      </c>
      <c r="M20" s="432">
        <v>2271</v>
      </c>
      <c r="N20" s="128">
        <f t="shared" si="2"/>
        <v>4044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225</v>
      </c>
      <c r="D21" s="74" t="s">
        <v>210</v>
      </c>
      <c r="E21" s="74" t="s">
        <v>55</v>
      </c>
      <c r="F21" s="74" t="s">
        <v>54</v>
      </c>
      <c r="G21" s="74" t="s">
        <v>56</v>
      </c>
      <c r="H21" s="244">
        <v>106</v>
      </c>
      <c r="I21" s="119">
        <v>6</v>
      </c>
      <c r="J21" s="224" t="s">
        <v>15</v>
      </c>
      <c r="K21" s="163">
        <f t="shared" si="1"/>
        <v>37</v>
      </c>
      <c r="L21" s="224" t="s">
        <v>39</v>
      </c>
      <c r="M21" s="432">
        <v>2413</v>
      </c>
      <c r="N21" s="128">
        <f t="shared" si="2"/>
        <v>2695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28380</v>
      </c>
      <c r="D22" s="128">
        <f>SUM(L4)</f>
        <v>34791</v>
      </c>
      <c r="E22" s="66">
        <f t="shared" ref="E22:E32" si="4">SUM(N16/M16*100)</f>
        <v>112.37823711095271</v>
      </c>
      <c r="F22" s="70">
        <f>SUM(C22/D22*100)</f>
        <v>81.572820557040615</v>
      </c>
      <c r="G22" s="5"/>
      <c r="H22" s="131">
        <v>97</v>
      </c>
      <c r="I22" s="119">
        <v>23</v>
      </c>
      <c r="J22" s="224" t="s">
        <v>29</v>
      </c>
      <c r="K22" s="163">
        <f t="shared" si="1"/>
        <v>24</v>
      </c>
      <c r="L22" s="227" t="s">
        <v>30</v>
      </c>
      <c r="M22" s="432">
        <v>2429</v>
      </c>
      <c r="N22" s="128">
        <f t="shared" si="2"/>
        <v>2685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20917</v>
      </c>
      <c r="D23" s="128">
        <f>SUM(L5)</f>
        <v>23465</v>
      </c>
      <c r="E23" s="66">
        <f t="shared" si="4"/>
        <v>111.92145112098027</v>
      </c>
      <c r="F23" s="70">
        <f t="shared" ref="F23:F32" si="5">SUM(C23/D23*100)</f>
        <v>89.14127423822714</v>
      </c>
      <c r="G23" s="5"/>
      <c r="H23" s="528">
        <v>60</v>
      </c>
      <c r="I23" s="119">
        <v>39</v>
      </c>
      <c r="J23" s="224" t="s">
        <v>41</v>
      </c>
      <c r="K23" s="163">
        <f t="shared" si="1"/>
        <v>34</v>
      </c>
      <c r="L23" s="224" t="s">
        <v>1</v>
      </c>
      <c r="M23" s="432">
        <v>1274</v>
      </c>
      <c r="N23" s="128">
        <f t="shared" si="2"/>
        <v>2165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7455</v>
      </c>
      <c r="D24" s="128">
        <f t="shared" ref="D24:D31" si="6">SUM(L6)</f>
        <v>5471</v>
      </c>
      <c r="E24" s="66">
        <f t="shared" si="4"/>
        <v>80.551053484602917</v>
      </c>
      <c r="F24" s="70">
        <f t="shared" si="5"/>
        <v>136.26393712301223</v>
      </c>
      <c r="G24" s="5"/>
      <c r="H24" s="176">
        <v>39</v>
      </c>
      <c r="I24" s="119">
        <v>9</v>
      </c>
      <c r="J24" s="458" t="s">
        <v>206</v>
      </c>
      <c r="K24" s="163">
        <f t="shared" si="1"/>
        <v>17</v>
      </c>
      <c r="L24" s="227" t="s">
        <v>23</v>
      </c>
      <c r="M24" s="432">
        <v>1567</v>
      </c>
      <c r="N24" s="128">
        <f t="shared" si="2"/>
        <v>1739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4311</v>
      </c>
      <c r="D25" s="128">
        <f t="shared" si="6"/>
        <v>4991</v>
      </c>
      <c r="E25" s="66">
        <f t="shared" si="4"/>
        <v>99.400507263085075</v>
      </c>
      <c r="F25" s="70">
        <f t="shared" si="5"/>
        <v>86.375475856541769</v>
      </c>
      <c r="G25" s="5"/>
      <c r="H25" s="131">
        <v>35</v>
      </c>
      <c r="I25" s="119">
        <v>2</v>
      </c>
      <c r="J25" s="224" t="s">
        <v>6</v>
      </c>
      <c r="K25" s="253">
        <f t="shared" si="1"/>
        <v>25</v>
      </c>
      <c r="L25" s="468" t="s">
        <v>31</v>
      </c>
      <c r="M25" s="433">
        <v>1478</v>
      </c>
      <c r="N25" s="234">
        <f t="shared" si="2"/>
        <v>1522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4044</v>
      </c>
      <c r="D26" s="128">
        <f t="shared" si="6"/>
        <v>3157</v>
      </c>
      <c r="E26" s="66">
        <f t="shared" si="4"/>
        <v>178.07133421400266</v>
      </c>
      <c r="F26" s="70">
        <f t="shared" si="5"/>
        <v>128.09629394995247</v>
      </c>
      <c r="G26" s="16"/>
      <c r="H26" s="131">
        <v>19</v>
      </c>
      <c r="I26" s="119">
        <v>4</v>
      </c>
      <c r="J26" s="224" t="s">
        <v>13</v>
      </c>
      <c r="K26" s="5"/>
      <c r="L26" s="511" t="s">
        <v>196</v>
      </c>
      <c r="M26" s="434">
        <v>73420</v>
      </c>
      <c r="N26" s="266">
        <f>SUM(H44)</f>
        <v>80465</v>
      </c>
      <c r="S26" s="31"/>
      <c r="T26" s="31"/>
      <c r="U26" s="31"/>
    </row>
    <row r="27" spans="1:21">
      <c r="A27" s="76">
        <v>6</v>
      </c>
      <c r="B27" s="224" t="s">
        <v>39</v>
      </c>
      <c r="C27" s="52">
        <f t="shared" si="3"/>
        <v>2695</v>
      </c>
      <c r="D27" s="128">
        <f t="shared" si="6"/>
        <v>3502</v>
      </c>
      <c r="E27" s="66">
        <f t="shared" si="4"/>
        <v>111.68669705760463</v>
      </c>
      <c r="F27" s="70">
        <f t="shared" si="5"/>
        <v>76.956025128497998</v>
      </c>
      <c r="G27" s="5"/>
      <c r="H27" s="131">
        <v>17</v>
      </c>
      <c r="I27" s="119">
        <v>31</v>
      </c>
      <c r="J27" s="224" t="s">
        <v>127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30</v>
      </c>
      <c r="C28" s="52">
        <f t="shared" si="3"/>
        <v>2685</v>
      </c>
      <c r="D28" s="128">
        <f t="shared" si="6"/>
        <v>838</v>
      </c>
      <c r="E28" s="66">
        <f t="shared" si="4"/>
        <v>110.53931659118979</v>
      </c>
      <c r="F28" s="70">
        <f t="shared" si="5"/>
        <v>320.40572792362769</v>
      </c>
      <c r="G28" s="5"/>
      <c r="H28" s="528">
        <v>2</v>
      </c>
      <c r="I28" s="119">
        <v>12</v>
      </c>
      <c r="J28" s="224" t="s">
        <v>20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2165</v>
      </c>
      <c r="D29" s="128">
        <f t="shared" si="6"/>
        <v>2649</v>
      </c>
      <c r="E29" s="66">
        <f t="shared" si="4"/>
        <v>169.93720565149138</v>
      </c>
      <c r="F29" s="70">
        <f t="shared" si="5"/>
        <v>81.728954322385803</v>
      </c>
      <c r="G29" s="15"/>
      <c r="H29" s="131">
        <v>2</v>
      </c>
      <c r="I29" s="119">
        <v>32</v>
      </c>
      <c r="J29" s="224" t="s">
        <v>37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23</v>
      </c>
      <c r="C30" s="52">
        <f t="shared" si="3"/>
        <v>1739</v>
      </c>
      <c r="D30" s="128">
        <f t="shared" si="6"/>
        <v>1789</v>
      </c>
      <c r="E30" s="66">
        <f t="shared" si="4"/>
        <v>110.97638800255265</v>
      </c>
      <c r="F30" s="70">
        <f t="shared" si="5"/>
        <v>97.205142537730566</v>
      </c>
      <c r="G30" s="16"/>
      <c r="H30" s="176">
        <v>1</v>
      </c>
      <c r="I30" s="119">
        <v>3</v>
      </c>
      <c r="J30" s="224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31</v>
      </c>
      <c r="C31" s="52">
        <f t="shared" si="3"/>
        <v>1522</v>
      </c>
      <c r="D31" s="128">
        <f t="shared" si="6"/>
        <v>1016</v>
      </c>
      <c r="E31" s="66">
        <f t="shared" si="4"/>
        <v>102.97699594046009</v>
      </c>
      <c r="F31" s="70">
        <f t="shared" si="5"/>
        <v>149.8031496062992</v>
      </c>
      <c r="G31" s="132"/>
      <c r="H31" s="131">
        <v>1</v>
      </c>
      <c r="I31" s="119">
        <v>22</v>
      </c>
      <c r="J31" s="224" t="s">
        <v>28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80465</v>
      </c>
      <c r="D32" s="82">
        <f>SUM(L14)</f>
        <v>87509</v>
      </c>
      <c r="E32" s="85">
        <f t="shared" si="4"/>
        <v>109.5954780713702</v>
      </c>
      <c r="F32" s="83">
        <f t="shared" si="5"/>
        <v>91.950542229942073</v>
      </c>
      <c r="G32" s="84"/>
      <c r="H32" s="546">
        <v>0</v>
      </c>
      <c r="I32" s="119">
        <v>5</v>
      </c>
      <c r="J32" s="224" t="s">
        <v>14</v>
      </c>
      <c r="L32" s="36"/>
      <c r="M32" s="31"/>
      <c r="S32" s="31"/>
      <c r="T32" s="31"/>
      <c r="U32" s="31"/>
    </row>
    <row r="33" spans="1:30">
      <c r="H33" s="52">
        <v>0</v>
      </c>
      <c r="I33" s="119">
        <v>7</v>
      </c>
      <c r="J33" s="224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8</v>
      </c>
      <c r="J34" s="224" t="s">
        <v>17</v>
      </c>
      <c r="L34" s="296"/>
      <c r="M34" s="31"/>
      <c r="S34" s="31"/>
      <c r="T34" s="31"/>
      <c r="U34" s="31"/>
    </row>
    <row r="35" spans="1:30">
      <c r="H35" s="544">
        <v>0</v>
      </c>
      <c r="I35" s="119">
        <v>10</v>
      </c>
      <c r="J35" s="224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4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8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8">
        <v>0</v>
      </c>
      <c r="I38" s="119">
        <v>18</v>
      </c>
      <c r="J38" s="224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68">
        <v>0</v>
      </c>
      <c r="I40" s="119">
        <v>28</v>
      </c>
      <c r="J40" s="224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29</v>
      </c>
      <c r="J41" s="224" t="s">
        <v>117</v>
      </c>
      <c r="L41" s="57"/>
      <c r="M41" s="31"/>
      <c r="S41" s="31"/>
      <c r="T41" s="31"/>
      <c r="U41" s="31"/>
    </row>
    <row r="42" spans="1:30">
      <c r="H42" s="127">
        <v>0</v>
      </c>
      <c r="I42" s="119">
        <v>30</v>
      </c>
      <c r="J42" s="224" t="s">
        <v>35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80465</v>
      </c>
      <c r="I44" s="119"/>
      <c r="J44" s="233" t="s">
        <v>119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220</v>
      </c>
      <c r="I47" s="119"/>
      <c r="J47" s="251" t="s">
        <v>80</v>
      </c>
      <c r="K47" s="5"/>
      <c r="L47" s="416" t="s">
        <v>210</v>
      </c>
      <c r="S47" s="31"/>
      <c r="T47" s="31"/>
      <c r="U47" s="31"/>
      <c r="V47" s="31"/>
    </row>
    <row r="48" spans="1:30">
      <c r="H48" s="259" t="s">
        <v>121</v>
      </c>
      <c r="I48" s="168"/>
      <c r="J48" s="250" t="s">
        <v>57</v>
      </c>
      <c r="K48" s="244"/>
      <c r="L48" s="421" t="s">
        <v>121</v>
      </c>
      <c r="S48" s="31"/>
      <c r="T48" s="31"/>
      <c r="U48" s="31"/>
      <c r="V48" s="31"/>
    </row>
    <row r="49" spans="1:22">
      <c r="H49" s="128">
        <v>59988</v>
      </c>
      <c r="I49" s="119">
        <v>26</v>
      </c>
      <c r="J49" s="224" t="s">
        <v>32</v>
      </c>
      <c r="K49" s="5">
        <f>SUM(I49)</f>
        <v>26</v>
      </c>
      <c r="L49" s="422">
        <v>62857</v>
      </c>
      <c r="M49" s="1"/>
      <c r="N49" s="129"/>
      <c r="O49" s="129"/>
      <c r="S49" s="31"/>
      <c r="T49" s="31"/>
      <c r="U49" s="31"/>
      <c r="V49" s="31"/>
    </row>
    <row r="50" spans="1:22">
      <c r="H50" s="128">
        <v>16875</v>
      </c>
      <c r="I50" s="119">
        <v>33</v>
      </c>
      <c r="J50" s="224" t="s">
        <v>0</v>
      </c>
      <c r="K50" s="5">
        <f t="shared" ref="K50:K58" si="7">SUM(I50)</f>
        <v>33</v>
      </c>
      <c r="L50" s="422">
        <v>14701</v>
      </c>
      <c r="M50" s="31"/>
      <c r="N50" s="130"/>
      <c r="O50" s="130"/>
      <c r="S50" s="31"/>
      <c r="T50" s="31"/>
      <c r="U50" s="31"/>
      <c r="V50" s="31"/>
    </row>
    <row r="51" spans="1:22">
      <c r="H51" s="127">
        <v>12226</v>
      </c>
      <c r="I51" s="119">
        <v>13</v>
      </c>
      <c r="J51" s="224" t="s">
        <v>7</v>
      </c>
      <c r="K51" s="5">
        <f t="shared" si="7"/>
        <v>13</v>
      </c>
      <c r="L51" s="422">
        <v>14038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9269</v>
      </c>
      <c r="I52" s="119">
        <v>25</v>
      </c>
      <c r="J52" s="224" t="s">
        <v>31</v>
      </c>
      <c r="K52" s="5">
        <f t="shared" si="7"/>
        <v>25</v>
      </c>
      <c r="L52" s="422">
        <v>21606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225</v>
      </c>
      <c r="D53" s="74" t="s">
        <v>210</v>
      </c>
      <c r="E53" s="74" t="s">
        <v>55</v>
      </c>
      <c r="F53" s="74" t="s">
        <v>54</v>
      </c>
      <c r="G53" s="74" t="s">
        <v>56</v>
      </c>
      <c r="H53" s="400">
        <v>8876</v>
      </c>
      <c r="I53" s="119">
        <v>34</v>
      </c>
      <c r="J53" s="224" t="s">
        <v>1</v>
      </c>
      <c r="K53" s="5">
        <f t="shared" si="7"/>
        <v>34</v>
      </c>
      <c r="L53" s="422">
        <v>9138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59988</v>
      </c>
      <c r="D54" s="139">
        <f>SUM(L49)</f>
        <v>62857</v>
      </c>
      <c r="E54" s="66">
        <f t="shared" ref="E54:E64" si="9">SUM(N63/M63*100)</f>
        <v>92.588362401605181</v>
      </c>
      <c r="F54" s="66">
        <f>SUM(C54/D54*100)</f>
        <v>95.435671444707822</v>
      </c>
      <c r="G54" s="5"/>
      <c r="H54" s="53">
        <v>5624</v>
      </c>
      <c r="I54" s="119">
        <v>16</v>
      </c>
      <c r="J54" s="224" t="s">
        <v>3</v>
      </c>
      <c r="K54" s="5">
        <f t="shared" si="7"/>
        <v>16</v>
      </c>
      <c r="L54" s="422">
        <v>5731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16875</v>
      </c>
      <c r="D55" s="139">
        <f t="shared" ref="D55:D64" si="10">SUM(L50)</f>
        <v>14701</v>
      </c>
      <c r="E55" s="66">
        <f t="shared" si="9"/>
        <v>96.544424738257334</v>
      </c>
      <c r="F55" s="66">
        <f t="shared" ref="F55:F64" si="11">SUM(C55/D55*100)</f>
        <v>114.7881096524046</v>
      </c>
      <c r="G55" s="5"/>
      <c r="H55" s="53">
        <v>3855</v>
      </c>
      <c r="I55" s="119">
        <v>24</v>
      </c>
      <c r="J55" s="224" t="s">
        <v>30</v>
      </c>
      <c r="K55" s="5">
        <f t="shared" si="7"/>
        <v>24</v>
      </c>
      <c r="L55" s="422">
        <v>4533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12226</v>
      </c>
      <c r="D56" s="139">
        <f t="shared" si="10"/>
        <v>14038</v>
      </c>
      <c r="E56" s="66">
        <f t="shared" si="9"/>
        <v>75.791953381687435</v>
      </c>
      <c r="F56" s="66">
        <f t="shared" si="11"/>
        <v>87.092178372987604</v>
      </c>
      <c r="G56" s="5"/>
      <c r="H56" s="127">
        <v>3816</v>
      </c>
      <c r="I56" s="119">
        <v>40</v>
      </c>
      <c r="J56" s="224" t="s">
        <v>2</v>
      </c>
      <c r="K56" s="5">
        <f t="shared" si="7"/>
        <v>40</v>
      </c>
      <c r="L56" s="422">
        <v>609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31</v>
      </c>
      <c r="C57" s="52">
        <f t="shared" si="8"/>
        <v>9269</v>
      </c>
      <c r="D57" s="139">
        <f t="shared" si="10"/>
        <v>21606</v>
      </c>
      <c r="E57" s="66">
        <f t="shared" si="9"/>
        <v>108.53629976580797</v>
      </c>
      <c r="F57" s="66">
        <f t="shared" si="11"/>
        <v>42.900120336943445</v>
      </c>
      <c r="G57" s="5"/>
      <c r="H57" s="131">
        <v>3299</v>
      </c>
      <c r="I57" s="119">
        <v>15</v>
      </c>
      <c r="J57" s="224" t="s">
        <v>22</v>
      </c>
      <c r="K57" s="5">
        <f t="shared" si="7"/>
        <v>15</v>
      </c>
      <c r="L57" s="422">
        <v>3048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1</v>
      </c>
      <c r="C58" s="52">
        <f t="shared" si="8"/>
        <v>8876</v>
      </c>
      <c r="D58" s="139">
        <f t="shared" si="10"/>
        <v>9138</v>
      </c>
      <c r="E58" s="66">
        <f t="shared" si="9"/>
        <v>99.339675433687745</v>
      </c>
      <c r="F58" s="66">
        <f t="shared" si="11"/>
        <v>97.132851827533372</v>
      </c>
      <c r="G58" s="16"/>
      <c r="H58" s="111">
        <v>2026</v>
      </c>
      <c r="I58" s="194">
        <v>22</v>
      </c>
      <c r="J58" s="227" t="s">
        <v>28</v>
      </c>
      <c r="K58" s="18">
        <f t="shared" si="7"/>
        <v>22</v>
      </c>
      <c r="L58" s="423">
        <v>3646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</v>
      </c>
      <c r="C59" s="52">
        <f t="shared" si="8"/>
        <v>5624</v>
      </c>
      <c r="D59" s="139">
        <f t="shared" si="10"/>
        <v>5731</v>
      </c>
      <c r="E59" s="66">
        <f t="shared" si="9"/>
        <v>122.12812160694897</v>
      </c>
      <c r="F59" s="66">
        <f t="shared" si="11"/>
        <v>98.132961088815222</v>
      </c>
      <c r="G59" s="5"/>
      <c r="H59" s="455">
        <v>1942</v>
      </c>
      <c r="I59" s="464">
        <v>36</v>
      </c>
      <c r="J59" s="307" t="s">
        <v>5</v>
      </c>
      <c r="K59" s="12" t="s">
        <v>76</v>
      </c>
      <c r="L59" s="424">
        <v>143932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30</v>
      </c>
      <c r="C60" s="52">
        <f t="shared" si="8"/>
        <v>3855</v>
      </c>
      <c r="D60" s="139">
        <f t="shared" si="10"/>
        <v>4533</v>
      </c>
      <c r="E60" s="66">
        <f t="shared" si="9"/>
        <v>95.515361744301288</v>
      </c>
      <c r="F60" s="66">
        <f t="shared" si="11"/>
        <v>85.043017868960959</v>
      </c>
      <c r="G60" s="5"/>
      <c r="H60" s="131">
        <v>1099</v>
      </c>
      <c r="I60" s="197">
        <v>17</v>
      </c>
      <c r="J60" s="224" t="s">
        <v>23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</v>
      </c>
      <c r="C61" s="52">
        <f t="shared" si="8"/>
        <v>3816</v>
      </c>
      <c r="D61" s="139">
        <f t="shared" si="10"/>
        <v>609</v>
      </c>
      <c r="E61" s="66">
        <f t="shared" si="9"/>
        <v>72.575123621148734</v>
      </c>
      <c r="F61" s="66">
        <f t="shared" si="11"/>
        <v>626.60098522167493</v>
      </c>
      <c r="G61" s="15"/>
      <c r="H61" s="131">
        <v>834</v>
      </c>
      <c r="I61" s="197">
        <v>38</v>
      </c>
      <c r="J61" s="224" t="s">
        <v>40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3299</v>
      </c>
      <c r="D62" s="139">
        <f t="shared" si="10"/>
        <v>3048</v>
      </c>
      <c r="E62" s="66">
        <f t="shared" si="9"/>
        <v>104.63051062480177</v>
      </c>
      <c r="F62" s="66">
        <f t="shared" si="11"/>
        <v>108.23490813648293</v>
      </c>
      <c r="G62" s="16"/>
      <c r="H62" s="548">
        <v>438</v>
      </c>
      <c r="I62" s="245">
        <v>21</v>
      </c>
      <c r="J62" s="5" t="s">
        <v>193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28</v>
      </c>
      <c r="C63" s="450">
        <f t="shared" si="8"/>
        <v>2026</v>
      </c>
      <c r="D63" s="195">
        <f t="shared" si="10"/>
        <v>3646</v>
      </c>
      <c r="E63" s="72">
        <f t="shared" si="9"/>
        <v>43.133915265062804</v>
      </c>
      <c r="F63" s="72">
        <f t="shared" si="11"/>
        <v>55.56774547449259</v>
      </c>
      <c r="G63" s="132"/>
      <c r="H63" s="131">
        <v>147</v>
      </c>
      <c r="I63" s="119">
        <v>4</v>
      </c>
      <c r="J63" s="224" t="s">
        <v>13</v>
      </c>
      <c r="K63" s="5">
        <f>SUM(K49)</f>
        <v>26</v>
      </c>
      <c r="L63" s="224" t="s">
        <v>32</v>
      </c>
      <c r="M63" s="237">
        <v>64790</v>
      </c>
      <c r="N63" s="128">
        <f>SUM(H49)</f>
        <v>59988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130657</v>
      </c>
      <c r="D64" s="196">
        <f t="shared" si="10"/>
        <v>143932</v>
      </c>
      <c r="E64" s="85">
        <f t="shared" si="9"/>
        <v>92.404365014816435</v>
      </c>
      <c r="F64" s="85">
        <f t="shared" si="11"/>
        <v>90.776894644693328</v>
      </c>
      <c r="G64" s="84"/>
      <c r="H64" s="131">
        <v>118</v>
      </c>
      <c r="I64" s="119">
        <v>23</v>
      </c>
      <c r="J64" s="224" t="s">
        <v>29</v>
      </c>
      <c r="K64" s="5">
        <f t="shared" ref="K64:K72" si="12">SUM(K50)</f>
        <v>33</v>
      </c>
      <c r="L64" s="224" t="s">
        <v>0</v>
      </c>
      <c r="M64" s="237">
        <v>17479</v>
      </c>
      <c r="N64" s="128">
        <f t="shared" ref="N64:N72" si="13">SUM(H50)</f>
        <v>16875</v>
      </c>
      <c r="O64" s="54"/>
      <c r="S64" s="31"/>
      <c r="T64" s="31"/>
      <c r="U64" s="31"/>
      <c r="V64" s="31"/>
    </row>
    <row r="65" spans="2:22">
      <c r="H65" s="6">
        <v>82</v>
      </c>
      <c r="I65" s="119">
        <v>29</v>
      </c>
      <c r="J65" s="224" t="s">
        <v>117</v>
      </c>
      <c r="K65" s="5">
        <f t="shared" si="12"/>
        <v>13</v>
      </c>
      <c r="L65" s="224" t="s">
        <v>7</v>
      </c>
      <c r="M65" s="237">
        <v>16131</v>
      </c>
      <c r="N65" s="128">
        <f t="shared" si="13"/>
        <v>12226</v>
      </c>
      <c r="O65" s="54"/>
      <c r="S65" s="31"/>
      <c r="T65" s="31"/>
      <c r="U65" s="31"/>
      <c r="V65" s="31"/>
    </row>
    <row r="66" spans="2:22">
      <c r="H66" s="128">
        <v>53</v>
      </c>
      <c r="I66" s="119">
        <v>27</v>
      </c>
      <c r="J66" s="224" t="s">
        <v>33</v>
      </c>
      <c r="K66" s="5">
        <f t="shared" si="12"/>
        <v>25</v>
      </c>
      <c r="L66" s="224" t="s">
        <v>31</v>
      </c>
      <c r="M66" s="237">
        <v>8540</v>
      </c>
      <c r="N66" s="128">
        <f t="shared" si="13"/>
        <v>9269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51</v>
      </c>
      <c r="I67" s="119">
        <v>9</v>
      </c>
      <c r="J67" s="458" t="s">
        <v>203</v>
      </c>
      <c r="K67" s="5">
        <f t="shared" si="12"/>
        <v>34</v>
      </c>
      <c r="L67" s="224" t="s">
        <v>1</v>
      </c>
      <c r="M67" s="237">
        <v>8935</v>
      </c>
      <c r="N67" s="128">
        <f t="shared" si="13"/>
        <v>8876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26</v>
      </c>
      <c r="I68" s="119">
        <v>1</v>
      </c>
      <c r="J68" s="224" t="s">
        <v>4</v>
      </c>
      <c r="K68" s="5">
        <f t="shared" si="12"/>
        <v>16</v>
      </c>
      <c r="L68" s="224" t="s">
        <v>3</v>
      </c>
      <c r="M68" s="237">
        <v>4605</v>
      </c>
      <c r="N68" s="128">
        <f t="shared" si="13"/>
        <v>5624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8</v>
      </c>
      <c r="I69" s="119">
        <v>30</v>
      </c>
      <c r="J69" s="224" t="s">
        <v>35</v>
      </c>
      <c r="K69" s="5">
        <f t="shared" si="12"/>
        <v>24</v>
      </c>
      <c r="L69" s="224" t="s">
        <v>30</v>
      </c>
      <c r="M69" s="237">
        <v>4036</v>
      </c>
      <c r="N69" s="128">
        <f t="shared" si="13"/>
        <v>3855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5</v>
      </c>
      <c r="I70" s="119">
        <v>35</v>
      </c>
      <c r="J70" s="224" t="s">
        <v>38</v>
      </c>
      <c r="K70" s="5">
        <f t="shared" si="12"/>
        <v>40</v>
      </c>
      <c r="L70" s="224" t="s">
        <v>2</v>
      </c>
      <c r="M70" s="237">
        <v>5258</v>
      </c>
      <c r="N70" s="128">
        <f t="shared" si="13"/>
        <v>3816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2</v>
      </c>
      <c r="J71" s="224" t="s">
        <v>6</v>
      </c>
      <c r="K71" s="5">
        <f t="shared" si="12"/>
        <v>15</v>
      </c>
      <c r="L71" s="224" t="s">
        <v>22</v>
      </c>
      <c r="M71" s="237">
        <v>3153</v>
      </c>
      <c r="N71" s="128">
        <f t="shared" si="13"/>
        <v>3299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4" t="s">
        <v>12</v>
      </c>
      <c r="K72" s="5">
        <f t="shared" si="12"/>
        <v>22</v>
      </c>
      <c r="L72" s="227" t="s">
        <v>28</v>
      </c>
      <c r="M72" s="238">
        <v>4697</v>
      </c>
      <c r="N72" s="128">
        <f t="shared" si="13"/>
        <v>2026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4" t="s">
        <v>14</v>
      </c>
      <c r="K73" s="52"/>
      <c r="L73" s="386" t="s">
        <v>107</v>
      </c>
      <c r="M73" s="236">
        <v>141397</v>
      </c>
      <c r="N73" s="235">
        <f>SUM(H89)</f>
        <v>130657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4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4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456">
        <v>0</v>
      </c>
      <c r="I76" s="119">
        <v>8</v>
      </c>
      <c r="J76" s="224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4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11</v>
      </c>
      <c r="J78" s="224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12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14</v>
      </c>
      <c r="J80" s="224" t="s">
        <v>21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18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4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4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4" t="s">
        <v>118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130657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225</v>
      </c>
      <c r="I2" s="119"/>
      <c r="J2" s="260" t="s">
        <v>125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121</v>
      </c>
      <c r="I3" s="119"/>
      <c r="J3" s="202" t="s">
        <v>122</v>
      </c>
      <c r="K3" s="5"/>
      <c r="L3" s="51" t="s">
        <v>121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22328</v>
      </c>
      <c r="I4" s="119">
        <v>17</v>
      </c>
      <c r="J4" s="40" t="s">
        <v>23</v>
      </c>
      <c r="K4" s="278">
        <f>SUM(I4)</f>
        <v>17</v>
      </c>
      <c r="L4" s="377">
        <v>23600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22096</v>
      </c>
      <c r="I5" s="119">
        <v>2</v>
      </c>
      <c r="J5" s="40" t="s">
        <v>6</v>
      </c>
      <c r="K5" s="278">
        <f t="shared" ref="K5:K13" si="0">SUM(I5)</f>
        <v>2</v>
      </c>
      <c r="L5" s="377">
        <v>16671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21055</v>
      </c>
      <c r="I6" s="119">
        <v>33</v>
      </c>
      <c r="J6" s="40" t="s">
        <v>0</v>
      </c>
      <c r="K6" s="278">
        <f t="shared" si="0"/>
        <v>33</v>
      </c>
      <c r="L6" s="377">
        <v>17889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400">
        <v>16518</v>
      </c>
      <c r="I7" s="119">
        <v>34</v>
      </c>
      <c r="J7" s="40" t="s">
        <v>1</v>
      </c>
      <c r="K7" s="278">
        <f t="shared" si="0"/>
        <v>34</v>
      </c>
      <c r="L7" s="377">
        <v>14440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53">
        <v>13495</v>
      </c>
      <c r="I8" s="119">
        <v>31</v>
      </c>
      <c r="J8" s="40" t="s">
        <v>72</v>
      </c>
      <c r="K8" s="278">
        <f t="shared" si="0"/>
        <v>31</v>
      </c>
      <c r="L8" s="377">
        <v>9931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12079</v>
      </c>
      <c r="I9" s="119">
        <v>13</v>
      </c>
      <c r="J9" s="40" t="s">
        <v>7</v>
      </c>
      <c r="K9" s="278">
        <f t="shared" si="0"/>
        <v>13</v>
      </c>
      <c r="L9" s="377">
        <v>13830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11862</v>
      </c>
      <c r="I10" s="119">
        <v>40</v>
      </c>
      <c r="J10" s="40" t="s">
        <v>2</v>
      </c>
      <c r="K10" s="278">
        <f t="shared" si="0"/>
        <v>40</v>
      </c>
      <c r="L10" s="377">
        <v>17771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9338</v>
      </c>
      <c r="I11" s="119">
        <v>16</v>
      </c>
      <c r="J11" s="40" t="s">
        <v>3</v>
      </c>
      <c r="K11" s="278">
        <f t="shared" si="0"/>
        <v>16</v>
      </c>
      <c r="L11" s="377">
        <v>10364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2">
        <v>9024</v>
      </c>
      <c r="I12" s="119">
        <v>26</v>
      </c>
      <c r="J12" s="40" t="s">
        <v>32</v>
      </c>
      <c r="K12" s="278">
        <f t="shared" si="0"/>
        <v>26</v>
      </c>
      <c r="L12" s="378">
        <v>9965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2">
        <v>8187</v>
      </c>
      <c r="I13" s="194">
        <v>21</v>
      </c>
      <c r="J13" s="543" t="s">
        <v>197</v>
      </c>
      <c r="K13" s="278">
        <f t="shared" si="0"/>
        <v>21</v>
      </c>
      <c r="L13" s="378">
        <v>8383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3">
        <v>7470</v>
      </c>
      <c r="I14" s="306">
        <v>11</v>
      </c>
      <c r="J14" s="531" t="s">
        <v>19</v>
      </c>
      <c r="K14" s="151" t="s">
        <v>9</v>
      </c>
      <c r="L14" s="379">
        <v>214668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5654</v>
      </c>
      <c r="I15" s="119">
        <v>38</v>
      </c>
      <c r="J15" s="40" t="s">
        <v>40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4299</v>
      </c>
      <c r="I16" s="119">
        <v>3</v>
      </c>
      <c r="J16" s="40" t="s">
        <v>12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3532</v>
      </c>
      <c r="I17" s="119">
        <v>14</v>
      </c>
      <c r="J17" s="40" t="s">
        <v>21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2884</v>
      </c>
      <c r="I18" s="119">
        <v>24</v>
      </c>
      <c r="J18" s="40" t="s">
        <v>30</v>
      </c>
      <c r="K18" s="1"/>
      <c r="L18" s="261" t="s">
        <v>125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2619</v>
      </c>
      <c r="I19" s="119">
        <v>9</v>
      </c>
      <c r="J19" s="458" t="s">
        <v>205</v>
      </c>
      <c r="K19" s="163">
        <f>SUM(I4)</f>
        <v>17</v>
      </c>
      <c r="L19" s="40" t="s">
        <v>23</v>
      </c>
      <c r="M19" s="534">
        <v>21371</v>
      </c>
      <c r="N19" s="128">
        <f>SUM(H4)</f>
        <v>22328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225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2078</v>
      </c>
      <c r="I20" s="119">
        <v>25</v>
      </c>
      <c r="J20" s="40" t="s">
        <v>31</v>
      </c>
      <c r="K20" s="163">
        <f t="shared" ref="K20:K28" si="1">SUM(I5)</f>
        <v>2</v>
      </c>
      <c r="L20" s="40" t="s">
        <v>6</v>
      </c>
      <c r="M20" s="535">
        <v>12292</v>
      </c>
      <c r="N20" s="128">
        <f t="shared" ref="N20:N28" si="2">SUM(H5)</f>
        <v>22096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7">
        <f>SUM(H4)</f>
        <v>22328</v>
      </c>
      <c r="D21" s="9">
        <f>SUM(L4)</f>
        <v>23600</v>
      </c>
      <c r="E21" s="66">
        <f t="shared" ref="E21:E30" si="3">SUM(N19/M19*100)</f>
        <v>104.47803097655701</v>
      </c>
      <c r="F21" s="66">
        <f t="shared" ref="F21:F31" si="4">SUM(C21/D21*100)</f>
        <v>94.610169491525426</v>
      </c>
      <c r="G21" s="77"/>
      <c r="H21" s="127">
        <v>1380</v>
      </c>
      <c r="I21" s="119">
        <v>27</v>
      </c>
      <c r="J21" s="40" t="s">
        <v>33</v>
      </c>
      <c r="K21" s="163">
        <f t="shared" si="1"/>
        <v>33</v>
      </c>
      <c r="L21" s="40" t="s">
        <v>0</v>
      </c>
      <c r="M21" s="535">
        <v>21633</v>
      </c>
      <c r="N21" s="128">
        <f t="shared" si="2"/>
        <v>21055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6</v>
      </c>
      <c r="C22" s="277">
        <f t="shared" ref="C22:C30" si="5">SUM(H5)</f>
        <v>22096</v>
      </c>
      <c r="D22" s="9">
        <f t="shared" ref="D22:D30" si="6">SUM(L5)</f>
        <v>16671</v>
      </c>
      <c r="E22" s="66">
        <f t="shared" si="3"/>
        <v>179.75919297103809</v>
      </c>
      <c r="F22" s="66">
        <f t="shared" si="4"/>
        <v>132.54153919980806</v>
      </c>
      <c r="G22" s="77"/>
      <c r="H22" s="127">
        <v>1229</v>
      </c>
      <c r="I22" s="119">
        <v>1</v>
      </c>
      <c r="J22" s="40" t="s">
        <v>4</v>
      </c>
      <c r="K22" s="163">
        <f t="shared" si="1"/>
        <v>34</v>
      </c>
      <c r="L22" s="40" t="s">
        <v>1</v>
      </c>
      <c r="M22" s="535">
        <v>16831</v>
      </c>
      <c r="N22" s="128">
        <f t="shared" si="2"/>
        <v>16518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299">
        <f t="shared" si="5"/>
        <v>21055</v>
      </c>
      <c r="D23" s="139">
        <f t="shared" si="6"/>
        <v>17889</v>
      </c>
      <c r="E23" s="300">
        <f t="shared" si="3"/>
        <v>97.328156057874551</v>
      </c>
      <c r="F23" s="300">
        <f t="shared" si="4"/>
        <v>117.69802672033094</v>
      </c>
      <c r="G23" s="77"/>
      <c r="H23" s="127">
        <v>680</v>
      </c>
      <c r="I23" s="119">
        <v>36</v>
      </c>
      <c r="J23" s="40" t="s">
        <v>5</v>
      </c>
      <c r="K23" s="163">
        <f t="shared" si="1"/>
        <v>31</v>
      </c>
      <c r="L23" s="40" t="s">
        <v>72</v>
      </c>
      <c r="M23" s="535">
        <v>17071</v>
      </c>
      <c r="N23" s="128">
        <f t="shared" si="2"/>
        <v>13495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16518</v>
      </c>
      <c r="D24" s="9">
        <f t="shared" si="6"/>
        <v>14440</v>
      </c>
      <c r="E24" s="66">
        <f t="shared" si="3"/>
        <v>98.140336284237421</v>
      </c>
      <c r="F24" s="66">
        <f t="shared" si="4"/>
        <v>114.39058171745154</v>
      </c>
      <c r="G24" s="77"/>
      <c r="H24" s="127">
        <v>571</v>
      </c>
      <c r="I24" s="119">
        <v>12</v>
      </c>
      <c r="J24" s="40" t="s">
        <v>20</v>
      </c>
      <c r="K24" s="163">
        <f t="shared" si="1"/>
        <v>13</v>
      </c>
      <c r="L24" s="40" t="s">
        <v>7</v>
      </c>
      <c r="M24" s="535">
        <v>12593</v>
      </c>
      <c r="N24" s="128">
        <f t="shared" si="2"/>
        <v>12079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7">
        <f t="shared" si="5"/>
        <v>13495</v>
      </c>
      <c r="D25" s="9">
        <f t="shared" si="6"/>
        <v>9931</v>
      </c>
      <c r="E25" s="66">
        <f t="shared" si="3"/>
        <v>79.052193778923325</v>
      </c>
      <c r="F25" s="66">
        <f t="shared" si="4"/>
        <v>135.88762460980769</v>
      </c>
      <c r="G25" s="87"/>
      <c r="H25" s="127">
        <v>466</v>
      </c>
      <c r="I25" s="119">
        <v>4</v>
      </c>
      <c r="J25" s="40" t="s">
        <v>13</v>
      </c>
      <c r="K25" s="163">
        <f t="shared" si="1"/>
        <v>40</v>
      </c>
      <c r="L25" s="40" t="s">
        <v>2</v>
      </c>
      <c r="M25" s="535">
        <v>20780</v>
      </c>
      <c r="N25" s="128">
        <f t="shared" si="2"/>
        <v>11862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12079</v>
      </c>
      <c r="D26" s="9">
        <f t="shared" si="6"/>
        <v>13830</v>
      </c>
      <c r="E26" s="66">
        <f t="shared" si="3"/>
        <v>95.918367346938766</v>
      </c>
      <c r="F26" s="66">
        <f t="shared" si="4"/>
        <v>87.339117859725235</v>
      </c>
      <c r="G26" s="77"/>
      <c r="H26" s="127">
        <v>306</v>
      </c>
      <c r="I26" s="119">
        <v>39</v>
      </c>
      <c r="J26" s="40" t="s">
        <v>41</v>
      </c>
      <c r="K26" s="163">
        <f t="shared" si="1"/>
        <v>16</v>
      </c>
      <c r="L26" s="40" t="s">
        <v>3</v>
      </c>
      <c r="M26" s="535">
        <v>10036</v>
      </c>
      <c r="N26" s="128">
        <f t="shared" si="2"/>
        <v>9338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11862</v>
      </c>
      <c r="D27" s="9">
        <f t="shared" si="6"/>
        <v>17771</v>
      </c>
      <c r="E27" s="66">
        <f t="shared" si="3"/>
        <v>57.083734359961504</v>
      </c>
      <c r="F27" s="66">
        <f t="shared" si="4"/>
        <v>66.74919813178775</v>
      </c>
      <c r="G27" s="77"/>
      <c r="H27" s="127">
        <v>104</v>
      </c>
      <c r="I27" s="119">
        <v>10</v>
      </c>
      <c r="J27" s="40" t="s">
        <v>18</v>
      </c>
      <c r="K27" s="163">
        <f t="shared" si="1"/>
        <v>26</v>
      </c>
      <c r="L27" s="40" t="s">
        <v>32</v>
      </c>
      <c r="M27" s="536">
        <v>9756</v>
      </c>
      <c r="N27" s="128">
        <f t="shared" si="2"/>
        <v>9024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9338</v>
      </c>
      <c r="D28" s="9">
        <f t="shared" si="6"/>
        <v>10364</v>
      </c>
      <c r="E28" s="66">
        <f t="shared" si="3"/>
        <v>93.045037863690709</v>
      </c>
      <c r="F28" s="66">
        <f t="shared" si="4"/>
        <v>90.100347356233115</v>
      </c>
      <c r="G28" s="88"/>
      <c r="H28" s="127">
        <v>96</v>
      </c>
      <c r="I28" s="119">
        <v>32</v>
      </c>
      <c r="J28" s="40" t="s">
        <v>37</v>
      </c>
      <c r="K28" s="253">
        <f t="shared" si="1"/>
        <v>21</v>
      </c>
      <c r="L28" s="543" t="s">
        <v>193</v>
      </c>
      <c r="M28" s="537">
        <v>6824</v>
      </c>
      <c r="N28" s="234">
        <f t="shared" si="2"/>
        <v>8187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7">
        <f t="shared" si="5"/>
        <v>9024</v>
      </c>
      <c r="D29" s="9">
        <f t="shared" si="6"/>
        <v>9965</v>
      </c>
      <c r="E29" s="66">
        <f t="shared" si="3"/>
        <v>92.49692496924969</v>
      </c>
      <c r="F29" s="66">
        <f t="shared" si="4"/>
        <v>90.556949322629194</v>
      </c>
      <c r="G29" s="87"/>
      <c r="H29" s="53">
        <v>86</v>
      </c>
      <c r="I29" s="119">
        <v>29</v>
      </c>
      <c r="J29" s="40" t="s">
        <v>58</v>
      </c>
      <c r="K29" s="161"/>
      <c r="L29" s="161" t="s">
        <v>209</v>
      </c>
      <c r="M29" s="538">
        <v>198206</v>
      </c>
      <c r="N29" s="242">
        <f>SUM(H44)</f>
        <v>179665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43" t="s">
        <v>193</v>
      </c>
      <c r="C30" s="277">
        <f t="shared" si="5"/>
        <v>8187</v>
      </c>
      <c r="D30" s="9">
        <f t="shared" si="6"/>
        <v>8383</v>
      </c>
      <c r="E30" s="72">
        <f t="shared" si="3"/>
        <v>119.97362250879249</v>
      </c>
      <c r="F30" s="78">
        <f t="shared" si="4"/>
        <v>97.661934868185625</v>
      </c>
      <c r="G30" s="90"/>
      <c r="H30" s="127">
        <v>67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179665</v>
      </c>
      <c r="D31" s="82">
        <f>SUM(L14)</f>
        <v>214668</v>
      </c>
      <c r="E31" s="85">
        <f>SUM(N29/M29*100)</f>
        <v>90.645590950828932</v>
      </c>
      <c r="F31" s="78">
        <f t="shared" si="4"/>
        <v>83.694355935677422</v>
      </c>
      <c r="G31" s="86"/>
      <c r="H31" s="127">
        <v>55</v>
      </c>
      <c r="I31" s="119">
        <v>20</v>
      </c>
      <c r="J31" s="40" t="s">
        <v>26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53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35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16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2</v>
      </c>
      <c r="I35" s="119">
        <v>19</v>
      </c>
      <c r="J35" s="40" t="s">
        <v>25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1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6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456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53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179665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225</v>
      </c>
      <c r="I48" s="119"/>
      <c r="J48" s="263" t="s">
        <v>105</v>
      </c>
      <c r="K48" s="5"/>
      <c r="L48" s="446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121</v>
      </c>
      <c r="I49" s="119"/>
      <c r="J49" s="202" t="s">
        <v>11</v>
      </c>
      <c r="K49" s="5"/>
      <c r="L49" s="446" t="s">
        <v>121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45805</v>
      </c>
      <c r="I50" s="119">
        <v>16</v>
      </c>
      <c r="J50" s="40" t="s">
        <v>3</v>
      </c>
      <c r="K50" s="444">
        <f>SUM(I50)</f>
        <v>16</v>
      </c>
      <c r="L50" s="447">
        <v>41178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2867</v>
      </c>
      <c r="I51" s="119">
        <v>26</v>
      </c>
      <c r="J51" s="40" t="s">
        <v>32</v>
      </c>
      <c r="K51" s="444">
        <f t="shared" ref="K51:K59" si="7">SUM(I51)</f>
        <v>26</v>
      </c>
      <c r="L51" s="448">
        <v>2899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2422</v>
      </c>
      <c r="I52" s="119">
        <v>33</v>
      </c>
      <c r="J52" s="40" t="s">
        <v>0</v>
      </c>
      <c r="K52" s="444">
        <f t="shared" si="7"/>
        <v>33</v>
      </c>
      <c r="L52" s="448">
        <v>1317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225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1909</v>
      </c>
      <c r="I53" s="119">
        <v>25</v>
      </c>
      <c r="J53" s="40" t="s">
        <v>31</v>
      </c>
      <c r="K53" s="444">
        <f t="shared" si="7"/>
        <v>25</v>
      </c>
      <c r="L53" s="448">
        <v>2752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45805</v>
      </c>
      <c r="D54" s="139">
        <f>SUM(L50)</f>
        <v>41178</v>
      </c>
      <c r="E54" s="66">
        <f t="shared" ref="E54:E63" si="8">SUM(N67/M67*100)</f>
        <v>113.76732402761908</v>
      </c>
      <c r="F54" s="66">
        <f t="shared" ref="F54:F61" si="9">SUM(C54/D54*100)</f>
        <v>111.23658264121619</v>
      </c>
      <c r="G54" s="77"/>
      <c r="H54" s="53">
        <v>1546</v>
      </c>
      <c r="I54" s="119">
        <v>31</v>
      </c>
      <c r="J54" s="40" t="s">
        <v>129</v>
      </c>
      <c r="K54" s="444">
        <f t="shared" si="7"/>
        <v>31</v>
      </c>
      <c r="L54" s="448">
        <v>495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2867</v>
      </c>
      <c r="D55" s="139">
        <f t="shared" ref="D55:D63" si="11">SUM(L51)</f>
        <v>2899</v>
      </c>
      <c r="E55" s="66">
        <f t="shared" si="8"/>
        <v>102.06479174083303</v>
      </c>
      <c r="F55" s="66">
        <f t="shared" si="9"/>
        <v>98.896171093480518</v>
      </c>
      <c r="G55" s="77"/>
      <c r="H55" s="53">
        <v>1337</v>
      </c>
      <c r="I55" s="119">
        <v>38</v>
      </c>
      <c r="J55" s="40" t="s">
        <v>40</v>
      </c>
      <c r="K55" s="444">
        <f t="shared" si="7"/>
        <v>38</v>
      </c>
      <c r="L55" s="448">
        <v>2346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2422</v>
      </c>
      <c r="D56" s="139">
        <f t="shared" si="11"/>
        <v>1317</v>
      </c>
      <c r="E56" s="66">
        <f t="shared" si="8"/>
        <v>91.951404707668942</v>
      </c>
      <c r="F56" s="66">
        <f t="shared" si="9"/>
        <v>183.90280941533788</v>
      </c>
      <c r="G56" s="77"/>
      <c r="H56" s="53">
        <v>853</v>
      </c>
      <c r="I56" s="119">
        <v>34</v>
      </c>
      <c r="J56" s="40" t="s">
        <v>1</v>
      </c>
      <c r="K56" s="444">
        <f t="shared" si="7"/>
        <v>34</v>
      </c>
      <c r="L56" s="448">
        <v>1018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1909</v>
      </c>
      <c r="D57" s="139">
        <f t="shared" si="11"/>
        <v>2752</v>
      </c>
      <c r="E57" s="66">
        <f t="shared" si="8"/>
        <v>186.60801564027369</v>
      </c>
      <c r="F57" s="66">
        <f t="shared" si="9"/>
        <v>69.367732558139537</v>
      </c>
      <c r="G57" s="77"/>
      <c r="H57" s="53">
        <v>824</v>
      </c>
      <c r="I57" s="119">
        <v>14</v>
      </c>
      <c r="J57" s="40" t="s">
        <v>21</v>
      </c>
      <c r="K57" s="444">
        <f t="shared" si="7"/>
        <v>14</v>
      </c>
      <c r="L57" s="448">
        <v>655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72</v>
      </c>
      <c r="C58" s="52">
        <f t="shared" si="10"/>
        <v>1546</v>
      </c>
      <c r="D58" s="139">
        <f t="shared" si="11"/>
        <v>495</v>
      </c>
      <c r="E58" s="66">
        <f t="shared" si="8"/>
        <v>286.2962962962963</v>
      </c>
      <c r="F58" s="66">
        <f t="shared" si="9"/>
        <v>312.32323232323233</v>
      </c>
      <c r="G58" s="87"/>
      <c r="H58" s="53">
        <v>529</v>
      </c>
      <c r="I58" s="119">
        <v>24</v>
      </c>
      <c r="J58" s="407" t="s">
        <v>30</v>
      </c>
      <c r="K58" s="444">
        <f t="shared" si="7"/>
        <v>24</v>
      </c>
      <c r="L58" s="448">
        <v>368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40</v>
      </c>
      <c r="C59" s="52">
        <f t="shared" si="10"/>
        <v>1337</v>
      </c>
      <c r="D59" s="139">
        <f t="shared" si="11"/>
        <v>2346</v>
      </c>
      <c r="E59" s="66">
        <f t="shared" si="8"/>
        <v>75.451467268623034</v>
      </c>
      <c r="F59" s="66">
        <f t="shared" si="9"/>
        <v>56.990622335890876</v>
      </c>
      <c r="G59" s="77"/>
      <c r="H59" s="549">
        <v>378</v>
      </c>
      <c r="I59" s="194">
        <v>40</v>
      </c>
      <c r="J59" s="103" t="s">
        <v>2</v>
      </c>
      <c r="K59" s="445">
        <f t="shared" si="7"/>
        <v>40</v>
      </c>
      <c r="L59" s="449">
        <v>465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1</v>
      </c>
      <c r="C60" s="128">
        <f t="shared" si="10"/>
        <v>853</v>
      </c>
      <c r="D60" s="139">
        <f t="shared" si="11"/>
        <v>1018</v>
      </c>
      <c r="E60" s="300">
        <f t="shared" si="8"/>
        <v>126.37037037037038</v>
      </c>
      <c r="F60" s="300">
        <f t="shared" si="9"/>
        <v>83.791748526522596</v>
      </c>
      <c r="G60" s="513"/>
      <c r="H60" s="529">
        <v>250</v>
      </c>
      <c r="I60" s="306">
        <v>37</v>
      </c>
      <c r="J60" s="531" t="s">
        <v>39</v>
      </c>
      <c r="K60" s="514" t="s">
        <v>9</v>
      </c>
      <c r="L60" s="515">
        <v>54477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824</v>
      </c>
      <c r="D61" s="139">
        <f t="shared" si="11"/>
        <v>655</v>
      </c>
      <c r="E61" s="66">
        <f t="shared" si="8"/>
        <v>103.12891113892366</v>
      </c>
      <c r="F61" s="66">
        <f t="shared" si="9"/>
        <v>125.80152671755724</v>
      </c>
      <c r="G61" s="88"/>
      <c r="H61" s="53">
        <v>125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7" t="s">
        <v>30</v>
      </c>
      <c r="C62" s="52">
        <f t="shared" si="10"/>
        <v>529</v>
      </c>
      <c r="D62" s="139">
        <f t="shared" si="11"/>
        <v>368</v>
      </c>
      <c r="E62" s="66">
        <f t="shared" si="8"/>
        <v>187.58865248226951</v>
      </c>
      <c r="F62" s="66">
        <f>SUM(C62/D62*100)</f>
        <v>143.75</v>
      </c>
      <c r="G62" s="87"/>
      <c r="H62" s="127">
        <v>104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378</v>
      </c>
      <c r="D63" s="139">
        <f t="shared" si="11"/>
        <v>465</v>
      </c>
      <c r="E63" s="72">
        <f t="shared" si="8"/>
        <v>96.18320610687023</v>
      </c>
      <c r="F63" s="66">
        <f>SUM(C63/D63*100)</f>
        <v>81.290322580645153</v>
      </c>
      <c r="G63" s="90"/>
      <c r="H63" s="53">
        <v>90</v>
      </c>
      <c r="I63" s="119">
        <v>36</v>
      </c>
      <c r="J63" s="40" t="s">
        <v>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59310</v>
      </c>
      <c r="D64" s="82">
        <f>SUM(L60)</f>
        <v>54477</v>
      </c>
      <c r="E64" s="85">
        <f>SUM(N77/M77*100)</f>
        <v>113.35142573197767</v>
      </c>
      <c r="F64" s="85">
        <f>SUM(C64/D64*100)</f>
        <v>108.87163390054519</v>
      </c>
      <c r="G64" s="86"/>
      <c r="H64" s="169">
        <v>87</v>
      </c>
      <c r="I64" s="119">
        <v>17</v>
      </c>
      <c r="J64" s="40" t="s">
        <v>23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80</v>
      </c>
      <c r="I65" s="119">
        <v>9</v>
      </c>
      <c r="J65" s="458" t="s">
        <v>205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70</v>
      </c>
      <c r="I66" s="119">
        <v>1</v>
      </c>
      <c r="J66" s="40" t="s">
        <v>4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28</v>
      </c>
      <c r="I67" s="119">
        <v>19</v>
      </c>
      <c r="J67" s="40" t="s">
        <v>25</v>
      </c>
      <c r="K67" s="5">
        <f>SUM(I50)</f>
        <v>16</v>
      </c>
      <c r="L67" s="40" t="s">
        <v>3</v>
      </c>
      <c r="M67" s="239">
        <v>40262</v>
      </c>
      <c r="N67" s="128">
        <f>SUM(H50)</f>
        <v>45805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6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0">
        <v>2809</v>
      </c>
      <c r="N68" s="128">
        <f t="shared" ref="N68:N76" si="13">SUM(H51)</f>
        <v>2867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0">
        <v>2634</v>
      </c>
      <c r="N69" s="128">
        <f t="shared" si="13"/>
        <v>2422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25</v>
      </c>
      <c r="L70" s="40" t="s">
        <v>31</v>
      </c>
      <c r="M70" s="240">
        <v>1023</v>
      </c>
      <c r="N70" s="128">
        <f t="shared" si="13"/>
        <v>1909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31</v>
      </c>
      <c r="L71" s="40" t="s">
        <v>72</v>
      </c>
      <c r="M71" s="240">
        <v>540</v>
      </c>
      <c r="N71" s="128">
        <f t="shared" si="13"/>
        <v>1546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5</v>
      </c>
      <c r="J72" s="40" t="s">
        <v>14</v>
      </c>
      <c r="K72" s="5">
        <f t="shared" si="12"/>
        <v>38</v>
      </c>
      <c r="L72" s="40" t="s">
        <v>40</v>
      </c>
      <c r="M72" s="240">
        <v>1772</v>
      </c>
      <c r="N72" s="128">
        <f t="shared" si="13"/>
        <v>1337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0">
        <v>675</v>
      </c>
      <c r="N73" s="128">
        <f t="shared" si="13"/>
        <v>853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14</v>
      </c>
      <c r="L74" s="40" t="s">
        <v>21</v>
      </c>
      <c r="M74" s="240">
        <v>799</v>
      </c>
      <c r="N74" s="128">
        <f t="shared" si="13"/>
        <v>824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24</v>
      </c>
      <c r="L75" s="407" t="s">
        <v>30</v>
      </c>
      <c r="M75" s="240">
        <v>282</v>
      </c>
      <c r="N75" s="128">
        <f t="shared" si="13"/>
        <v>529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400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1">
        <v>393</v>
      </c>
      <c r="N76" s="234">
        <f t="shared" si="13"/>
        <v>378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2">
        <v>52324</v>
      </c>
      <c r="N77" s="242">
        <f>SUM(H90)</f>
        <v>59310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8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59310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E25" zoomScaleNormal="100" workbookViewId="0">
      <selection activeCell="M59" sqref="M5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123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228</v>
      </c>
      <c r="I2" s="5"/>
      <c r="J2" s="255" t="s">
        <v>123</v>
      </c>
      <c r="K2" s="117"/>
      <c r="L2" s="435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121</v>
      </c>
      <c r="I3" s="5"/>
      <c r="J3" s="202" t="s">
        <v>11</v>
      </c>
      <c r="K3" s="117"/>
      <c r="L3" s="436" t="s">
        <v>121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452">
        <v>38138</v>
      </c>
      <c r="I4" s="119">
        <v>33</v>
      </c>
      <c r="J4" s="225" t="s">
        <v>0</v>
      </c>
      <c r="K4" s="167">
        <f>SUM(I4)</f>
        <v>33</v>
      </c>
      <c r="L4" s="428">
        <v>40259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29112</v>
      </c>
      <c r="I5" s="119">
        <v>34</v>
      </c>
      <c r="J5" s="225" t="s">
        <v>1</v>
      </c>
      <c r="K5" s="167">
        <f t="shared" ref="K5:K13" si="0">SUM(I5)</f>
        <v>34</v>
      </c>
      <c r="L5" s="429">
        <v>22009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18642</v>
      </c>
      <c r="I6" s="119">
        <v>40</v>
      </c>
      <c r="J6" s="225" t="s">
        <v>2</v>
      </c>
      <c r="K6" s="167">
        <f t="shared" si="0"/>
        <v>40</v>
      </c>
      <c r="L6" s="429">
        <v>19571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8005</v>
      </c>
      <c r="I7" s="119">
        <v>24</v>
      </c>
      <c r="J7" s="225" t="s">
        <v>30</v>
      </c>
      <c r="K7" s="167">
        <f t="shared" si="0"/>
        <v>24</v>
      </c>
      <c r="L7" s="429">
        <v>7033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6922</v>
      </c>
      <c r="I8" s="119">
        <v>9</v>
      </c>
      <c r="J8" s="479" t="s">
        <v>204</v>
      </c>
      <c r="K8" s="167">
        <f t="shared" si="0"/>
        <v>9</v>
      </c>
      <c r="L8" s="429">
        <v>7704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5720</v>
      </c>
      <c r="I9" s="119">
        <v>13</v>
      </c>
      <c r="J9" s="225" t="s">
        <v>7</v>
      </c>
      <c r="K9" s="167">
        <f t="shared" si="0"/>
        <v>13</v>
      </c>
      <c r="L9" s="429">
        <v>8134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5551</v>
      </c>
      <c r="I10" s="119">
        <v>36</v>
      </c>
      <c r="J10" s="225" t="s">
        <v>5</v>
      </c>
      <c r="K10" s="167">
        <f t="shared" si="0"/>
        <v>36</v>
      </c>
      <c r="L10" s="429">
        <v>7100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400">
        <v>3850</v>
      </c>
      <c r="I11" s="119">
        <v>12</v>
      </c>
      <c r="J11" s="225" t="s">
        <v>20</v>
      </c>
      <c r="K11" s="167">
        <f t="shared" si="0"/>
        <v>12</v>
      </c>
      <c r="L11" s="429">
        <v>2740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2331</v>
      </c>
      <c r="I12" s="119">
        <v>25</v>
      </c>
      <c r="J12" s="225" t="s">
        <v>31</v>
      </c>
      <c r="K12" s="167">
        <f t="shared" si="0"/>
        <v>25</v>
      </c>
      <c r="L12" s="429">
        <v>2427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1358</v>
      </c>
      <c r="I13" s="194">
        <v>38</v>
      </c>
      <c r="J13" s="305" t="s">
        <v>40</v>
      </c>
      <c r="K13" s="254">
        <f t="shared" si="0"/>
        <v>38</v>
      </c>
      <c r="L13" s="437">
        <v>334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1286</v>
      </c>
      <c r="I14" s="306">
        <v>31</v>
      </c>
      <c r="J14" s="306" t="s">
        <v>186</v>
      </c>
      <c r="K14" s="117" t="s">
        <v>9</v>
      </c>
      <c r="L14" s="438">
        <v>123945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1083</v>
      </c>
      <c r="I15" s="119">
        <v>16</v>
      </c>
      <c r="J15" s="225" t="s">
        <v>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1046</v>
      </c>
      <c r="I16" s="119">
        <v>17</v>
      </c>
      <c r="J16" s="225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400">
        <v>799</v>
      </c>
      <c r="I17" s="119">
        <v>26</v>
      </c>
      <c r="J17" s="225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604</v>
      </c>
      <c r="I18" s="119">
        <v>21</v>
      </c>
      <c r="J18" s="225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599</v>
      </c>
      <c r="I19" s="119">
        <v>6</v>
      </c>
      <c r="J19" s="225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360</v>
      </c>
      <c r="I20" s="119">
        <v>22</v>
      </c>
      <c r="J20" s="225" t="s">
        <v>28</v>
      </c>
      <c r="K20" s="167">
        <f>SUM(I4)</f>
        <v>33</v>
      </c>
      <c r="L20" s="225" t="s">
        <v>0</v>
      </c>
      <c r="M20" s="439">
        <v>35807</v>
      </c>
      <c r="N20" s="128">
        <f>SUM(H4)</f>
        <v>38138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225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332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0">
        <v>28578</v>
      </c>
      <c r="N21" s="128">
        <f t="shared" ref="N21:N29" si="2">SUM(H5)</f>
        <v>29112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38138</v>
      </c>
      <c r="D22" s="139">
        <f>SUM(L4)</f>
        <v>40259</v>
      </c>
      <c r="E22" s="70">
        <f t="shared" ref="E22:E31" si="3">SUM(N20/M20*100)</f>
        <v>106.50990029882425</v>
      </c>
      <c r="F22" s="66">
        <f t="shared" ref="F22:F32" si="4">SUM(C22/D22*100)</f>
        <v>94.7316128070742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0">
        <v>19164</v>
      </c>
      <c r="N22" s="128">
        <f t="shared" si="2"/>
        <v>18642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29112</v>
      </c>
      <c r="D23" s="139">
        <f t="shared" ref="D23:D31" si="6">SUM(L5)</f>
        <v>22009</v>
      </c>
      <c r="E23" s="70">
        <f t="shared" si="3"/>
        <v>101.86857022884736</v>
      </c>
      <c r="F23" s="66">
        <f t="shared" si="4"/>
        <v>132.27316097959925</v>
      </c>
      <c r="G23" s="77"/>
      <c r="H23" s="127">
        <v>74</v>
      </c>
      <c r="I23" s="119">
        <v>11</v>
      </c>
      <c r="J23" s="225" t="s">
        <v>19</v>
      </c>
      <c r="K23" s="167">
        <f t="shared" si="1"/>
        <v>24</v>
      </c>
      <c r="L23" s="225" t="s">
        <v>30</v>
      </c>
      <c r="M23" s="440">
        <v>6898</v>
      </c>
      <c r="N23" s="128">
        <f t="shared" si="2"/>
        <v>8005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18642</v>
      </c>
      <c r="D24" s="139">
        <f t="shared" si="6"/>
        <v>19571</v>
      </c>
      <c r="E24" s="70">
        <f t="shared" si="3"/>
        <v>97.276142767689421</v>
      </c>
      <c r="F24" s="66">
        <f t="shared" si="4"/>
        <v>95.253180726585256</v>
      </c>
      <c r="G24" s="77"/>
      <c r="H24" s="127">
        <v>47</v>
      </c>
      <c r="I24" s="119">
        <v>1</v>
      </c>
      <c r="J24" s="225" t="s">
        <v>4</v>
      </c>
      <c r="K24" s="167">
        <f t="shared" si="1"/>
        <v>9</v>
      </c>
      <c r="L24" s="479" t="s">
        <v>203</v>
      </c>
      <c r="M24" s="440">
        <v>6211</v>
      </c>
      <c r="N24" s="128">
        <f t="shared" si="2"/>
        <v>6922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30</v>
      </c>
      <c r="C25" s="52">
        <f t="shared" si="5"/>
        <v>8005</v>
      </c>
      <c r="D25" s="139">
        <f t="shared" si="6"/>
        <v>7033</v>
      </c>
      <c r="E25" s="70">
        <f t="shared" si="3"/>
        <v>116.04812989272253</v>
      </c>
      <c r="F25" s="66">
        <f t="shared" si="4"/>
        <v>113.82056021612399</v>
      </c>
      <c r="G25" s="77"/>
      <c r="H25" s="400">
        <v>34</v>
      </c>
      <c r="I25" s="119">
        <v>2</v>
      </c>
      <c r="J25" s="225" t="s">
        <v>6</v>
      </c>
      <c r="K25" s="167">
        <f t="shared" si="1"/>
        <v>13</v>
      </c>
      <c r="L25" s="225" t="s">
        <v>7</v>
      </c>
      <c r="M25" s="440">
        <v>8282</v>
      </c>
      <c r="N25" s="128">
        <f t="shared" si="2"/>
        <v>5720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79" t="s">
        <v>203</v>
      </c>
      <c r="C26" s="52">
        <f t="shared" si="5"/>
        <v>6922</v>
      </c>
      <c r="D26" s="139">
        <f t="shared" si="6"/>
        <v>7704</v>
      </c>
      <c r="E26" s="70">
        <f t="shared" si="3"/>
        <v>111.44743197552729</v>
      </c>
      <c r="F26" s="66">
        <f t="shared" si="4"/>
        <v>89.849428868120469</v>
      </c>
      <c r="G26" s="87"/>
      <c r="H26" s="127">
        <v>26</v>
      </c>
      <c r="I26" s="119">
        <v>5</v>
      </c>
      <c r="J26" s="225" t="s">
        <v>14</v>
      </c>
      <c r="K26" s="167">
        <f t="shared" si="1"/>
        <v>36</v>
      </c>
      <c r="L26" s="225" t="s">
        <v>5</v>
      </c>
      <c r="M26" s="440">
        <v>5732</v>
      </c>
      <c r="N26" s="128">
        <f t="shared" si="2"/>
        <v>5551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5720</v>
      </c>
      <c r="D27" s="139">
        <f t="shared" si="6"/>
        <v>8134</v>
      </c>
      <c r="E27" s="70">
        <f t="shared" si="3"/>
        <v>69.065443129678812</v>
      </c>
      <c r="F27" s="66">
        <f t="shared" si="4"/>
        <v>70.322104745512661</v>
      </c>
      <c r="G27" s="91"/>
      <c r="H27" s="400">
        <v>23</v>
      </c>
      <c r="I27" s="119">
        <v>29</v>
      </c>
      <c r="J27" s="225" t="s">
        <v>117</v>
      </c>
      <c r="K27" s="167">
        <f t="shared" si="1"/>
        <v>12</v>
      </c>
      <c r="L27" s="225" t="s">
        <v>20</v>
      </c>
      <c r="M27" s="440">
        <v>1460</v>
      </c>
      <c r="N27" s="128">
        <f t="shared" si="2"/>
        <v>3850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5551</v>
      </c>
      <c r="D28" s="139">
        <f t="shared" si="6"/>
        <v>7100</v>
      </c>
      <c r="E28" s="70">
        <f t="shared" si="3"/>
        <v>96.842288904396369</v>
      </c>
      <c r="F28" s="66">
        <f t="shared" si="4"/>
        <v>78.183098591549296</v>
      </c>
      <c r="G28" s="77"/>
      <c r="H28" s="127">
        <v>22</v>
      </c>
      <c r="I28" s="119">
        <v>27</v>
      </c>
      <c r="J28" s="225" t="s">
        <v>33</v>
      </c>
      <c r="K28" s="167">
        <f t="shared" si="1"/>
        <v>25</v>
      </c>
      <c r="L28" s="225" t="s">
        <v>31</v>
      </c>
      <c r="M28" s="440">
        <v>2337</v>
      </c>
      <c r="N28" s="128">
        <f t="shared" si="2"/>
        <v>2331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20</v>
      </c>
      <c r="C29" s="52">
        <f t="shared" si="5"/>
        <v>3850</v>
      </c>
      <c r="D29" s="139">
        <f t="shared" si="6"/>
        <v>2740</v>
      </c>
      <c r="E29" s="70">
        <f t="shared" si="3"/>
        <v>263.69863013698631</v>
      </c>
      <c r="F29" s="66">
        <f t="shared" si="4"/>
        <v>140.5109489051095</v>
      </c>
      <c r="G29" s="88"/>
      <c r="H29" s="127">
        <v>22</v>
      </c>
      <c r="I29" s="119">
        <v>32</v>
      </c>
      <c r="J29" s="225" t="s">
        <v>37</v>
      </c>
      <c r="K29" s="254">
        <f t="shared" si="1"/>
        <v>38</v>
      </c>
      <c r="L29" s="305" t="s">
        <v>40</v>
      </c>
      <c r="M29" s="441">
        <v>686</v>
      </c>
      <c r="N29" s="128">
        <f t="shared" si="2"/>
        <v>1358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31</v>
      </c>
      <c r="C30" s="52">
        <f t="shared" si="5"/>
        <v>2331</v>
      </c>
      <c r="D30" s="139">
        <f t="shared" si="6"/>
        <v>2427</v>
      </c>
      <c r="E30" s="70">
        <f t="shared" si="3"/>
        <v>99.74326059050064</v>
      </c>
      <c r="F30" s="66">
        <f t="shared" si="4"/>
        <v>96.044499381953031</v>
      </c>
      <c r="G30" s="87"/>
      <c r="H30" s="127">
        <v>6</v>
      </c>
      <c r="I30" s="119">
        <v>15</v>
      </c>
      <c r="J30" s="225" t="s">
        <v>22</v>
      </c>
      <c r="K30" s="161"/>
      <c r="L30" s="454" t="s">
        <v>130</v>
      </c>
      <c r="M30" s="442">
        <v>123533</v>
      </c>
      <c r="N30" s="128">
        <f>SUM(H44)</f>
        <v>126181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1358</v>
      </c>
      <c r="D31" s="139">
        <f t="shared" si="6"/>
        <v>334</v>
      </c>
      <c r="E31" s="71">
        <f t="shared" si="3"/>
        <v>197.9591836734694</v>
      </c>
      <c r="F31" s="78">
        <f t="shared" si="4"/>
        <v>406.58682634730542</v>
      </c>
      <c r="G31" s="90"/>
      <c r="H31" s="127">
        <v>4</v>
      </c>
      <c r="I31" s="119">
        <v>39</v>
      </c>
      <c r="J31" s="225" t="s">
        <v>41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126181</v>
      </c>
      <c r="D32" s="82">
        <f>SUM(L14)</f>
        <v>123945</v>
      </c>
      <c r="E32" s="83">
        <f>SUM(N30/M30*100)</f>
        <v>102.14355678239822</v>
      </c>
      <c r="F32" s="78">
        <f t="shared" si="4"/>
        <v>101.80402597926499</v>
      </c>
      <c r="G32" s="86"/>
      <c r="H32" s="128">
        <v>2</v>
      </c>
      <c r="I32" s="119">
        <v>4</v>
      </c>
      <c r="J32" s="225" t="s">
        <v>13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20</v>
      </c>
      <c r="J33" s="225" t="s">
        <v>26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1</v>
      </c>
      <c r="I34" s="119">
        <v>23</v>
      </c>
      <c r="J34" s="225" t="s">
        <v>29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3</v>
      </c>
      <c r="J35" s="225" t="s">
        <v>12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126181</v>
      </c>
      <c r="I44" s="5"/>
      <c r="J44" s="224" t="s">
        <v>128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225</v>
      </c>
      <c r="I48" s="5"/>
      <c r="J48" s="251" t="s">
        <v>126</v>
      </c>
      <c r="K48" s="117"/>
      <c r="L48" s="414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121</v>
      </c>
      <c r="I49" s="5"/>
      <c r="J49" s="202" t="s">
        <v>11</v>
      </c>
      <c r="K49" s="140"/>
      <c r="L49" s="135" t="s">
        <v>121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79242</v>
      </c>
      <c r="I50" s="225">
        <v>36</v>
      </c>
      <c r="J50" s="225" t="s">
        <v>5</v>
      </c>
      <c r="K50" s="170">
        <f>SUM(I50)</f>
        <v>36</v>
      </c>
      <c r="L50" s="415">
        <v>18779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27496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16116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17440</v>
      </c>
      <c r="I52" s="225">
        <v>16</v>
      </c>
      <c r="J52" s="224" t="s">
        <v>3</v>
      </c>
      <c r="K52" s="170">
        <f t="shared" si="7"/>
        <v>16</v>
      </c>
      <c r="L52" s="415">
        <v>19300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17355</v>
      </c>
      <c r="I53" s="225">
        <v>26</v>
      </c>
      <c r="J53" s="224" t="s">
        <v>32</v>
      </c>
      <c r="K53" s="170">
        <f t="shared" si="7"/>
        <v>26</v>
      </c>
      <c r="L53" s="415">
        <v>17528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225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13311</v>
      </c>
      <c r="I54" s="225">
        <v>38</v>
      </c>
      <c r="J54" s="224" t="s">
        <v>40</v>
      </c>
      <c r="K54" s="170">
        <f t="shared" si="7"/>
        <v>38</v>
      </c>
      <c r="L54" s="415">
        <v>11570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79242</v>
      </c>
      <c r="D55" s="9">
        <f t="shared" ref="D55:D64" si="8">SUM(L50)</f>
        <v>18779</v>
      </c>
      <c r="E55" s="66">
        <f>SUM(N66/M66*100)</f>
        <v>105.65318258179781</v>
      </c>
      <c r="F55" s="66">
        <f t="shared" ref="F55:F65" si="9">SUM(C55/D55*100)</f>
        <v>421.97135097715534</v>
      </c>
      <c r="G55" s="77"/>
      <c r="H55" s="127">
        <v>12938</v>
      </c>
      <c r="I55" s="225">
        <v>40</v>
      </c>
      <c r="J55" s="224" t="s">
        <v>2</v>
      </c>
      <c r="K55" s="170">
        <f t="shared" si="7"/>
        <v>40</v>
      </c>
      <c r="L55" s="415">
        <v>21281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27496</v>
      </c>
      <c r="D56" s="9">
        <f t="shared" si="8"/>
        <v>16116</v>
      </c>
      <c r="E56" s="66">
        <f t="shared" ref="E56:E65" si="11">SUM(N67/M67*100)</f>
        <v>105.69693242100406</v>
      </c>
      <c r="F56" s="66">
        <f t="shared" si="9"/>
        <v>170.61305534872179</v>
      </c>
      <c r="G56" s="77"/>
      <c r="H56" s="127">
        <v>11670</v>
      </c>
      <c r="I56" s="225">
        <v>24</v>
      </c>
      <c r="J56" s="224" t="s">
        <v>30</v>
      </c>
      <c r="K56" s="170">
        <f t="shared" si="7"/>
        <v>24</v>
      </c>
      <c r="L56" s="415">
        <v>13236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17440</v>
      </c>
      <c r="D57" s="9">
        <f t="shared" si="8"/>
        <v>19300</v>
      </c>
      <c r="E57" s="66">
        <f t="shared" si="11"/>
        <v>70.407751312071056</v>
      </c>
      <c r="F57" s="66">
        <f t="shared" si="9"/>
        <v>90.362694300518129</v>
      </c>
      <c r="G57" s="77"/>
      <c r="H57" s="127">
        <v>7012</v>
      </c>
      <c r="I57" s="225">
        <v>33</v>
      </c>
      <c r="J57" s="224" t="s">
        <v>0</v>
      </c>
      <c r="K57" s="170">
        <f t="shared" si="7"/>
        <v>33</v>
      </c>
      <c r="L57" s="415">
        <v>8348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17355</v>
      </c>
      <c r="D58" s="9">
        <f t="shared" si="8"/>
        <v>17528</v>
      </c>
      <c r="E58" s="66">
        <f t="shared" si="11"/>
        <v>106.76058070866141</v>
      </c>
      <c r="F58" s="66">
        <f t="shared" si="9"/>
        <v>99.013007759014144</v>
      </c>
      <c r="G58" s="77"/>
      <c r="H58" s="524">
        <v>6724</v>
      </c>
      <c r="I58" s="227">
        <v>25</v>
      </c>
      <c r="J58" s="227" t="s">
        <v>31</v>
      </c>
      <c r="K58" s="170">
        <f t="shared" si="7"/>
        <v>25</v>
      </c>
      <c r="L58" s="413">
        <v>7256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40</v>
      </c>
      <c r="C59" s="52">
        <f t="shared" si="10"/>
        <v>13311</v>
      </c>
      <c r="D59" s="9">
        <f t="shared" si="8"/>
        <v>11570</v>
      </c>
      <c r="E59" s="66">
        <f t="shared" si="11"/>
        <v>124.19294644523231</v>
      </c>
      <c r="F59" s="66">
        <f t="shared" si="9"/>
        <v>115.04753673293</v>
      </c>
      <c r="G59" s="87"/>
      <c r="H59" s="524">
        <v>6154</v>
      </c>
      <c r="I59" s="305">
        <v>37</v>
      </c>
      <c r="J59" s="227" t="s">
        <v>39</v>
      </c>
      <c r="K59" s="170">
        <f t="shared" si="7"/>
        <v>37</v>
      </c>
      <c r="L59" s="413">
        <v>5492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12938</v>
      </c>
      <c r="D60" s="9">
        <f t="shared" si="8"/>
        <v>21281</v>
      </c>
      <c r="E60" s="66">
        <f t="shared" si="11"/>
        <v>93.172979979835802</v>
      </c>
      <c r="F60" s="66">
        <f t="shared" si="9"/>
        <v>60.796015224848453</v>
      </c>
      <c r="G60" s="77"/>
      <c r="H60" s="550">
        <v>4129</v>
      </c>
      <c r="I60" s="307">
        <v>15</v>
      </c>
      <c r="J60" s="307" t="s">
        <v>22</v>
      </c>
      <c r="K60" s="117" t="s">
        <v>9</v>
      </c>
      <c r="L60" s="417">
        <v>157576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30</v>
      </c>
      <c r="C61" s="52">
        <f t="shared" si="10"/>
        <v>11670</v>
      </c>
      <c r="D61" s="9">
        <f t="shared" si="8"/>
        <v>13236</v>
      </c>
      <c r="E61" s="66">
        <f t="shared" si="11"/>
        <v>96.589968548253609</v>
      </c>
      <c r="F61" s="66">
        <f t="shared" si="9"/>
        <v>88.168631006346331</v>
      </c>
      <c r="G61" s="77"/>
      <c r="H61" s="127">
        <v>2542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7012</v>
      </c>
      <c r="D62" s="9">
        <f t="shared" si="8"/>
        <v>8348</v>
      </c>
      <c r="E62" s="66">
        <f t="shared" si="11"/>
        <v>99.249823071479128</v>
      </c>
      <c r="F62" s="66">
        <f t="shared" si="9"/>
        <v>83.996166746526114</v>
      </c>
      <c r="G62" s="88"/>
      <c r="H62" s="127">
        <v>2507</v>
      </c>
      <c r="I62" s="225">
        <v>30</v>
      </c>
      <c r="J62" s="224" t="s">
        <v>120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6724</v>
      </c>
      <c r="D63" s="9">
        <f t="shared" si="8"/>
        <v>7256</v>
      </c>
      <c r="E63" s="66">
        <f t="shared" si="11"/>
        <v>102.78202384591867</v>
      </c>
      <c r="F63" s="66">
        <f t="shared" si="9"/>
        <v>92.668136714443222</v>
      </c>
      <c r="G63" s="87"/>
      <c r="H63" s="127">
        <v>2083</v>
      </c>
      <c r="I63" s="225">
        <v>29</v>
      </c>
      <c r="J63" s="224" t="s">
        <v>117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39</v>
      </c>
      <c r="C64" s="52">
        <f t="shared" si="10"/>
        <v>6154</v>
      </c>
      <c r="D64" s="9">
        <f t="shared" si="8"/>
        <v>5492</v>
      </c>
      <c r="E64" s="72">
        <f t="shared" si="11"/>
        <v>109.32670101261326</v>
      </c>
      <c r="F64" s="66">
        <f t="shared" si="9"/>
        <v>112.05389657683904</v>
      </c>
      <c r="G64" s="90"/>
      <c r="H64" s="169">
        <v>1700</v>
      </c>
      <c r="I64" s="224">
        <v>18</v>
      </c>
      <c r="J64" s="224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217849</v>
      </c>
      <c r="D65" s="82">
        <f>SUM(L60)</f>
        <v>157576</v>
      </c>
      <c r="E65" s="85">
        <f t="shared" si="11"/>
        <v>100.04408664863401</v>
      </c>
      <c r="F65" s="85">
        <f t="shared" si="9"/>
        <v>138.25011423059351</v>
      </c>
      <c r="G65" s="86"/>
      <c r="H65" s="128">
        <v>1541</v>
      </c>
      <c r="I65" s="224">
        <v>39</v>
      </c>
      <c r="J65" s="224" t="s">
        <v>41</v>
      </c>
      <c r="K65" s="1"/>
      <c r="L65" s="265" t="s">
        <v>126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1160</v>
      </c>
      <c r="I66" s="225">
        <v>35</v>
      </c>
      <c r="J66" s="224" t="s">
        <v>38</v>
      </c>
      <c r="K66" s="163">
        <f>SUM(I50)</f>
        <v>36</v>
      </c>
      <c r="L66" s="225" t="s">
        <v>5</v>
      </c>
      <c r="M66" s="427">
        <v>75002</v>
      </c>
      <c r="N66" s="128">
        <f>SUM(H50)</f>
        <v>79242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1153</v>
      </c>
      <c r="I67" s="225">
        <v>14</v>
      </c>
      <c r="J67" s="224" t="s">
        <v>21</v>
      </c>
      <c r="K67" s="163">
        <f t="shared" ref="K67:K75" si="12">SUM(I51)</f>
        <v>17</v>
      </c>
      <c r="L67" s="224" t="s">
        <v>23</v>
      </c>
      <c r="M67" s="425">
        <v>26014</v>
      </c>
      <c r="N67" s="128">
        <f t="shared" ref="N67:N75" si="13">SUM(H51)</f>
        <v>27496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424</v>
      </c>
      <c r="I68" s="224">
        <v>1</v>
      </c>
      <c r="J68" s="224" t="s">
        <v>4</v>
      </c>
      <c r="K68" s="163">
        <f t="shared" si="12"/>
        <v>16</v>
      </c>
      <c r="L68" s="224" t="s">
        <v>3</v>
      </c>
      <c r="M68" s="425">
        <v>24770</v>
      </c>
      <c r="N68" s="128">
        <f t="shared" si="13"/>
        <v>17440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396</v>
      </c>
      <c r="I69" s="224">
        <v>13</v>
      </c>
      <c r="J69" s="224" t="s">
        <v>7</v>
      </c>
      <c r="K69" s="163">
        <f t="shared" si="12"/>
        <v>26</v>
      </c>
      <c r="L69" s="224" t="s">
        <v>32</v>
      </c>
      <c r="M69" s="425">
        <v>16256</v>
      </c>
      <c r="N69" s="128">
        <f t="shared" si="13"/>
        <v>17355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0">
        <v>359</v>
      </c>
      <c r="I70" s="224">
        <v>21</v>
      </c>
      <c r="J70" s="224" t="s">
        <v>27</v>
      </c>
      <c r="K70" s="163">
        <f t="shared" si="12"/>
        <v>38</v>
      </c>
      <c r="L70" s="224" t="s">
        <v>40</v>
      </c>
      <c r="M70" s="425">
        <v>10718</v>
      </c>
      <c r="N70" s="128">
        <f t="shared" si="13"/>
        <v>13311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181</v>
      </c>
      <c r="I71" s="224">
        <v>9</v>
      </c>
      <c r="J71" s="458" t="s">
        <v>204</v>
      </c>
      <c r="K71" s="163">
        <f t="shared" si="12"/>
        <v>40</v>
      </c>
      <c r="L71" s="224" t="s">
        <v>2</v>
      </c>
      <c r="M71" s="425">
        <v>13886</v>
      </c>
      <c r="N71" s="128">
        <f t="shared" si="13"/>
        <v>12938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117</v>
      </c>
      <c r="I72" s="224">
        <v>27</v>
      </c>
      <c r="J72" s="224" t="s">
        <v>33</v>
      </c>
      <c r="K72" s="163">
        <f t="shared" si="12"/>
        <v>24</v>
      </c>
      <c r="L72" s="224" t="s">
        <v>30</v>
      </c>
      <c r="M72" s="425">
        <v>12082</v>
      </c>
      <c r="N72" s="128">
        <f t="shared" si="13"/>
        <v>11670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111</v>
      </c>
      <c r="I73" s="224">
        <v>28</v>
      </c>
      <c r="J73" s="224" t="s">
        <v>34</v>
      </c>
      <c r="K73" s="163">
        <f t="shared" si="12"/>
        <v>33</v>
      </c>
      <c r="L73" s="224" t="s">
        <v>0</v>
      </c>
      <c r="M73" s="425">
        <v>7065</v>
      </c>
      <c r="N73" s="128">
        <f t="shared" si="13"/>
        <v>7012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58</v>
      </c>
      <c r="I74" s="224">
        <v>4</v>
      </c>
      <c r="J74" s="224" t="s">
        <v>13</v>
      </c>
      <c r="K74" s="163">
        <f t="shared" si="12"/>
        <v>25</v>
      </c>
      <c r="L74" s="227" t="s">
        <v>31</v>
      </c>
      <c r="M74" s="426">
        <v>6542</v>
      </c>
      <c r="N74" s="128">
        <f t="shared" si="13"/>
        <v>6724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22</v>
      </c>
      <c r="I75" s="224">
        <v>23</v>
      </c>
      <c r="J75" s="224" t="s">
        <v>29</v>
      </c>
      <c r="K75" s="163">
        <f t="shared" si="12"/>
        <v>37</v>
      </c>
      <c r="L75" s="227" t="s">
        <v>39</v>
      </c>
      <c r="M75" s="426">
        <v>5629</v>
      </c>
      <c r="N75" s="234">
        <f t="shared" si="13"/>
        <v>6154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18</v>
      </c>
      <c r="I76" s="224">
        <v>22</v>
      </c>
      <c r="J76" s="224" t="s">
        <v>28</v>
      </c>
      <c r="K76" s="5"/>
      <c r="L76" s="454" t="s">
        <v>130</v>
      </c>
      <c r="M76" s="466">
        <v>217753</v>
      </c>
      <c r="N76" s="242">
        <f>SUM(H90)</f>
        <v>217849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4</v>
      </c>
      <c r="I77" s="224">
        <v>6</v>
      </c>
      <c r="J77" s="224" t="s">
        <v>15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2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400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452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268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400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217849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3" sqref="G63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2" t="s">
        <v>237</v>
      </c>
      <c r="B1" s="573"/>
      <c r="C1" s="573"/>
      <c r="D1" s="573"/>
      <c r="E1" s="573"/>
      <c r="F1" s="573"/>
      <c r="G1" s="573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225</v>
      </c>
      <c r="J2" s="404" t="s">
        <v>221</v>
      </c>
      <c r="K2" s="408" t="s">
        <v>210</v>
      </c>
      <c r="L2" s="408" t="s">
        <v>215</v>
      </c>
    </row>
    <row r="3" spans="1:12">
      <c r="I3" s="40" t="s">
        <v>85</v>
      </c>
      <c r="J3" s="405">
        <v>183898</v>
      </c>
      <c r="K3" s="40" t="s">
        <v>85</v>
      </c>
      <c r="L3" s="409">
        <v>169565</v>
      </c>
    </row>
    <row r="4" spans="1:12">
      <c r="I4" s="18" t="s">
        <v>87</v>
      </c>
      <c r="J4" s="405">
        <v>125974</v>
      </c>
      <c r="K4" s="18" t="s">
        <v>87</v>
      </c>
      <c r="L4" s="409">
        <v>60454</v>
      </c>
    </row>
    <row r="5" spans="1:12">
      <c r="I5" s="18" t="s">
        <v>116</v>
      </c>
      <c r="J5" s="405">
        <v>97545</v>
      </c>
      <c r="K5" s="18" t="s">
        <v>116</v>
      </c>
      <c r="L5" s="409">
        <v>89881</v>
      </c>
    </row>
    <row r="6" spans="1:12">
      <c r="I6" s="18" t="s">
        <v>88</v>
      </c>
      <c r="J6" s="405">
        <v>96165</v>
      </c>
      <c r="K6" s="18" t="s">
        <v>88</v>
      </c>
      <c r="L6" s="409">
        <v>93197</v>
      </c>
    </row>
    <row r="7" spans="1:12">
      <c r="I7" s="18" t="s">
        <v>106</v>
      </c>
      <c r="J7" s="405">
        <v>85708</v>
      </c>
      <c r="K7" s="18" t="s">
        <v>106</v>
      </c>
      <c r="L7" s="409">
        <v>99678</v>
      </c>
    </row>
    <row r="8" spans="1:12">
      <c r="I8" s="18" t="s">
        <v>108</v>
      </c>
      <c r="J8" s="405">
        <v>78505</v>
      </c>
      <c r="K8" s="18" t="s">
        <v>108</v>
      </c>
      <c r="L8" s="409">
        <v>81665</v>
      </c>
    </row>
    <row r="9" spans="1:12">
      <c r="I9" s="18" t="s">
        <v>114</v>
      </c>
      <c r="J9" s="405">
        <v>75154</v>
      </c>
      <c r="K9" s="18" t="s">
        <v>114</v>
      </c>
      <c r="L9" s="409">
        <v>72371</v>
      </c>
    </row>
    <row r="10" spans="1:12">
      <c r="I10" s="18" t="s">
        <v>188</v>
      </c>
      <c r="J10" s="405">
        <v>54403</v>
      </c>
      <c r="K10" s="18" t="s">
        <v>188</v>
      </c>
      <c r="L10" s="409">
        <v>55664</v>
      </c>
    </row>
    <row r="11" spans="1:12">
      <c r="I11" s="18" t="s">
        <v>111</v>
      </c>
      <c r="J11" s="405">
        <v>49608</v>
      </c>
      <c r="K11" s="18" t="s">
        <v>111</v>
      </c>
      <c r="L11" s="409">
        <v>38586</v>
      </c>
    </row>
    <row r="12" spans="1:12" ht="14.25" thickBot="1">
      <c r="I12" s="18" t="s">
        <v>155</v>
      </c>
      <c r="J12" s="406">
        <v>49173</v>
      </c>
      <c r="K12" s="18" t="s">
        <v>155</v>
      </c>
      <c r="L12" s="410">
        <v>52754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1227881</v>
      </c>
      <c r="K13" s="35" t="s">
        <v>9</v>
      </c>
      <c r="L13" s="174">
        <v>1169054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229</v>
      </c>
      <c r="K23" s="482" t="s">
        <v>230</v>
      </c>
      <c r="L23" s="22" t="s">
        <v>71</v>
      </c>
      <c r="M23" s="8"/>
    </row>
    <row r="24" spans="9:14">
      <c r="I24" s="405">
        <f t="shared" ref="I24:I33" si="0">SUM(J3)</f>
        <v>183898</v>
      </c>
      <c r="J24" s="40" t="s">
        <v>85</v>
      </c>
      <c r="K24" s="405">
        <f>SUM(I24)</f>
        <v>183898</v>
      </c>
      <c r="L24" s="519">
        <v>181540</v>
      </c>
      <c r="M24" s="141"/>
      <c r="N24" s="1"/>
    </row>
    <row r="25" spans="9:14">
      <c r="I25" s="405">
        <f t="shared" si="0"/>
        <v>125974</v>
      </c>
      <c r="J25" s="18" t="s">
        <v>87</v>
      </c>
      <c r="K25" s="405">
        <f t="shared" ref="K25:K33" si="1">SUM(I25)</f>
        <v>125974</v>
      </c>
      <c r="L25" s="519">
        <v>124620</v>
      </c>
      <c r="M25" s="177"/>
      <c r="N25" s="1"/>
    </row>
    <row r="26" spans="9:14">
      <c r="I26" s="405">
        <f t="shared" si="0"/>
        <v>97545</v>
      </c>
      <c r="J26" s="18" t="s">
        <v>116</v>
      </c>
      <c r="K26" s="405">
        <f t="shared" si="1"/>
        <v>97545</v>
      </c>
      <c r="L26" s="519">
        <v>86814</v>
      </c>
      <c r="M26" s="141"/>
      <c r="N26" s="1"/>
    </row>
    <row r="27" spans="9:14">
      <c r="I27" s="405">
        <f t="shared" si="0"/>
        <v>96165</v>
      </c>
      <c r="J27" s="18" t="s">
        <v>88</v>
      </c>
      <c r="K27" s="405">
        <f t="shared" si="1"/>
        <v>96165</v>
      </c>
      <c r="L27" s="519">
        <v>96624</v>
      </c>
      <c r="M27" s="141"/>
      <c r="N27" s="1"/>
    </row>
    <row r="28" spans="9:14">
      <c r="I28" s="405">
        <f t="shared" si="0"/>
        <v>85708</v>
      </c>
      <c r="J28" s="18" t="s">
        <v>106</v>
      </c>
      <c r="K28" s="405">
        <f t="shared" si="1"/>
        <v>85708</v>
      </c>
      <c r="L28" s="519">
        <v>91758</v>
      </c>
      <c r="M28" s="141"/>
      <c r="N28" s="2"/>
    </row>
    <row r="29" spans="9:14">
      <c r="I29" s="405">
        <f t="shared" si="0"/>
        <v>78505</v>
      </c>
      <c r="J29" s="18" t="s">
        <v>108</v>
      </c>
      <c r="K29" s="405">
        <f t="shared" si="1"/>
        <v>78505</v>
      </c>
      <c r="L29" s="519">
        <v>74446</v>
      </c>
      <c r="M29" s="141"/>
      <c r="N29" s="1"/>
    </row>
    <row r="30" spans="9:14">
      <c r="I30" s="405">
        <f t="shared" si="0"/>
        <v>75154</v>
      </c>
      <c r="J30" s="18" t="s">
        <v>114</v>
      </c>
      <c r="K30" s="405">
        <f t="shared" si="1"/>
        <v>75154</v>
      </c>
      <c r="L30" s="519">
        <v>75451</v>
      </c>
      <c r="M30" s="141"/>
      <c r="N30" s="1"/>
    </row>
    <row r="31" spans="9:14">
      <c r="I31" s="405">
        <f t="shared" si="0"/>
        <v>54403</v>
      </c>
      <c r="J31" s="18" t="s">
        <v>188</v>
      </c>
      <c r="K31" s="405">
        <f t="shared" si="1"/>
        <v>54403</v>
      </c>
      <c r="L31" s="519">
        <v>51967</v>
      </c>
      <c r="M31" s="141"/>
      <c r="N31" s="1"/>
    </row>
    <row r="32" spans="9:14">
      <c r="I32" s="405">
        <f t="shared" si="0"/>
        <v>49608</v>
      </c>
      <c r="J32" s="18" t="s">
        <v>111</v>
      </c>
      <c r="K32" s="405">
        <f t="shared" si="1"/>
        <v>49608</v>
      </c>
      <c r="L32" s="519">
        <v>49009</v>
      </c>
      <c r="M32" s="141"/>
      <c r="N32" s="37"/>
    </row>
    <row r="33" spans="8:14">
      <c r="I33" s="405">
        <f t="shared" si="0"/>
        <v>49173</v>
      </c>
      <c r="J33" s="18" t="s">
        <v>155</v>
      </c>
      <c r="K33" s="405">
        <f t="shared" si="1"/>
        <v>49173</v>
      </c>
      <c r="L33" s="520">
        <v>47150</v>
      </c>
      <c r="M33" s="141"/>
      <c r="N33" s="37"/>
    </row>
    <row r="34" spans="8:14" ht="14.25" thickBot="1">
      <c r="H34" s="8"/>
      <c r="I34" s="171">
        <f>SUM(J13-(I24+I25+I26+I27+I28+I29+I30+I31+I32+I33))</f>
        <v>331748</v>
      </c>
      <c r="J34" s="108" t="s">
        <v>132</v>
      </c>
      <c r="K34" s="171">
        <f>SUM(I34)</f>
        <v>331748</v>
      </c>
      <c r="L34" s="171" t="s">
        <v>86</v>
      </c>
    </row>
    <row r="35" spans="8:14" ht="15.75" thickTop="1" thickBot="1">
      <c r="H35" s="8"/>
      <c r="I35" s="460">
        <f>SUM(I24:I34)</f>
        <v>1227881</v>
      </c>
      <c r="J35" s="190" t="s">
        <v>9</v>
      </c>
      <c r="K35" s="172">
        <f>SUM(J13)</f>
        <v>1227881</v>
      </c>
      <c r="L35" s="192">
        <v>1228296</v>
      </c>
    </row>
    <row r="36" spans="8:14" ht="14.25" thickTop="1"/>
    <row r="37" spans="8:14">
      <c r="I37" s="457" t="s">
        <v>214</v>
      </c>
      <c r="J37" s="65"/>
      <c r="K37" s="482" t="s">
        <v>214</v>
      </c>
    </row>
    <row r="38" spans="8:14">
      <c r="I38" s="409">
        <f>SUM(L3)</f>
        <v>169565</v>
      </c>
      <c r="J38" s="40" t="s">
        <v>85</v>
      </c>
      <c r="K38" s="409">
        <f>SUM(I38)</f>
        <v>169565</v>
      </c>
    </row>
    <row r="39" spans="8:14">
      <c r="I39" s="409">
        <f t="shared" ref="I39:I47" si="2">SUM(L4)</f>
        <v>60454</v>
      </c>
      <c r="J39" s="18" t="s">
        <v>87</v>
      </c>
      <c r="K39" s="409">
        <f t="shared" ref="K39:K47" si="3">SUM(I39)</f>
        <v>60454</v>
      </c>
    </row>
    <row r="40" spans="8:14">
      <c r="I40" s="409">
        <f t="shared" si="2"/>
        <v>89881</v>
      </c>
      <c r="J40" s="18" t="s">
        <v>116</v>
      </c>
      <c r="K40" s="409">
        <f t="shared" si="3"/>
        <v>89881</v>
      </c>
    </row>
    <row r="41" spans="8:14">
      <c r="I41" s="409">
        <f t="shared" si="2"/>
        <v>93197</v>
      </c>
      <c r="J41" s="18" t="s">
        <v>88</v>
      </c>
      <c r="K41" s="409">
        <f t="shared" si="3"/>
        <v>93197</v>
      </c>
    </row>
    <row r="42" spans="8:14">
      <c r="I42" s="409">
        <f t="shared" si="2"/>
        <v>99678</v>
      </c>
      <c r="J42" s="18" t="s">
        <v>106</v>
      </c>
      <c r="K42" s="409">
        <f t="shared" si="3"/>
        <v>99678</v>
      </c>
    </row>
    <row r="43" spans="8:14">
      <c r="I43" s="409">
        <f>SUM(L8)</f>
        <v>81665</v>
      </c>
      <c r="J43" s="18" t="s">
        <v>108</v>
      </c>
      <c r="K43" s="409">
        <f t="shared" si="3"/>
        <v>81665</v>
      </c>
    </row>
    <row r="44" spans="8:14">
      <c r="I44" s="409">
        <f t="shared" si="2"/>
        <v>72371</v>
      </c>
      <c r="J44" s="18" t="s">
        <v>114</v>
      </c>
      <c r="K44" s="409">
        <f t="shared" si="3"/>
        <v>72371</v>
      </c>
    </row>
    <row r="45" spans="8:14">
      <c r="I45" s="409">
        <f>SUM(L10)</f>
        <v>55664</v>
      </c>
      <c r="J45" s="18" t="s">
        <v>188</v>
      </c>
      <c r="K45" s="409">
        <f t="shared" si="3"/>
        <v>55664</v>
      </c>
    </row>
    <row r="46" spans="8:14">
      <c r="I46" s="409">
        <f t="shared" si="2"/>
        <v>38586</v>
      </c>
      <c r="J46" s="18" t="s">
        <v>111</v>
      </c>
      <c r="K46" s="409">
        <f t="shared" si="3"/>
        <v>38586</v>
      </c>
      <c r="M46" s="8"/>
    </row>
    <row r="47" spans="8:14">
      <c r="I47" s="409">
        <f t="shared" si="2"/>
        <v>52754</v>
      </c>
      <c r="J47" s="18" t="s">
        <v>155</v>
      </c>
      <c r="K47" s="525">
        <f t="shared" si="3"/>
        <v>52754</v>
      </c>
      <c r="M47" s="8"/>
    </row>
    <row r="48" spans="8:14" ht="14.25" thickBot="1">
      <c r="I48" s="157">
        <f>SUM(L13-(I38+I39+I40+I41+I42+I43+I44+I45+I46+I47))</f>
        <v>355239</v>
      </c>
      <c r="J48" s="103" t="s">
        <v>132</v>
      </c>
      <c r="K48" s="157">
        <f>SUM(I48)</f>
        <v>355239</v>
      </c>
    </row>
    <row r="49" spans="1:12" ht="15" thickTop="1" thickBot="1">
      <c r="I49" s="517">
        <f>SUM(I38:I48)</f>
        <v>1169054</v>
      </c>
      <c r="J49" s="459" t="s">
        <v>198</v>
      </c>
      <c r="K49" s="173">
        <f>SUM(L13)</f>
        <v>1169054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225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183898</v>
      </c>
      <c r="D52" s="6">
        <f t="shared" ref="D52:D61" si="5">SUM(I38)</f>
        <v>169565</v>
      </c>
      <c r="E52" s="41">
        <f t="shared" ref="E52:E61" si="6">SUM(K24/L24*100)</f>
        <v>101.29888729756527</v>
      </c>
      <c r="F52" s="41">
        <f t="shared" ref="F52:F62" si="7">SUM(C52/D52*100)</f>
        <v>108.45280570872526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125974</v>
      </c>
      <c r="D53" s="6">
        <f t="shared" si="5"/>
        <v>60454</v>
      </c>
      <c r="E53" s="41">
        <f t="shared" si="6"/>
        <v>101.08650296902584</v>
      </c>
      <c r="F53" s="41">
        <f t="shared" si="7"/>
        <v>208.37992523240811</v>
      </c>
      <c r="G53" s="40"/>
      <c r="I53" s="8"/>
    </row>
    <row r="54" spans="1:12">
      <c r="A54" s="28">
        <v>3</v>
      </c>
      <c r="B54" s="18" t="s">
        <v>116</v>
      </c>
      <c r="C54" s="6">
        <f t="shared" si="4"/>
        <v>97545</v>
      </c>
      <c r="D54" s="6">
        <f t="shared" si="5"/>
        <v>89881</v>
      </c>
      <c r="E54" s="41">
        <f t="shared" si="6"/>
        <v>112.36090953072085</v>
      </c>
      <c r="F54" s="41">
        <f t="shared" si="7"/>
        <v>108.52682991956031</v>
      </c>
      <c r="G54" s="40"/>
      <c r="I54" s="8"/>
    </row>
    <row r="55" spans="1:12" s="58" customFormat="1">
      <c r="A55" s="249">
        <v>4</v>
      </c>
      <c r="B55" s="18" t="s">
        <v>88</v>
      </c>
      <c r="C55" s="452">
        <f t="shared" si="4"/>
        <v>96165</v>
      </c>
      <c r="D55" s="452">
        <f t="shared" si="5"/>
        <v>93197</v>
      </c>
      <c r="E55" s="230">
        <f t="shared" si="6"/>
        <v>99.524962742175859</v>
      </c>
      <c r="F55" s="230">
        <f t="shared" si="7"/>
        <v>103.18465186647639</v>
      </c>
      <c r="G55" s="407"/>
    </row>
    <row r="56" spans="1:12">
      <c r="A56" s="28">
        <v>5</v>
      </c>
      <c r="B56" s="18" t="s">
        <v>106</v>
      </c>
      <c r="C56" s="6">
        <f t="shared" si="4"/>
        <v>85708</v>
      </c>
      <c r="D56" s="452">
        <f t="shared" si="5"/>
        <v>99678</v>
      </c>
      <c r="E56" s="41">
        <f t="shared" si="6"/>
        <v>93.406569454434489</v>
      </c>
      <c r="F56" s="41">
        <f t="shared" si="7"/>
        <v>85.984871285539427</v>
      </c>
      <c r="G56" s="40"/>
    </row>
    <row r="57" spans="1:12">
      <c r="A57" s="28">
        <v>6</v>
      </c>
      <c r="B57" s="18" t="s">
        <v>108</v>
      </c>
      <c r="C57" s="6">
        <f t="shared" si="4"/>
        <v>78505</v>
      </c>
      <c r="D57" s="6">
        <f t="shared" si="5"/>
        <v>81665</v>
      </c>
      <c r="E57" s="41">
        <f t="shared" si="6"/>
        <v>105.45227413158531</v>
      </c>
      <c r="F57" s="41">
        <f t="shared" si="7"/>
        <v>96.130533276189311</v>
      </c>
      <c r="G57" s="40"/>
    </row>
    <row r="58" spans="1:12" s="58" customFormat="1">
      <c r="A58" s="249">
        <v>7</v>
      </c>
      <c r="B58" s="18" t="s">
        <v>114</v>
      </c>
      <c r="C58" s="452">
        <f t="shared" si="4"/>
        <v>75154</v>
      </c>
      <c r="D58" s="452">
        <f t="shared" si="5"/>
        <v>72371</v>
      </c>
      <c r="E58" s="230">
        <f t="shared" si="6"/>
        <v>99.606367046162418</v>
      </c>
      <c r="F58" s="230">
        <f t="shared" si="7"/>
        <v>103.84546296168355</v>
      </c>
      <c r="G58" s="407"/>
    </row>
    <row r="59" spans="1:12">
      <c r="A59" s="28">
        <v>8</v>
      </c>
      <c r="B59" s="18" t="s">
        <v>188</v>
      </c>
      <c r="C59" s="6">
        <f t="shared" si="4"/>
        <v>54403</v>
      </c>
      <c r="D59" s="6">
        <f t="shared" si="5"/>
        <v>55664</v>
      </c>
      <c r="E59" s="41">
        <f t="shared" si="6"/>
        <v>104.68759020147402</v>
      </c>
      <c r="F59" s="41">
        <f t="shared" si="7"/>
        <v>97.734622017821209</v>
      </c>
      <c r="G59" s="40"/>
    </row>
    <row r="60" spans="1:12">
      <c r="A60" s="28">
        <v>9</v>
      </c>
      <c r="B60" s="18" t="s">
        <v>111</v>
      </c>
      <c r="C60" s="6">
        <f t="shared" si="4"/>
        <v>49608</v>
      </c>
      <c r="D60" s="6">
        <f t="shared" si="5"/>
        <v>38586</v>
      </c>
      <c r="E60" s="41">
        <f t="shared" si="6"/>
        <v>101.2222244893795</v>
      </c>
      <c r="F60" s="41">
        <f t="shared" si="7"/>
        <v>128.56476442232935</v>
      </c>
      <c r="G60" s="40"/>
    </row>
    <row r="61" spans="1:12" ht="14.25" thickBot="1">
      <c r="A61" s="108">
        <v>10</v>
      </c>
      <c r="B61" s="18" t="s">
        <v>155</v>
      </c>
      <c r="C61" s="111">
        <f t="shared" si="4"/>
        <v>49173</v>
      </c>
      <c r="D61" s="111">
        <f t="shared" si="5"/>
        <v>52754</v>
      </c>
      <c r="E61" s="102">
        <f t="shared" si="6"/>
        <v>104.29056203605514</v>
      </c>
      <c r="F61" s="102">
        <f t="shared" si="7"/>
        <v>93.211889145846754</v>
      </c>
      <c r="G61" s="103"/>
    </row>
    <row r="62" spans="1:12" ht="14.25" thickTop="1">
      <c r="A62" s="188"/>
      <c r="B62" s="161" t="s">
        <v>83</v>
      </c>
      <c r="C62" s="189">
        <f>SUM(J13)</f>
        <v>1227881</v>
      </c>
      <c r="D62" s="189">
        <f>SUM(L13)</f>
        <v>1169054</v>
      </c>
      <c r="E62" s="191">
        <f>SUM(C62/L35)*100</f>
        <v>99.966213355738347</v>
      </c>
      <c r="F62" s="191">
        <f t="shared" si="7"/>
        <v>105.03201734051635</v>
      </c>
      <c r="G62" s="198">
        <v>64.7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46" sqref="I46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4"/>
      <c r="B1" s="575"/>
      <c r="C1" s="575"/>
      <c r="D1" s="575"/>
      <c r="E1" s="575"/>
      <c r="F1" s="575"/>
      <c r="G1" s="575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225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18302</v>
      </c>
      <c r="D22" s="9">
        <v>21633</v>
      </c>
      <c r="E22" s="109">
        <v>122.4</v>
      </c>
      <c r="F22" s="41">
        <f>SUM(C22/D22*100)</f>
        <v>84.602228077474223</v>
      </c>
      <c r="G22" s="96"/>
    </row>
    <row r="23" spans="1:9">
      <c r="A23" s="95">
        <v>2</v>
      </c>
      <c r="B23" s="7" t="s">
        <v>85</v>
      </c>
      <c r="C23" s="9">
        <v>17966</v>
      </c>
      <c r="D23" s="9">
        <v>21185</v>
      </c>
      <c r="E23" s="109">
        <v>108.2</v>
      </c>
      <c r="F23" s="41">
        <f>SUM(C23/D23*100)</f>
        <v>84.805286759499637</v>
      </c>
      <c r="G23" s="96"/>
    </row>
    <row r="24" spans="1:9">
      <c r="A24" s="95">
        <v>3</v>
      </c>
      <c r="B24" s="7" t="s">
        <v>154</v>
      </c>
      <c r="C24" s="9">
        <v>10041</v>
      </c>
      <c r="D24" s="9">
        <v>9432</v>
      </c>
      <c r="E24" s="109">
        <v>100.8</v>
      </c>
      <c r="F24" s="41">
        <f t="shared" ref="F24:F32" si="0">SUM(C24/D24*100)</f>
        <v>106.45674300254453</v>
      </c>
      <c r="G24" s="96"/>
    </row>
    <row r="25" spans="1:9">
      <c r="A25" s="95">
        <v>4</v>
      </c>
      <c r="B25" s="7" t="s">
        <v>216</v>
      </c>
      <c r="C25" s="9">
        <v>6274</v>
      </c>
      <c r="D25" s="9">
        <v>4341</v>
      </c>
      <c r="E25" s="109">
        <v>96.2</v>
      </c>
      <c r="F25" s="41">
        <f t="shared" si="0"/>
        <v>144.52891038931122</v>
      </c>
      <c r="G25" s="96"/>
    </row>
    <row r="26" spans="1:9" ht="13.5" customHeight="1">
      <c r="A26" s="95">
        <v>5</v>
      </c>
      <c r="B26" s="7" t="s">
        <v>115</v>
      </c>
      <c r="C26" s="9">
        <v>5924</v>
      </c>
      <c r="D26" s="6">
        <v>5049</v>
      </c>
      <c r="E26" s="109">
        <v>93.3</v>
      </c>
      <c r="F26" s="41">
        <f t="shared" si="0"/>
        <v>117.33016438898791</v>
      </c>
      <c r="G26" s="96"/>
    </row>
    <row r="27" spans="1:9" ht="13.5" customHeight="1">
      <c r="A27" s="95">
        <v>6</v>
      </c>
      <c r="B27" s="7" t="s">
        <v>116</v>
      </c>
      <c r="C27" s="9">
        <v>5475</v>
      </c>
      <c r="D27" s="9">
        <v>5606</v>
      </c>
      <c r="E27" s="109">
        <v>106.6</v>
      </c>
      <c r="F27" s="41">
        <f t="shared" si="0"/>
        <v>97.663217980734927</v>
      </c>
      <c r="G27" s="96"/>
    </row>
    <row r="28" spans="1:9" ht="13.5" customHeight="1">
      <c r="A28" s="95">
        <v>7</v>
      </c>
      <c r="B28" s="7" t="s">
        <v>106</v>
      </c>
      <c r="C28" s="101">
        <v>4096</v>
      </c>
      <c r="D28" s="101">
        <v>4212</v>
      </c>
      <c r="E28" s="109">
        <v>104.8</v>
      </c>
      <c r="F28" s="41">
        <f t="shared" si="0"/>
        <v>97.245963912630586</v>
      </c>
      <c r="G28" s="96"/>
    </row>
    <row r="29" spans="1:9" ht="13.5" customHeight="1">
      <c r="A29" s="95">
        <v>8</v>
      </c>
      <c r="B29" s="7" t="s">
        <v>109</v>
      </c>
      <c r="C29" s="101">
        <v>3846</v>
      </c>
      <c r="D29" s="101">
        <v>2299</v>
      </c>
      <c r="E29" s="109">
        <v>114.2</v>
      </c>
      <c r="F29" s="41">
        <f t="shared" si="0"/>
        <v>167.29012614180078</v>
      </c>
      <c r="G29" s="96"/>
    </row>
    <row r="30" spans="1:9" ht="13.5" customHeight="1">
      <c r="A30" s="95">
        <v>9</v>
      </c>
      <c r="B30" s="7" t="s">
        <v>88</v>
      </c>
      <c r="C30" s="101">
        <v>3338</v>
      </c>
      <c r="D30" s="101">
        <v>3118</v>
      </c>
      <c r="E30" s="109">
        <v>102.3</v>
      </c>
      <c r="F30" s="41">
        <f t="shared" si="0"/>
        <v>107.0558050032072</v>
      </c>
      <c r="G30" s="96"/>
    </row>
    <row r="31" spans="1:9" ht="13.5" customHeight="1" thickBot="1">
      <c r="A31" s="97">
        <v>10</v>
      </c>
      <c r="B31" s="7" t="s">
        <v>87</v>
      </c>
      <c r="C31" s="98">
        <v>3065</v>
      </c>
      <c r="D31" s="98">
        <v>2662</v>
      </c>
      <c r="E31" s="110">
        <v>112.8</v>
      </c>
      <c r="F31" s="41">
        <f t="shared" si="0"/>
        <v>115.13899323816679</v>
      </c>
      <c r="G31" s="99"/>
    </row>
    <row r="32" spans="1:9" ht="13.5" customHeight="1" thickBot="1">
      <c r="A32" s="80"/>
      <c r="B32" s="81" t="s">
        <v>59</v>
      </c>
      <c r="C32" s="82">
        <v>91715</v>
      </c>
      <c r="D32" s="82">
        <v>93180</v>
      </c>
      <c r="E32" s="83">
        <v>105.9</v>
      </c>
      <c r="F32" s="107">
        <f t="shared" si="0"/>
        <v>98.4277742004722</v>
      </c>
      <c r="G32" s="121">
        <v>87.4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225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123183</v>
      </c>
      <c r="D54" s="9">
        <v>112511</v>
      </c>
      <c r="E54" s="41">
        <v>99.9</v>
      </c>
      <c r="F54" s="41">
        <f t="shared" ref="F54:F64" si="1">SUM(C54/D54*100)</f>
        <v>109.48529477117792</v>
      </c>
      <c r="G54" s="96"/>
      <c r="K54" s="325"/>
    </row>
    <row r="55" spans="1:11">
      <c r="A55" s="95">
        <v>2</v>
      </c>
      <c r="B55" s="302" t="s">
        <v>116</v>
      </c>
      <c r="C55" s="9">
        <v>20505</v>
      </c>
      <c r="D55" s="9">
        <v>20420</v>
      </c>
      <c r="E55" s="41">
        <v>102</v>
      </c>
      <c r="F55" s="41">
        <f t="shared" si="1"/>
        <v>100.41625857002938</v>
      </c>
      <c r="G55" s="96"/>
    </row>
    <row r="56" spans="1:11">
      <c r="A56" s="95">
        <v>3</v>
      </c>
      <c r="B56" s="302" t="s">
        <v>110</v>
      </c>
      <c r="C56" s="9">
        <v>20382</v>
      </c>
      <c r="D56" s="9">
        <v>19428</v>
      </c>
      <c r="E56" s="41">
        <v>90.5</v>
      </c>
      <c r="F56" s="41">
        <f t="shared" si="1"/>
        <v>104.91043854231006</v>
      </c>
      <c r="G56" s="96"/>
    </row>
    <row r="57" spans="1:11">
      <c r="A57" s="95">
        <v>4</v>
      </c>
      <c r="B57" s="302" t="s">
        <v>108</v>
      </c>
      <c r="C57" s="9">
        <v>16627</v>
      </c>
      <c r="D57" s="9">
        <v>12755</v>
      </c>
      <c r="E57" s="461">
        <v>100.8</v>
      </c>
      <c r="F57" s="41">
        <f t="shared" si="1"/>
        <v>130.35672285378283</v>
      </c>
      <c r="G57" s="96"/>
    </row>
    <row r="58" spans="1:11">
      <c r="A58" s="95">
        <v>5</v>
      </c>
      <c r="B58" s="302" t="s">
        <v>87</v>
      </c>
      <c r="C58" s="9">
        <v>12958</v>
      </c>
      <c r="D58" s="9">
        <v>11926</v>
      </c>
      <c r="E58" s="41">
        <v>99.2</v>
      </c>
      <c r="F58" s="230">
        <f t="shared" si="1"/>
        <v>108.65336240147576</v>
      </c>
      <c r="G58" s="96"/>
    </row>
    <row r="59" spans="1:11">
      <c r="A59" s="95">
        <v>6</v>
      </c>
      <c r="B59" s="302" t="s">
        <v>115</v>
      </c>
      <c r="C59" s="9">
        <v>11789</v>
      </c>
      <c r="D59" s="9">
        <v>20443</v>
      </c>
      <c r="E59" s="41">
        <v>105.2</v>
      </c>
      <c r="F59" s="41">
        <f t="shared" si="1"/>
        <v>57.667661302157214</v>
      </c>
      <c r="G59" s="96"/>
    </row>
    <row r="60" spans="1:11">
      <c r="A60" s="95">
        <v>7</v>
      </c>
      <c r="B60" s="302" t="s">
        <v>88</v>
      </c>
      <c r="C60" s="9">
        <v>10492</v>
      </c>
      <c r="D60" s="9">
        <v>12694</v>
      </c>
      <c r="E60" s="142">
        <v>96</v>
      </c>
      <c r="F60" s="41">
        <f t="shared" si="1"/>
        <v>82.653221994643133</v>
      </c>
      <c r="G60" s="96"/>
    </row>
    <row r="61" spans="1:11">
      <c r="A61" s="95">
        <v>8</v>
      </c>
      <c r="B61" s="302" t="s">
        <v>218</v>
      </c>
      <c r="C61" s="9">
        <v>10248</v>
      </c>
      <c r="D61" s="9">
        <v>11544</v>
      </c>
      <c r="E61" s="41">
        <v>100.1</v>
      </c>
      <c r="F61" s="41">
        <f t="shared" si="1"/>
        <v>88.773388773388774</v>
      </c>
      <c r="G61" s="96"/>
    </row>
    <row r="62" spans="1:11">
      <c r="A62" s="95">
        <v>9</v>
      </c>
      <c r="B62" s="302" t="s">
        <v>162</v>
      </c>
      <c r="C62" s="9">
        <v>7465</v>
      </c>
      <c r="D62" s="9">
        <v>7166</v>
      </c>
      <c r="E62" s="41">
        <v>87.6</v>
      </c>
      <c r="F62" s="41">
        <f t="shared" si="1"/>
        <v>104.17248116103823</v>
      </c>
      <c r="G62" s="96"/>
    </row>
    <row r="63" spans="1:11" ht="14.25" thickBot="1">
      <c r="A63" s="100">
        <v>10</v>
      </c>
      <c r="B63" s="302" t="s">
        <v>238</v>
      </c>
      <c r="C63" s="101">
        <v>4170</v>
      </c>
      <c r="D63" s="101">
        <v>4140</v>
      </c>
      <c r="E63" s="102">
        <v>105.5</v>
      </c>
      <c r="F63" s="41">
        <f t="shared" si="1"/>
        <v>100.72463768115942</v>
      </c>
      <c r="G63" s="104"/>
      <c r="H63" s="21"/>
    </row>
    <row r="64" spans="1:11" ht="14.25" thickBot="1">
      <c r="A64" s="80"/>
      <c r="B64" s="105" t="s">
        <v>62</v>
      </c>
      <c r="C64" s="106">
        <v>250449</v>
      </c>
      <c r="D64" s="106">
        <v>244137</v>
      </c>
      <c r="E64" s="107">
        <v>98.5</v>
      </c>
      <c r="F64" s="298">
        <f t="shared" si="1"/>
        <v>102.58543358851793</v>
      </c>
      <c r="G64" s="121">
        <v>52.5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225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70498</v>
      </c>
      <c r="D22" s="9">
        <v>70062</v>
      </c>
      <c r="E22" s="41">
        <v>99.4</v>
      </c>
      <c r="F22" s="41">
        <f>SUM(C22/D22*100)</f>
        <v>100.62230595758044</v>
      </c>
      <c r="G22" s="96"/>
    </row>
    <row r="23" spans="1:11">
      <c r="A23" s="28">
        <v>2</v>
      </c>
      <c r="B23" s="302" t="s">
        <v>219</v>
      </c>
      <c r="C23" s="9">
        <v>51779</v>
      </c>
      <c r="D23" s="9">
        <v>52680</v>
      </c>
      <c r="E23" s="41">
        <v>105.2</v>
      </c>
      <c r="F23" s="41">
        <f t="shared" ref="F23:F32" si="0">SUM(C23/D23*100)</f>
        <v>98.289673500379649</v>
      </c>
      <c r="G23" s="96"/>
    </row>
    <row r="24" spans="1:11" ht="13.5" customHeight="1">
      <c r="A24" s="28">
        <v>3</v>
      </c>
      <c r="B24" s="302" t="s">
        <v>106</v>
      </c>
      <c r="C24" s="9">
        <v>38761</v>
      </c>
      <c r="D24" s="9">
        <v>41269</v>
      </c>
      <c r="E24" s="66">
        <v>90.3</v>
      </c>
      <c r="F24" s="41">
        <f t="shared" si="0"/>
        <v>93.92279919552206</v>
      </c>
      <c r="G24" s="96"/>
    </row>
    <row r="25" spans="1:11">
      <c r="A25" s="28">
        <v>4</v>
      </c>
      <c r="B25" s="302" t="s">
        <v>116</v>
      </c>
      <c r="C25" s="9">
        <v>24340</v>
      </c>
      <c r="D25" s="9">
        <v>21652</v>
      </c>
      <c r="E25" s="41">
        <v>109.7</v>
      </c>
      <c r="F25" s="41">
        <f t="shared" si="0"/>
        <v>112.41455754664696</v>
      </c>
      <c r="G25" s="96"/>
    </row>
    <row r="26" spans="1:11">
      <c r="A26" s="28">
        <v>5</v>
      </c>
      <c r="B26" s="302" t="s">
        <v>155</v>
      </c>
      <c r="C26" s="9">
        <v>20629</v>
      </c>
      <c r="D26" s="9">
        <v>25568</v>
      </c>
      <c r="E26" s="41">
        <v>99.7</v>
      </c>
      <c r="F26" s="41">
        <f t="shared" si="0"/>
        <v>80.682884856070089</v>
      </c>
      <c r="G26" s="96"/>
    </row>
    <row r="27" spans="1:11" ht="13.5" customHeight="1">
      <c r="A27" s="28">
        <v>6</v>
      </c>
      <c r="B27" s="302" t="s">
        <v>88</v>
      </c>
      <c r="C27" s="9">
        <v>19637</v>
      </c>
      <c r="D27" s="9">
        <v>16110</v>
      </c>
      <c r="E27" s="41">
        <v>103.3</v>
      </c>
      <c r="F27" s="41">
        <f t="shared" si="0"/>
        <v>121.89323401613905</v>
      </c>
      <c r="G27" s="96"/>
      <c r="K27" t="s">
        <v>199</v>
      </c>
    </row>
    <row r="28" spans="1:11" ht="13.5" customHeight="1">
      <c r="A28" s="28">
        <v>7</v>
      </c>
      <c r="B28" s="302" t="s">
        <v>110</v>
      </c>
      <c r="C28" s="9">
        <v>18574</v>
      </c>
      <c r="D28" s="9">
        <v>16077</v>
      </c>
      <c r="E28" s="451">
        <v>97.6</v>
      </c>
      <c r="F28" s="230">
        <f t="shared" si="0"/>
        <v>115.53150463394913</v>
      </c>
      <c r="G28" s="96"/>
    </row>
    <row r="29" spans="1:11">
      <c r="A29" s="28">
        <v>8</v>
      </c>
      <c r="B29" s="302" t="s">
        <v>85</v>
      </c>
      <c r="C29" s="9">
        <v>18215</v>
      </c>
      <c r="D29" s="9">
        <v>16259</v>
      </c>
      <c r="E29" s="41">
        <v>107.3</v>
      </c>
      <c r="F29" s="41">
        <f t="shared" si="0"/>
        <v>112.0302601636017</v>
      </c>
      <c r="G29" s="96"/>
    </row>
    <row r="30" spans="1:11">
      <c r="A30" s="28">
        <v>9</v>
      </c>
      <c r="B30" s="302" t="s">
        <v>217</v>
      </c>
      <c r="C30" s="9">
        <v>18090</v>
      </c>
      <c r="D30" s="9">
        <v>26436</v>
      </c>
      <c r="E30" s="41">
        <v>96.2</v>
      </c>
      <c r="F30" s="230">
        <f t="shared" si="0"/>
        <v>68.429414434861556</v>
      </c>
      <c r="G30" s="96"/>
    </row>
    <row r="31" spans="1:11" ht="14.25" thickBot="1">
      <c r="A31" s="108">
        <v>10</v>
      </c>
      <c r="B31" s="302" t="s">
        <v>87</v>
      </c>
      <c r="C31" s="101">
        <v>14879</v>
      </c>
      <c r="D31" s="101">
        <v>14690</v>
      </c>
      <c r="E31" s="102">
        <v>99.3</v>
      </c>
      <c r="F31" s="102">
        <f t="shared" si="0"/>
        <v>101.28658951667802</v>
      </c>
      <c r="G31" s="104"/>
    </row>
    <row r="32" spans="1:11" ht="14.25" thickBot="1">
      <c r="A32" s="80"/>
      <c r="B32" s="81" t="s">
        <v>64</v>
      </c>
      <c r="C32" s="82">
        <v>383777</v>
      </c>
      <c r="D32" s="82">
        <v>406609</v>
      </c>
      <c r="E32" s="85">
        <v>96.6</v>
      </c>
      <c r="F32" s="107">
        <f t="shared" si="0"/>
        <v>94.384777513532654</v>
      </c>
      <c r="G32" s="121">
        <v>47.7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225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30" t="s">
        <v>88</v>
      </c>
      <c r="C54" s="9">
        <v>37268</v>
      </c>
      <c r="D54" s="9">
        <v>34282</v>
      </c>
      <c r="E54" s="109">
        <v>107.6</v>
      </c>
      <c r="F54" s="41">
        <f>SUM(C54/D54*100)</f>
        <v>108.71011026194503</v>
      </c>
      <c r="G54" s="96"/>
    </row>
    <row r="55" spans="1:8">
      <c r="A55" s="95">
        <v>2</v>
      </c>
      <c r="B55" s="7" t="s">
        <v>85</v>
      </c>
      <c r="C55" s="9">
        <v>9490</v>
      </c>
      <c r="D55" s="9">
        <v>5520</v>
      </c>
      <c r="E55" s="109">
        <v>102.1</v>
      </c>
      <c r="F55" s="41">
        <f t="shared" ref="F55:F64" si="1">SUM(C55/D55*100)</f>
        <v>171.92028985507247</v>
      </c>
      <c r="G55" s="96"/>
    </row>
    <row r="56" spans="1:8">
      <c r="A56" s="95">
        <v>3</v>
      </c>
      <c r="B56" s="302" t="s">
        <v>114</v>
      </c>
      <c r="C56" s="9">
        <v>2740</v>
      </c>
      <c r="D56" s="9">
        <v>1074</v>
      </c>
      <c r="E56" s="109">
        <v>102.4</v>
      </c>
      <c r="F56" s="41">
        <f t="shared" si="1"/>
        <v>255.12104283054003</v>
      </c>
      <c r="G56" s="96"/>
    </row>
    <row r="57" spans="1:8">
      <c r="A57" s="95">
        <v>4</v>
      </c>
      <c r="B57" s="302" t="s">
        <v>108</v>
      </c>
      <c r="C57" s="9">
        <v>1930</v>
      </c>
      <c r="D57" s="9">
        <v>1346</v>
      </c>
      <c r="E57" s="109">
        <v>70.900000000000006</v>
      </c>
      <c r="F57" s="41">
        <f t="shared" si="1"/>
        <v>143.38781575037146</v>
      </c>
      <c r="G57" s="96"/>
      <c r="H57" s="63"/>
    </row>
    <row r="58" spans="1:8">
      <c r="A58" s="95">
        <v>5</v>
      </c>
      <c r="B58" s="302" t="s">
        <v>116</v>
      </c>
      <c r="C58" s="9">
        <v>1446</v>
      </c>
      <c r="D58" s="9">
        <v>1712</v>
      </c>
      <c r="E58" s="70">
        <v>99.9</v>
      </c>
      <c r="F58" s="41">
        <f t="shared" si="1"/>
        <v>84.462616822429908</v>
      </c>
      <c r="G58" s="96"/>
    </row>
    <row r="59" spans="1:8">
      <c r="A59" s="95">
        <v>6</v>
      </c>
      <c r="B59" s="302" t="s">
        <v>115</v>
      </c>
      <c r="C59" s="9">
        <v>1376</v>
      </c>
      <c r="D59" s="9">
        <v>630</v>
      </c>
      <c r="E59" s="109">
        <v>109.9</v>
      </c>
      <c r="F59" s="41">
        <f t="shared" si="1"/>
        <v>218.4126984126984</v>
      </c>
      <c r="G59" s="96"/>
    </row>
    <row r="60" spans="1:8">
      <c r="A60" s="95">
        <v>7</v>
      </c>
      <c r="B60" s="302" t="s">
        <v>155</v>
      </c>
      <c r="C60" s="9">
        <v>1164</v>
      </c>
      <c r="D60" s="9">
        <v>919</v>
      </c>
      <c r="E60" s="109">
        <v>145.1</v>
      </c>
      <c r="F60" s="41">
        <f t="shared" si="1"/>
        <v>126.65941240478782</v>
      </c>
      <c r="G60" s="96"/>
    </row>
    <row r="61" spans="1:8">
      <c r="A61" s="95">
        <v>8</v>
      </c>
      <c r="B61" s="302" t="s">
        <v>106</v>
      </c>
      <c r="C61" s="9">
        <v>1081</v>
      </c>
      <c r="D61" s="9">
        <v>1228</v>
      </c>
      <c r="E61" s="109">
        <v>103.1</v>
      </c>
      <c r="F61" s="41">
        <f t="shared" si="1"/>
        <v>88.029315960912044</v>
      </c>
      <c r="G61" s="96"/>
    </row>
    <row r="62" spans="1:8">
      <c r="A62" s="95">
        <v>9</v>
      </c>
      <c r="B62" s="302" t="s">
        <v>216</v>
      </c>
      <c r="C62" s="9">
        <v>686</v>
      </c>
      <c r="D62" s="9">
        <v>560</v>
      </c>
      <c r="E62" s="109">
        <v>106</v>
      </c>
      <c r="F62" s="230">
        <f t="shared" si="1"/>
        <v>122.50000000000001</v>
      </c>
      <c r="G62" s="96"/>
    </row>
    <row r="63" spans="1:8" ht="14.25" thickBot="1">
      <c r="A63" s="97">
        <v>10</v>
      </c>
      <c r="B63" s="302" t="s">
        <v>109</v>
      </c>
      <c r="C63" s="98">
        <v>613</v>
      </c>
      <c r="D63" s="98">
        <v>525</v>
      </c>
      <c r="E63" s="110">
        <v>110.3</v>
      </c>
      <c r="F63" s="41">
        <f t="shared" si="1"/>
        <v>116.76190476190476</v>
      </c>
      <c r="G63" s="99"/>
    </row>
    <row r="64" spans="1:8" ht="14.25" thickBot="1">
      <c r="A64" s="80"/>
      <c r="B64" s="81" t="s">
        <v>60</v>
      </c>
      <c r="C64" s="82">
        <v>59531</v>
      </c>
      <c r="D64" s="82">
        <v>49698</v>
      </c>
      <c r="E64" s="83">
        <v>104.1</v>
      </c>
      <c r="F64" s="107">
        <f t="shared" si="1"/>
        <v>119.78550444685902</v>
      </c>
      <c r="G64" s="121">
        <v>99.6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51" sqref="I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225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116</v>
      </c>
      <c r="C21" s="9">
        <v>39450</v>
      </c>
      <c r="D21" s="9">
        <v>35049</v>
      </c>
      <c r="E21" s="109">
        <v>125.9</v>
      </c>
      <c r="F21" s="41">
        <f t="shared" ref="F21:F31" si="0">SUM(C21/D21*100)</f>
        <v>112.55670632543011</v>
      </c>
      <c r="G21" s="96"/>
    </row>
    <row r="22" spans="1:7">
      <c r="A22" s="95">
        <v>2</v>
      </c>
      <c r="B22" s="302" t="s">
        <v>108</v>
      </c>
      <c r="C22" s="9">
        <v>21533</v>
      </c>
      <c r="D22" s="9">
        <v>28137</v>
      </c>
      <c r="E22" s="109">
        <v>107.1</v>
      </c>
      <c r="F22" s="41">
        <f t="shared" si="0"/>
        <v>76.529125350961365</v>
      </c>
      <c r="G22" s="96"/>
    </row>
    <row r="23" spans="1:7" ht="13.5" customHeight="1">
      <c r="A23" s="95">
        <v>3</v>
      </c>
      <c r="B23" s="302" t="s">
        <v>190</v>
      </c>
      <c r="C23" s="9">
        <v>15948</v>
      </c>
      <c r="D23" s="9">
        <v>16338</v>
      </c>
      <c r="E23" s="109">
        <v>106.6</v>
      </c>
      <c r="F23" s="41">
        <f t="shared" si="0"/>
        <v>97.61292691883952</v>
      </c>
      <c r="G23" s="96"/>
    </row>
    <row r="24" spans="1:7" ht="13.5" customHeight="1">
      <c r="A24" s="95">
        <v>4</v>
      </c>
      <c r="B24" s="302" t="s">
        <v>106</v>
      </c>
      <c r="C24" s="9">
        <v>14483</v>
      </c>
      <c r="D24" s="9">
        <v>15527</v>
      </c>
      <c r="E24" s="109">
        <v>110.8</v>
      </c>
      <c r="F24" s="41">
        <f t="shared" si="0"/>
        <v>93.27622850518452</v>
      </c>
      <c r="G24" s="96"/>
    </row>
    <row r="25" spans="1:7" ht="13.5" customHeight="1">
      <c r="A25" s="95">
        <v>5</v>
      </c>
      <c r="B25" s="302" t="s">
        <v>109</v>
      </c>
      <c r="C25" s="9">
        <v>8821</v>
      </c>
      <c r="D25" s="9">
        <v>7497</v>
      </c>
      <c r="E25" s="109">
        <v>107.8</v>
      </c>
      <c r="F25" s="41">
        <f t="shared" si="0"/>
        <v>117.66039749233026</v>
      </c>
      <c r="G25" s="96"/>
    </row>
    <row r="26" spans="1:7" ht="13.5" customHeight="1">
      <c r="A26" s="95">
        <v>6</v>
      </c>
      <c r="B26" s="302" t="s">
        <v>110</v>
      </c>
      <c r="C26" s="9">
        <v>7648</v>
      </c>
      <c r="D26" s="9">
        <v>10029</v>
      </c>
      <c r="E26" s="109">
        <v>84.1</v>
      </c>
      <c r="F26" s="230">
        <f t="shared" si="0"/>
        <v>76.258849336922921</v>
      </c>
      <c r="G26" s="96"/>
    </row>
    <row r="27" spans="1:7" ht="13.5" customHeight="1">
      <c r="A27" s="95">
        <v>7</v>
      </c>
      <c r="B27" s="302" t="s">
        <v>162</v>
      </c>
      <c r="C27" s="9">
        <v>4316</v>
      </c>
      <c r="D27" s="9">
        <v>4150</v>
      </c>
      <c r="E27" s="109">
        <v>101.7</v>
      </c>
      <c r="F27" s="230">
        <f t="shared" si="0"/>
        <v>104</v>
      </c>
      <c r="G27" s="96"/>
    </row>
    <row r="28" spans="1:7" ht="13.5" customHeight="1">
      <c r="A28" s="95">
        <v>8</v>
      </c>
      <c r="B28" s="302" t="s">
        <v>87</v>
      </c>
      <c r="C28" s="9">
        <v>4254</v>
      </c>
      <c r="D28" s="9">
        <v>5597</v>
      </c>
      <c r="E28" s="109">
        <v>119</v>
      </c>
      <c r="F28" s="41">
        <f t="shared" si="0"/>
        <v>76.005002680007152</v>
      </c>
      <c r="G28" s="96"/>
    </row>
    <row r="29" spans="1:7" ht="13.5" customHeight="1">
      <c r="A29" s="95">
        <v>9</v>
      </c>
      <c r="B29" s="302" t="s">
        <v>111</v>
      </c>
      <c r="C29" s="111">
        <v>3632</v>
      </c>
      <c r="D29" s="101">
        <v>2721</v>
      </c>
      <c r="E29" s="112">
        <v>111.9</v>
      </c>
      <c r="F29" s="41">
        <f t="shared" si="0"/>
        <v>133.48033811098861</v>
      </c>
      <c r="G29" s="96"/>
    </row>
    <row r="30" spans="1:7" ht="13.5" customHeight="1" thickBot="1">
      <c r="A30" s="100">
        <v>10</v>
      </c>
      <c r="B30" s="302" t="s">
        <v>115</v>
      </c>
      <c r="C30" s="101">
        <v>3280</v>
      </c>
      <c r="D30" s="101">
        <v>3721</v>
      </c>
      <c r="E30" s="112">
        <v>97.2</v>
      </c>
      <c r="F30" s="230">
        <f t="shared" si="0"/>
        <v>88.148347218489647</v>
      </c>
      <c r="G30" s="104"/>
    </row>
    <row r="31" spans="1:7" ht="13.5" customHeight="1" thickBot="1">
      <c r="A31" s="80"/>
      <c r="B31" s="81" t="s">
        <v>66</v>
      </c>
      <c r="C31" s="82">
        <v>138874</v>
      </c>
      <c r="D31" s="82">
        <v>141542</v>
      </c>
      <c r="E31" s="83">
        <v>110.2</v>
      </c>
      <c r="F31" s="107">
        <f t="shared" si="0"/>
        <v>98.11504712382191</v>
      </c>
      <c r="G31" s="121">
        <v>90.4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225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90566</v>
      </c>
      <c r="D54" s="9">
        <v>25358</v>
      </c>
      <c r="E54" s="41">
        <v>100.5</v>
      </c>
      <c r="F54" s="41">
        <f t="shared" ref="F54:F64" si="1">SUM(C54/D54*100)</f>
        <v>357.14961747771906</v>
      </c>
      <c r="G54" s="96"/>
    </row>
    <row r="55" spans="1:7">
      <c r="A55" s="95">
        <v>2</v>
      </c>
      <c r="B55" s="302" t="s">
        <v>111</v>
      </c>
      <c r="C55" s="6">
        <v>27962</v>
      </c>
      <c r="D55" s="9">
        <v>16562</v>
      </c>
      <c r="E55" s="41">
        <v>103</v>
      </c>
      <c r="F55" s="41">
        <f t="shared" si="1"/>
        <v>168.83226663446445</v>
      </c>
      <c r="G55" s="96"/>
    </row>
    <row r="56" spans="1:7">
      <c r="A56" s="95">
        <v>3</v>
      </c>
      <c r="B56" s="302" t="s">
        <v>88</v>
      </c>
      <c r="C56" s="6">
        <v>23839</v>
      </c>
      <c r="D56" s="9">
        <v>25188</v>
      </c>
      <c r="E56" s="461">
        <v>88.7</v>
      </c>
      <c r="F56" s="41">
        <f t="shared" si="1"/>
        <v>94.644275051611885</v>
      </c>
      <c r="G56" s="96"/>
    </row>
    <row r="57" spans="1:7">
      <c r="A57" s="95">
        <v>4</v>
      </c>
      <c r="B57" s="302" t="s">
        <v>106</v>
      </c>
      <c r="C57" s="6">
        <v>23678</v>
      </c>
      <c r="D57" s="6">
        <v>34289</v>
      </c>
      <c r="E57" s="41">
        <v>94.5</v>
      </c>
      <c r="F57" s="41">
        <f t="shared" si="1"/>
        <v>69.054215637668065</v>
      </c>
      <c r="G57" s="96"/>
    </row>
    <row r="58" spans="1:7">
      <c r="A58" s="95">
        <v>5</v>
      </c>
      <c r="B58" s="302" t="s">
        <v>155</v>
      </c>
      <c r="C58" s="6">
        <v>21328</v>
      </c>
      <c r="D58" s="9">
        <v>21730</v>
      </c>
      <c r="E58" s="41">
        <v>108.6</v>
      </c>
      <c r="F58" s="41">
        <f t="shared" si="1"/>
        <v>98.150023009664054</v>
      </c>
      <c r="G58" s="96"/>
    </row>
    <row r="59" spans="1:7">
      <c r="A59" s="95">
        <v>6</v>
      </c>
      <c r="B59" s="302" t="s">
        <v>109</v>
      </c>
      <c r="C59" s="6">
        <v>17087</v>
      </c>
      <c r="D59" s="9">
        <v>17386</v>
      </c>
      <c r="E59" s="41">
        <v>94.4</v>
      </c>
      <c r="F59" s="41">
        <f t="shared" si="1"/>
        <v>98.280225468767981</v>
      </c>
      <c r="G59" s="96"/>
    </row>
    <row r="60" spans="1:7">
      <c r="A60" s="95">
        <v>7</v>
      </c>
      <c r="B60" s="302" t="s">
        <v>85</v>
      </c>
      <c r="C60" s="6">
        <v>14188</v>
      </c>
      <c r="D60" s="9">
        <v>13125</v>
      </c>
      <c r="E60" s="41">
        <v>98</v>
      </c>
      <c r="F60" s="41">
        <f t="shared" si="1"/>
        <v>108.09904761904762</v>
      </c>
      <c r="G60" s="96"/>
    </row>
    <row r="61" spans="1:7">
      <c r="A61" s="95">
        <v>8</v>
      </c>
      <c r="B61" s="302" t="s">
        <v>115</v>
      </c>
      <c r="C61" s="6">
        <v>13858</v>
      </c>
      <c r="D61" s="9">
        <v>14186</v>
      </c>
      <c r="E61" s="41">
        <v>105</v>
      </c>
      <c r="F61" s="41">
        <f t="shared" si="1"/>
        <v>97.687861271676297</v>
      </c>
      <c r="G61" s="96"/>
    </row>
    <row r="62" spans="1:7">
      <c r="A62" s="95">
        <v>9</v>
      </c>
      <c r="B62" s="302" t="s">
        <v>154</v>
      </c>
      <c r="C62" s="111">
        <v>13000</v>
      </c>
      <c r="D62" s="101">
        <v>8894</v>
      </c>
      <c r="E62" s="102">
        <v>104.2</v>
      </c>
      <c r="F62" s="41">
        <f t="shared" si="1"/>
        <v>146.16595457611874</v>
      </c>
      <c r="G62" s="96"/>
    </row>
    <row r="63" spans="1:7" ht="14.25" thickBot="1">
      <c r="A63" s="100">
        <v>10</v>
      </c>
      <c r="B63" s="302" t="s">
        <v>223</v>
      </c>
      <c r="C63" s="111">
        <v>9877</v>
      </c>
      <c r="D63" s="101">
        <v>8461</v>
      </c>
      <c r="E63" s="102">
        <v>91.1</v>
      </c>
      <c r="F63" s="102">
        <f t="shared" si="1"/>
        <v>116.73561044793759</v>
      </c>
      <c r="G63" s="104"/>
    </row>
    <row r="64" spans="1:7" ht="14.25" thickBot="1">
      <c r="A64" s="80"/>
      <c r="B64" s="81" t="s">
        <v>62</v>
      </c>
      <c r="C64" s="82">
        <v>303535</v>
      </c>
      <c r="D64" s="82">
        <v>233888</v>
      </c>
      <c r="E64" s="85">
        <v>98.9</v>
      </c>
      <c r="F64" s="107">
        <f t="shared" si="1"/>
        <v>129.77792789711316</v>
      </c>
      <c r="G64" s="121">
        <v>71.900000000000006</v>
      </c>
    </row>
    <row r="65" spans="4:9">
      <c r="D65" s="541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G71" sqref="G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147</v>
      </c>
      <c r="O16" s="209" t="s">
        <v>149</v>
      </c>
    </row>
    <row r="17" spans="1:27" ht="11.1" customHeight="1">
      <c r="A17" s="10" t="s">
        <v>195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200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207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210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222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148</v>
      </c>
      <c r="O41" s="209" t="s">
        <v>149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195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200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207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210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220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/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148</v>
      </c>
      <c r="O65" s="392" t="s">
        <v>149</v>
      </c>
    </row>
    <row r="66" spans="1:26" ht="11.1" customHeight="1">
      <c r="A66" s="10" t="s">
        <v>195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200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207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220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topLeftCell="A31" workbookViewId="0">
      <selection activeCell="G76" sqref="G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147</v>
      </c>
      <c r="O18" s="283" t="s">
        <v>149</v>
      </c>
    </row>
    <row r="19" spans="1:18" ht="11.1" customHeight="1">
      <c r="A19" s="10" t="s">
        <v>195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200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207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210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220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148</v>
      </c>
      <c r="O42" s="283" t="s">
        <v>149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195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200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207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220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148</v>
      </c>
      <c r="O70" s="283" t="s">
        <v>149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195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200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207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210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220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79" sqref="Q79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16" t="s">
        <v>149</v>
      </c>
      <c r="AA24" s="1"/>
    </row>
    <row r="25" spans="1:27" ht="11.1" customHeight="1">
      <c r="A25" s="10" t="s">
        <v>195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200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207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210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220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195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200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207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220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/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</row>
    <row r="84" spans="1:18" s="212" customFormat="1" ht="11.1" customHeight="1">
      <c r="A84" s="10" t="s">
        <v>195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200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207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210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220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/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G89" sqref="G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195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200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207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210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220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/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195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200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207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220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195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200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207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220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/>
      <c r="I88" s="15"/>
      <c r="J88" s="15"/>
      <c r="K88" s="15"/>
      <c r="L88" s="15"/>
      <c r="M88" s="15"/>
      <c r="N88" s="288">
        <f>SUM(B88:M88)/12</f>
        <v>45</v>
      </c>
      <c r="O88" s="208">
        <f t="shared" si="2"/>
        <v>46.9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G89" sqref="G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195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200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207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210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220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>
        <v>126.2</v>
      </c>
      <c r="H29" s="489"/>
      <c r="I29" s="489"/>
      <c r="J29" s="489"/>
      <c r="K29" s="489"/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148</v>
      </c>
      <c r="O53" s="501" t="s">
        <v>150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195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200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207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210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220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/>
      <c r="I58" s="215"/>
      <c r="J58" s="215"/>
      <c r="K58" s="215"/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195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200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207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220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G89" sqref="G89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195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200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207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220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148</v>
      </c>
      <c r="O53" s="209" t="s">
        <v>150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195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200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207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210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220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/>
      <c r="I58" s="215"/>
      <c r="J58" s="215"/>
      <c r="K58" s="215"/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195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200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207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220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G89" sqref="G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195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200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207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220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/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195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200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207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220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/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195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200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207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220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/>
      <c r="I88" s="206"/>
      <c r="J88" s="206"/>
      <c r="K88" s="206"/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2019-08-07T08:01:04Z</cp:lastPrinted>
  <dcterms:created xsi:type="dcterms:W3CDTF">2004-08-12T01:21:30Z</dcterms:created>
  <dcterms:modified xsi:type="dcterms:W3CDTF">2019-08-09T06:47:49Z</dcterms:modified>
</cp:coreProperties>
</file>