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29.xml" ContentType="application/vnd.openxmlformats-officedocument.drawingml.chart+xml"/>
  <Override PartName="/xl/drawings/drawing24.xml" ContentType="application/vnd.openxmlformats-officedocument.drawingml.chartshapes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drawings/drawing27.xml" ContentType="application/vnd.openxmlformats-officedocument.drawingml.chartshapes+xml"/>
  <Override PartName="/xl/charts/chart32.xml" ContentType="application/vnd.openxmlformats-officedocument.drawingml.chart+xml"/>
  <Override PartName="/xl/drawings/drawing28.xml" ContentType="application/vnd.openxmlformats-officedocument.drawingml.chartshapes+xml"/>
  <Override PartName="/xl/charts/chart33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4.xml" ContentType="application/vnd.openxmlformats-officedocument.drawingml.chart+xml"/>
  <Override PartName="/xl/drawings/drawing31.xml" ContentType="application/vnd.openxmlformats-officedocument.drawingml.chartshapes+xml"/>
  <Override PartName="/xl/charts/chart35.xml" ContentType="application/vnd.openxmlformats-officedocument.drawingml.chart+xml"/>
  <Override PartName="/xl/drawings/drawing32.xml" ContentType="application/vnd.openxmlformats-officedocument.drawingml.chartshapes+xml"/>
  <Override PartName="/xl/charts/chart3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drawings/drawing35.xml" ContentType="application/vnd.openxmlformats-officedocument.drawingml.chartshapes+xml"/>
  <Override PartName="/xl/charts/chart38.xml" ContentType="application/vnd.openxmlformats-officedocument.drawingml.chart+xml"/>
  <Override PartName="/xl/drawings/drawing36.xml" ContentType="application/vnd.openxmlformats-officedocument.drawingml.chartshapes+xml"/>
  <Override PartName="/xl/charts/chart3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0.xml" ContentType="application/vnd.openxmlformats-officedocument.drawingml.chart+xml"/>
  <Override PartName="/xl/drawings/drawing39.xml" ContentType="application/vnd.openxmlformats-officedocument.drawingml.chartshapes+xml"/>
  <Override PartName="/xl/charts/chart41.xml" ContentType="application/vnd.openxmlformats-officedocument.drawingml.chart+xml"/>
  <Override PartName="/xl/drawings/drawing40.xml" ContentType="application/vnd.openxmlformats-officedocument.drawingml.chartshapes+xml"/>
  <Override PartName="/xl/charts/chart42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43.xml" ContentType="application/vnd.openxmlformats-officedocument.drawingml.chart+xml"/>
  <Override PartName="/xl/drawings/drawing43.xml" ContentType="application/vnd.openxmlformats-officedocument.drawingml.chartshapes+xml"/>
  <Override PartName="/xl/charts/chart44.xml" ContentType="application/vnd.openxmlformats-officedocument.drawingml.chart+xml"/>
  <Override PartName="/xl/drawings/drawing44.xml" ContentType="application/vnd.openxmlformats-officedocument.drawingml.chartshapes+xml"/>
  <Override PartName="/xl/charts/chart45.xml" ContentType="application/vnd.openxmlformats-officedocument.drawingml.chart+xml"/>
  <Override PartName="/xl/drawings/drawing4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C22" i="13" l="1"/>
  <c r="C59" i="13" l="1"/>
  <c r="I46" i="44" l="1"/>
  <c r="H44" i="8" l="1"/>
  <c r="N26" i="54" l="1"/>
  <c r="H44" i="15" l="1"/>
  <c r="N90" i="54"/>
  <c r="D63" i="7" l="1"/>
  <c r="D62" i="44" l="1"/>
  <c r="F30" i="19" l="1"/>
  <c r="L11" i="41" l="1"/>
  <c r="L12" i="41"/>
  <c r="L13" i="41"/>
  <c r="L14" i="41"/>
  <c r="L15" i="41"/>
  <c r="L16" i="41"/>
  <c r="D23" i="8" l="1"/>
  <c r="N88" i="49" l="1"/>
  <c r="D55" i="13" l="1"/>
  <c r="C55" i="44" l="1"/>
  <c r="J43" i="7" l="1"/>
  <c r="N87" i="56" l="1"/>
  <c r="N86" i="56"/>
  <c r="N85" i="56"/>
  <c r="N84" i="56"/>
  <c r="N57" i="56"/>
  <c r="N56" i="56"/>
  <c r="N55" i="56"/>
  <c r="O55" i="56" s="1"/>
  <c r="N54" i="56"/>
  <c r="N28" i="56"/>
  <c r="O27" i="56"/>
  <c r="N27" i="56"/>
  <c r="N26" i="56"/>
  <c r="N25" i="56"/>
  <c r="O56" i="56" l="1"/>
  <c r="O57" i="56"/>
  <c r="O87" i="56"/>
  <c r="O86" i="56"/>
  <c r="O85" i="56"/>
  <c r="O28" i="56"/>
  <c r="O26" i="56"/>
  <c r="N87" i="55"/>
  <c r="N86" i="55"/>
  <c r="N85" i="55"/>
  <c r="N84" i="55"/>
  <c r="N57" i="55"/>
  <c r="N56" i="55"/>
  <c r="O56" i="55" s="1"/>
  <c r="N55" i="55"/>
  <c r="N54" i="55"/>
  <c r="O55" i="55" s="1"/>
  <c r="N28" i="55"/>
  <c r="N27" i="55"/>
  <c r="N26" i="55"/>
  <c r="N25" i="55"/>
  <c r="O86" i="55" l="1"/>
  <c r="O85" i="55"/>
  <c r="O57" i="55"/>
  <c r="O27" i="55"/>
  <c r="O87" i="55"/>
  <c r="O28" i="55"/>
  <c r="O26" i="55"/>
  <c r="N84" i="51"/>
  <c r="N25" i="51"/>
  <c r="N54" i="51"/>
  <c r="N84" i="49"/>
  <c r="N54" i="49"/>
  <c r="N25" i="49"/>
  <c r="N84" i="48"/>
  <c r="N54" i="48"/>
  <c r="N25" i="48"/>
  <c r="N71" i="47"/>
  <c r="N43" i="47" l="1"/>
  <c r="N19" i="47"/>
  <c r="N66" i="46" l="1"/>
  <c r="N42" i="46"/>
  <c r="O59" i="54"/>
  <c r="N57" i="54"/>
  <c r="N58" i="54"/>
  <c r="O58" i="54" s="1"/>
  <c r="N59" i="54"/>
  <c r="N27" i="54"/>
  <c r="N28" i="54"/>
  <c r="N29" i="54"/>
  <c r="N17" i="46"/>
  <c r="N86" i="54"/>
  <c r="N56" i="54"/>
  <c r="O57" i="54" l="1"/>
  <c r="N89" i="54"/>
  <c r="O90" i="54" s="1"/>
  <c r="N88" i="54"/>
  <c r="N87" i="54"/>
  <c r="O87" i="54" s="1"/>
  <c r="O28" i="54"/>
  <c r="O27" i="54"/>
  <c r="O88" i="54" l="1"/>
  <c r="O89" i="54"/>
  <c r="O29" i="54"/>
  <c r="D26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D61" i="8" l="1"/>
  <c r="N56" i="51"/>
  <c r="N57" i="51"/>
  <c r="N85" i="51"/>
  <c r="O85" i="51" s="1"/>
  <c r="N86" i="51"/>
  <c r="N87" i="51"/>
  <c r="N55" i="48"/>
  <c r="N56" i="48"/>
  <c r="D62" i="15"/>
  <c r="M8" i="41"/>
  <c r="L17" i="41" s="1"/>
  <c r="N55" i="51"/>
  <c r="O55" i="51" s="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N26" i="48"/>
  <c r="O26" i="48" s="1"/>
  <c r="N74" i="47"/>
  <c r="N73" i="47"/>
  <c r="N72" i="47"/>
  <c r="O72" i="47" s="1"/>
  <c r="N46" i="47"/>
  <c r="N45" i="47"/>
  <c r="N44" i="47"/>
  <c r="N22" i="47"/>
  <c r="N21" i="47"/>
  <c r="N20" i="47"/>
  <c r="O20" i="47" s="1"/>
  <c r="N69" i="46"/>
  <c r="N68" i="46"/>
  <c r="N67" i="46"/>
  <c r="O67" i="46" s="1"/>
  <c r="N45" i="46"/>
  <c r="N44" i="46"/>
  <c r="N43" i="46"/>
  <c r="O43" i="46" s="1"/>
  <c r="N20" i="46"/>
  <c r="N19" i="46"/>
  <c r="N18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87" i="51" l="1"/>
  <c r="O86" i="51"/>
  <c r="O57" i="51"/>
  <c r="O56" i="51"/>
  <c r="O87" i="49"/>
  <c r="O88" i="49"/>
  <c r="O57" i="48"/>
  <c r="O27" i="48"/>
  <c r="O74" i="47"/>
  <c r="O45" i="46"/>
  <c r="O57" i="49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D60" i="44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C65" i="13" s="1"/>
  <c r="D65" i="13"/>
  <c r="D22" i="15"/>
  <c r="N20" i="15"/>
  <c r="E22" i="15" s="1"/>
  <c r="D32" i="8"/>
  <c r="C61" i="15"/>
  <c r="F61" i="15" s="1"/>
  <c r="E61" i="15"/>
  <c r="F64" i="17"/>
  <c r="F63" i="17"/>
  <c r="F61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E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63" i="15" l="1"/>
  <c r="O14" i="4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2" i="15"/>
  <c r="F60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<sst xmlns="http://schemas.openxmlformats.org/spreadsheetml/2006/main" count="1319" uniqueCount="239">
  <si>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</si>
  <si>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</si>
  <si>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</si>
  <si>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</si>
  <si>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</si>
  <si>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</si>
  <si>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</si>
  <si>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</si>
  <si>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</si>
  <si>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</si>
  <si>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</si>
  <si>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</si>
  <si>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</si>
  <si>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</si>
  <si>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</si>
  <si>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</si>
  <si>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</si>
  <si>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</si>
  <si>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</si>
  <si>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</si>
  <si>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</si>
  <si>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</si>
  <si>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</si>
  <si>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</si>
  <si>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</si>
  <si>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</si>
  <si>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</si>
  <si>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</si>
  <si>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</si>
  <si>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</si>
  <si>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</si>
  <si>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</si>
  <si>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</si>
  <si>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</si>
  <si>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</si>
  <si>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</si>
  <si>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</si>
  <si>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</si>
  <si>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</si>
  <si>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</si>
  <si>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</si>
  <si>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</si>
  <si>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</si>
  <si>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</si>
  <si>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</si>
  <si>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</si>
  <si>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</si>
  <si>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</si>
  <si>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</si>
  <si>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</si>
  <si>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</si>
  <si>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</si>
  <si>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</si>
  <si>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</si>
  <si>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</si>
  <si>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</si>
  <si>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</si>
  <si>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</si>
  <si>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</si>
  <si>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</si>
  <si>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</si>
  <si>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</si>
  <si>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</si>
  <si>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</si>
  <si>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</si>
  <si>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</si>
  <si>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</si>
  <si>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</si>
  <si>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</si>
  <si>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</si>
  <si>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</si>
  <si>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</si>
  <si>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</si>
  <si>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</si>
  <si>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</si>
  <si>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</si>
  <si>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</si>
  <si>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</si>
  <si>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</si>
  <si>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</si>
  <si>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</si>
  <si>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</si>
  <si>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</si>
  <si>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</si>
  <si>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</si>
  <si>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</si>
  <si>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</si>
  <si>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</si>
  <si>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</si>
  <si>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</si>
  <si>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</si>
  <si>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</si>
  <si>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</si>
  <si>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</si>
  <si>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</si>
  <si>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</si>
  <si>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</si>
  <si>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</si>
  <si>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</si>
  <si>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</si>
  <si>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</si>
  <si>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</si>
  <si>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</si>
  <si>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</si>
  <si>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</si>
  <si>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</si>
  <si>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</si>
  <si>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</si>
  <si>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</si>
  <si>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</si>
  <si>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</si>
  <si>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</si>
  <si>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</si>
  <si>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</si>
  <si>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</si>
  <si>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</si>
  <si>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</si>
  <si>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</si>
  <si>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</si>
  <si>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</si>
  <si>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</si>
  <si>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</si>
  <si>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</si>
  <si>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</si>
  <si>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</si>
  <si>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</si>
  <si>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</si>
  <si>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</si>
  <si>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</si>
  <si>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</si>
  <si>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</si>
  <si>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</si>
  <si>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</si>
  <si>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平成21年</t>
    <rPh sb="0" eb="2">
      <t>ヘイセイ</t>
    </rPh>
    <rPh sb="4" eb="5">
      <t>ネン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</si>
  <si>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</si>
  <si>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</si>
  <si>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</si>
  <si>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</si>
  <si>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</si>
  <si>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</si>
  <si>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</si>
  <si>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</si>
  <si>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</si>
  <si>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</si>
  <si>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</si>
  <si>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</si>
  <si>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</si>
  <si>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</si>
  <si>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</si>
  <si>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</si>
  <si>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</si>
  <si>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</si>
  <si>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</si>
  <si>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グラフ</t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</si>
  <si>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</si>
  <si>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</si>
  <si>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</si>
  <si>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</si>
  <si>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</si>
  <si>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</si>
  <si>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</si>
  <si>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</si>
  <si>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</si>
  <si>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</si>
  <si>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</si>
  <si>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</si>
  <si>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</si>
  <si>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</si>
  <si>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</si>
  <si>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</si>
  <si>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</si>
  <si>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</si>
  <si>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</si>
  <si>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</si>
  <si>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</si>
  <si>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</si>
  <si>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</si>
  <si>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</si>
  <si>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</si>
  <si>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</si>
  <si>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</si>
  <si>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</si>
  <si>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</si>
  <si>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</si>
  <si>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</si>
  <si>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</si>
  <si>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</si>
  <si>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</si>
  <si>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麦</t>
    <rPh sb="0" eb="1">
      <t>ムギ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</si>
  <si>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</si>
  <si>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</si>
  <si>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</si>
  <si>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</si>
  <si>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</si>
  <si>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</si>
  <si>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</si>
  <si>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</si>
  <si>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</si>
  <si>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</si>
  <si>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</si>
  <si>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</si>
  <si>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</si>
  <si>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</si>
  <si>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</si>
  <si>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</si>
  <si>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</si>
  <si>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</si>
  <si>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</si>
  <si>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</si>
  <si>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</si>
  <si>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</si>
  <si>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30年（値）</t>
    <rPh sb="2" eb="3">
      <t>ネン</t>
    </rPh>
    <rPh sb="4" eb="5">
      <t>アタイ</t>
    </rPh>
    <phoneticPr fontId="2"/>
  </si>
  <si>
    <t>30年（％）</t>
    <rPh sb="2" eb="3">
      <t>ネン</t>
    </rPh>
    <phoneticPr fontId="2"/>
  </si>
  <si>
    <t>平成30年</t>
    <rPh sb="0" eb="2">
      <t>ヘイセイ</t>
    </rPh>
    <rPh sb="4" eb="5">
      <t>ネン</t>
    </rPh>
    <phoneticPr fontId="14"/>
  </si>
  <si>
    <t>30年</t>
    <rPh sb="2" eb="3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</si>
  <si>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</si>
  <si>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</si>
  <si>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米</t>
    <rPh sb="0" eb="1">
      <t>コメ</t>
    </rPh>
    <phoneticPr fontId="2"/>
  </si>
  <si>
    <t>合成樹脂</t>
    <rPh sb="0" eb="2">
      <t>ゴウセイ</t>
    </rPh>
    <rPh sb="2" eb="4">
      <t>ジュシ</t>
    </rPh>
    <phoneticPr fontId="2"/>
  </si>
  <si>
    <t>麦</t>
    <rPh sb="0" eb="1">
      <t>ムギ</t>
    </rPh>
    <phoneticPr fontId="2"/>
  </si>
  <si>
    <t>平成31年</t>
    <rPh sb="0" eb="2">
      <t>ヘイセイ</t>
    </rPh>
    <rPh sb="4" eb="5">
      <t>ネン</t>
    </rPh>
    <phoneticPr fontId="2"/>
  </si>
  <si>
    <t>当年</t>
    <rPh sb="0" eb="2">
      <t>トウネン</t>
    </rPh>
    <phoneticPr fontId="2"/>
  </si>
  <si>
    <t>平成31年</t>
    <rPh sb="0" eb="2">
      <t>ヘイセイ</t>
    </rPh>
    <rPh sb="4" eb="5">
      <t>ネン</t>
    </rPh>
    <phoneticPr fontId="2"/>
  </si>
  <si>
    <t>織物製品</t>
    <rPh sb="0" eb="2">
      <t>オリモノ</t>
    </rPh>
    <rPh sb="2" eb="4">
      <t>セイヒン</t>
    </rPh>
    <phoneticPr fontId="2"/>
  </si>
  <si>
    <t>11，465 ㎡</t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</si>
  <si>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</si>
  <si>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1年（値）</t>
    <rPh sb="1" eb="2">
      <t>ネン</t>
    </rPh>
    <rPh sb="3" eb="4">
      <t>アタイ</t>
    </rPh>
    <phoneticPr fontId="2"/>
  </si>
  <si>
    <t>1年（％）</t>
    <rPh sb="1" eb="2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</si>
  <si>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14"/>
  </si>
  <si>
    <t>1年</t>
    <rPh sb="1" eb="2">
      <t>ネン</t>
    </rPh>
    <phoneticPr fontId="2"/>
  </si>
  <si>
    <t>1年</t>
    <rPh sb="1" eb="2">
      <t>ネン</t>
    </rPh>
    <phoneticPr fontId="2"/>
  </si>
  <si>
    <t>令和元年6月</t>
    <rPh sb="0" eb="1">
      <t>レイ</t>
    </rPh>
    <rPh sb="1" eb="2">
      <t>ワ</t>
    </rPh>
    <rPh sb="2" eb="4">
      <t>ガンネン</t>
    </rPh>
    <rPh sb="5" eb="6">
      <t>ガツ</t>
    </rPh>
    <phoneticPr fontId="2"/>
  </si>
  <si>
    <t>令和元年6月所管面（1～3類）</t>
    <rPh sb="0" eb="1">
      <t>レイ</t>
    </rPh>
    <rPh sb="1" eb="2">
      <t>ワ</t>
    </rPh>
    <rPh sb="2" eb="4">
      <t>ガンネン</t>
    </rPh>
    <rPh sb="5" eb="6">
      <t>ガツ</t>
    </rPh>
    <rPh sb="6" eb="8">
      <t>ショカン</t>
    </rPh>
    <rPh sb="8" eb="9">
      <t>メン</t>
    </rPh>
    <rPh sb="13" eb="14">
      <t>ルイ</t>
    </rPh>
    <phoneticPr fontId="2"/>
  </si>
  <si>
    <t>2，927　㎡</t>
    <phoneticPr fontId="2"/>
  </si>
  <si>
    <r>
      <t>85，133  m</t>
    </r>
    <r>
      <rPr>
        <sz val="8"/>
        <rFont val="ＭＳ Ｐゴシック"/>
        <family val="3"/>
        <charset val="128"/>
      </rPr>
      <t>3</t>
    </r>
    <phoneticPr fontId="2"/>
  </si>
  <si>
    <t>8，352  ㎡</t>
    <phoneticPr fontId="2"/>
  </si>
  <si>
    <t>　　　　　　　　　　　　　　　　令和元年6月末上位10品目入庫高(県合計）      　　　　　　　　静岡県倉庫協会</t>
    <rPh sb="16" eb="17">
      <t>レイ</t>
    </rPh>
    <rPh sb="17" eb="18">
      <t>ワ</t>
    </rPh>
    <rPh sb="18" eb="20">
      <t>ガンネン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</si>
  <si>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令和元年6月末上位１０品目保管残高（県合計）　　　　　　　　　  　静岡県倉庫協会</t>
    <rPh sb="12" eb="13">
      <t>レイ</t>
    </rPh>
    <rPh sb="13" eb="14">
      <t>ワ</t>
    </rPh>
    <rPh sb="14" eb="16">
      <t>ガンネン</t>
    </rPh>
    <rPh sb="17" eb="18">
      <t>ガツ</t>
    </rPh>
    <rPh sb="18" eb="19">
      <t>マツ</t>
    </rPh>
    <rPh sb="19" eb="21">
      <t>ジョウイ</t>
    </rPh>
    <rPh sb="23" eb="25">
      <t>ヒンモク</t>
    </rPh>
    <rPh sb="25" eb="27">
      <t>ホカン</t>
    </rPh>
    <rPh sb="27" eb="29">
      <t>ザンダカ</t>
    </rPh>
    <rPh sb="30" eb="31">
      <t>ケン</t>
    </rPh>
    <rPh sb="31" eb="33">
      <t>ゴウケイ</t>
    </rPh>
    <rPh sb="46" eb="49">
      <t>シズオカケン</t>
    </rPh>
    <rPh sb="49" eb="51">
      <t>ソウコ</t>
    </rPh>
    <rPh sb="51" eb="52">
      <t>キョウ</t>
    </rPh>
    <rPh sb="52" eb="53">
      <t>カイ</t>
    </rPh>
    <phoneticPr fontId="2"/>
  </si>
  <si>
    <t>金属製品</t>
    <rPh sb="0" eb="2">
      <t>キンゾク</t>
    </rPh>
    <rPh sb="2" eb="4">
      <t>セイヒン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</si>
</sst>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76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1" fillId="0" borderId="39" xfId="1" applyFill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38" fontId="40" fillId="0" borderId="31" xfId="1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38" fontId="1" fillId="0" borderId="43" xfId="1" applyFill="1" applyBorder="1"/>
    <xf numFmtId="177" fontId="6" fillId="0" borderId="4" xfId="0" applyNumberFormat="1" applyFont="1" applyFill="1" applyBorder="1" applyAlignment="1">
      <alignment horizontal="center"/>
    </xf>
    <xf numFmtId="38" fontId="1" fillId="0" borderId="21" xfId="1" applyFill="1" applyBorder="1"/>
    <xf numFmtId="38" fontId="0" fillId="19" borderId="2" xfId="1" applyFont="1" applyFill="1" applyBorder="1"/>
    <xf numFmtId="0" fontId="0" fillId="0" borderId="0" xfId="0"/>
    <xf numFmtId="0" fontId="0" fillId="0" borderId="0" xfId="0"/>
    <xf numFmtId="38" fontId="1" fillId="0" borderId="9" xfId="1" applyFont="1" applyFill="1" applyBorder="1"/>
    <xf numFmtId="38" fontId="1" fillId="0" borderId="40" xfId="1" applyFill="1" applyBorder="1"/>
    <xf numFmtId="0" fontId="0" fillId="0" borderId="1" xfId="0" applyFont="1" applyBorder="1" applyAlignment="1">
      <alignment horizontal="left"/>
    </xf>
    <xf numFmtId="0" fontId="1" fillId="0" borderId="39" xfId="0" applyFont="1" applyBorder="1"/>
    <xf numFmtId="38" fontId="1" fillId="0" borderId="47" xfId="1" applyFill="1" applyBorder="1"/>
    <xf numFmtId="38" fontId="0" fillId="0" borderId="39" xfId="1" applyFont="1" applyFill="1" applyBorder="1"/>
    <xf numFmtId="38" fontId="40" fillId="22" borderId="1" xfId="1" applyFont="1" applyFill="1" applyBorder="1"/>
    <xf numFmtId="38" fontId="40" fillId="22" borderId="11" xfId="1" applyFont="1" applyFill="1" applyBorder="1"/>
    <xf numFmtId="38" fontId="40" fillId="22" borderId="12" xfId="1" applyFont="1" applyFill="1" applyBorder="1"/>
    <xf numFmtId="38" fontId="40" fillId="22" borderId="2" xfId="1" applyFont="1" applyFill="1" applyBorder="1"/>
    <xf numFmtId="38" fontId="40" fillId="22" borderId="31" xfId="1" applyFont="1" applyFill="1" applyBorder="1"/>
    <xf numFmtId="179" fontId="0" fillId="0" borderId="42" xfId="1" applyNumberFormat="1" applyFont="1" applyBorder="1"/>
    <xf numFmtId="179" fontId="1" fillId="0" borderId="11" xfId="1" applyNumberFormat="1" applyBorder="1"/>
    <xf numFmtId="38" fontId="0" fillId="0" borderId="50" xfId="1" applyFont="1" applyFill="1" applyBorder="1"/>
    <xf numFmtId="0" fontId="1" fillId="0" borderId="2" xfId="0" applyFont="1" applyFill="1" applyBorder="1"/>
    <xf numFmtId="0" fontId="0" fillId="0" borderId="2" xfId="0" applyFont="1" applyBorder="1"/>
    <xf numFmtId="38" fontId="1" fillId="0" borderId="12" xfId="1" applyFont="1" applyFill="1" applyBorder="1"/>
    <xf numFmtId="38" fontId="1" fillId="0" borderId="11" xfId="1" applyFont="1" applyBorder="1"/>
    <xf numFmtId="38" fontId="0" fillId="0" borderId="10" xfId="1" applyFont="1" applyBorder="1"/>
    <xf numFmtId="38" fontId="1" fillId="0" borderId="38" xfId="1" applyFill="1" applyBorder="1"/>
    <xf numFmtId="38" fontId="0" fillId="0" borderId="9" xfId="1" applyFont="1" applyBorder="1"/>
    <xf numFmtId="38" fontId="1" fillId="0" borderId="21" xfId="1" applyBorder="1"/>
    <xf numFmtId="38" fontId="0" fillId="0" borderId="40" xfId="1" applyFont="1" applyFill="1" applyBorder="1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FCCFF"/>
      <color rgb="FFFC08F0"/>
      <color rgb="FFFF99FF"/>
      <color rgb="FFCC0000"/>
      <color rgb="FF00CC66"/>
      <color rgb="FFC00000"/>
      <color rgb="FFFFFFCC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86531661845065899"/>
                  <c:y val="0.1718325176726481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172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60687881710061065"/>
                  <c:y val="0.1783578031538880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7614914818386371"/>
                  <c:y val="0.1174551386623164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7100610736097724"/>
                  <c:y val="0.1109298531810765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7229186756669881"/>
                  <c:y val="0.1087547580206633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6145933783349407E-2"/>
                  <c:y val="0.1326808047852092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25972356155576987"/>
                  <c:y val="0.1305055383574606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722918675666989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0.17614924942482479"/>
                  <c:y val="0.134855899945622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令和元年6月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176</c:v>
                </c:pt>
                <c:pt idx="1">
                  <c:v>174</c:v>
                </c:pt>
                <c:pt idx="2">
                  <c:v>174</c:v>
                </c:pt>
                <c:pt idx="3">
                  <c:v>174</c:v>
                </c:pt>
                <c:pt idx="4">
                  <c:v>173</c:v>
                </c:pt>
                <c:pt idx="5">
                  <c:v>171</c:v>
                </c:pt>
                <c:pt idx="6">
                  <c:v>171</c:v>
                </c:pt>
                <c:pt idx="7">
                  <c:v>171</c:v>
                </c:pt>
                <c:pt idx="8">
                  <c:v>171</c:v>
                </c:pt>
                <c:pt idx="9">
                  <c:v>170</c:v>
                </c:pt>
                <c:pt idx="10">
                  <c:v>172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300272"/>
        <c:axId val="204300664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令和元年6月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108.8</c:v>
                </c:pt>
                <c:pt idx="1">
                  <c:v>101.6</c:v>
                </c:pt>
                <c:pt idx="2">
                  <c:v>107.2</c:v>
                </c:pt>
                <c:pt idx="3">
                  <c:v>105</c:v>
                </c:pt>
                <c:pt idx="4">
                  <c:v>95.8</c:v>
                </c:pt>
                <c:pt idx="5">
                  <c:v>99.5</c:v>
                </c:pt>
                <c:pt idx="6">
                  <c:v>100.7</c:v>
                </c:pt>
                <c:pt idx="7">
                  <c:v>106.9</c:v>
                </c:pt>
                <c:pt idx="8">
                  <c:v>108.5</c:v>
                </c:pt>
                <c:pt idx="9">
                  <c:v>114.8</c:v>
                </c:pt>
                <c:pt idx="10">
                  <c:v>122.3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令和元年6月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218.3</c:v>
                </c:pt>
                <c:pt idx="1">
                  <c:v>215.3</c:v>
                </c:pt>
                <c:pt idx="2">
                  <c:v>214.8</c:v>
                </c:pt>
                <c:pt idx="3">
                  <c:v>215</c:v>
                </c:pt>
                <c:pt idx="4">
                  <c:v>220.5</c:v>
                </c:pt>
                <c:pt idx="5">
                  <c:v>225.3</c:v>
                </c:pt>
                <c:pt idx="6">
                  <c:v>226.3</c:v>
                </c:pt>
                <c:pt idx="7">
                  <c:v>228.9</c:v>
                </c:pt>
                <c:pt idx="8">
                  <c:v>231.8</c:v>
                </c:pt>
                <c:pt idx="9">
                  <c:v>234.9</c:v>
                </c:pt>
                <c:pt idx="10">
                  <c:v>240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00272"/>
        <c:axId val="204300664"/>
      </c:lineChart>
      <c:catAx>
        <c:axId val="20430027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04300664"/>
        <c:crosses val="autoZero"/>
        <c:auto val="1"/>
        <c:lblAlgn val="ctr"/>
        <c:lblOffset val="100"/>
        <c:tickLblSkip val="1"/>
        <c:noMultiLvlLbl val="0"/>
      </c:catAx>
      <c:valAx>
        <c:axId val="204300664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4300272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令和元年</a:t>
            </a:r>
            <a:r>
              <a:rPr lang="en-US" altLang="ja-JP" sz="1100"/>
              <a:t>6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3934335231594753E-2"/>
                  <c:y val="1.120393517683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265825126950513E-3"/>
                  <c:y val="-1.1111162812881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6760825915038024E-3"/>
                  <c:y val="-3.6934452107940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991707955565606E-3"/>
                  <c:y val="-1.10183904489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62845473297561E-3"/>
                  <c:y val="1.238903669131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ゴム製品</c:v>
                </c:pt>
                <c:pt idx="6">
                  <c:v>合成樹脂</c:v>
                </c:pt>
                <c:pt idx="7">
                  <c:v>その他の食料工業品</c:v>
                </c:pt>
                <c:pt idx="8">
                  <c:v>その他の機械</c:v>
                </c:pt>
                <c:pt idx="9">
                  <c:v>その他の化学工業品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28380</c:v>
                </c:pt>
                <c:pt idx="1">
                  <c:v>20917</c:v>
                </c:pt>
                <c:pt idx="2">
                  <c:v>7455</c:v>
                </c:pt>
                <c:pt idx="3">
                  <c:v>4311</c:v>
                </c:pt>
                <c:pt idx="4">
                  <c:v>4044</c:v>
                </c:pt>
                <c:pt idx="5">
                  <c:v>2695</c:v>
                </c:pt>
                <c:pt idx="6">
                  <c:v>2685</c:v>
                </c:pt>
                <c:pt idx="7">
                  <c:v>2165</c:v>
                </c:pt>
                <c:pt idx="8">
                  <c:v>1739</c:v>
                </c:pt>
                <c:pt idx="9">
                  <c:v>1522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948664706728732E-3"/>
                  <c:y val="1.1080044809924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5935733229168497E-3"/>
                  <c:y val="1.10180996264676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493438320209973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6858206040171872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083907266160921E-2"/>
                  <c:y val="1.843610805101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716220198323773E-3"/>
                  <c:y val="-7.29440888008924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ゴム製品</c:v>
                </c:pt>
                <c:pt idx="6">
                  <c:v>合成樹脂</c:v>
                </c:pt>
                <c:pt idx="7">
                  <c:v>その他の食料工業品</c:v>
                </c:pt>
                <c:pt idx="8">
                  <c:v>その他の機械</c:v>
                </c:pt>
                <c:pt idx="9">
                  <c:v>その他の化学工業品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34791</c:v>
                </c:pt>
                <c:pt idx="1">
                  <c:v>23465</c:v>
                </c:pt>
                <c:pt idx="2">
                  <c:v>5471</c:v>
                </c:pt>
                <c:pt idx="3">
                  <c:v>4991</c:v>
                </c:pt>
                <c:pt idx="4">
                  <c:v>3157</c:v>
                </c:pt>
                <c:pt idx="5">
                  <c:v>3502</c:v>
                </c:pt>
                <c:pt idx="6">
                  <c:v>838</c:v>
                </c:pt>
                <c:pt idx="7">
                  <c:v>2649</c:v>
                </c:pt>
                <c:pt idx="8">
                  <c:v>1789</c:v>
                </c:pt>
                <c:pt idx="9">
                  <c:v>1016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488384"/>
        <c:axId val="422486032"/>
      </c:barChart>
      <c:catAx>
        <c:axId val="422488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2486032"/>
        <c:crosses val="autoZero"/>
        <c:auto val="1"/>
        <c:lblAlgn val="ctr"/>
        <c:lblOffset val="100"/>
        <c:noMultiLvlLbl val="0"/>
      </c:catAx>
      <c:valAx>
        <c:axId val="422486032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248838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 </a:t>
            </a:r>
            <a:r>
              <a:rPr lang="ja-JP" altLang="en-US" sz="1100"/>
              <a:t>令和元年</a:t>
            </a:r>
            <a:r>
              <a:rPr lang="en-US" altLang="ja-JP" sz="1100"/>
              <a:t>6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045751633986928E-2"/>
                  <c:y val="7.57575757575755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716775599128538E-3"/>
                  <c:y val="-5.96516344478396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7145969498910684E-3"/>
                  <c:y val="7.6184084943927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2200435729847558E-2"/>
                  <c:y val="-3.7881770460509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20043572984755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716775599128538E-3"/>
                  <c:y val="-3.7881770460511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合成樹脂</c:v>
                </c:pt>
                <c:pt idx="7">
                  <c:v>雑品</c:v>
                </c:pt>
                <c:pt idx="8">
                  <c:v>金属製品</c:v>
                </c:pt>
                <c:pt idx="9">
                  <c:v>化学肥料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59988</c:v>
                </c:pt>
                <c:pt idx="1">
                  <c:v>16875</c:v>
                </c:pt>
                <c:pt idx="2">
                  <c:v>12226</c:v>
                </c:pt>
                <c:pt idx="3">
                  <c:v>9269</c:v>
                </c:pt>
                <c:pt idx="4">
                  <c:v>8876</c:v>
                </c:pt>
                <c:pt idx="5">
                  <c:v>5624</c:v>
                </c:pt>
                <c:pt idx="6">
                  <c:v>3855</c:v>
                </c:pt>
                <c:pt idx="7">
                  <c:v>3816</c:v>
                </c:pt>
                <c:pt idx="8">
                  <c:v>3299</c:v>
                </c:pt>
                <c:pt idx="9">
                  <c:v>2026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733724460912958E-3"/>
                  <c:y val="3.78728227153422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055392585730709E-3"/>
                  <c:y val="1.1363636363636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287581699346402E-3"/>
                  <c:y val="-7.576055833929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948964712744239E-3"/>
                  <c:y val="7.57545931758523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6792410752577496E-3"/>
                  <c:y val="-7.57665235027446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4858387799563632E-3"/>
                  <c:y val="-1.1364232879980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287581699346402E-3"/>
                  <c:y val="2.2727272727272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合成樹脂</c:v>
                </c:pt>
                <c:pt idx="7">
                  <c:v>雑品</c:v>
                </c:pt>
                <c:pt idx="8">
                  <c:v>金属製品</c:v>
                </c:pt>
                <c:pt idx="9">
                  <c:v>化学肥料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62857</c:v>
                </c:pt>
                <c:pt idx="1">
                  <c:v>14701</c:v>
                </c:pt>
                <c:pt idx="2">
                  <c:v>14038</c:v>
                </c:pt>
                <c:pt idx="3">
                  <c:v>21606</c:v>
                </c:pt>
                <c:pt idx="4">
                  <c:v>9138</c:v>
                </c:pt>
                <c:pt idx="5">
                  <c:v>5731</c:v>
                </c:pt>
                <c:pt idx="6">
                  <c:v>4533</c:v>
                </c:pt>
                <c:pt idx="7">
                  <c:v>609</c:v>
                </c:pt>
                <c:pt idx="8">
                  <c:v>3048</c:v>
                </c:pt>
                <c:pt idx="9">
                  <c:v>3646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484856"/>
        <c:axId val="422482504"/>
      </c:barChart>
      <c:catAx>
        <c:axId val="422484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2482504"/>
        <c:crosses val="autoZero"/>
        <c:auto val="1"/>
        <c:lblAlgn val="ctr"/>
        <c:lblOffset val="100"/>
        <c:noMultiLvlLbl val="0"/>
      </c:catAx>
      <c:valAx>
        <c:axId val="422482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2484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令和元年</a:t>
            </a:r>
            <a:r>
              <a:rPr lang="en-US" altLang="ja-JP" sz="1100"/>
              <a:t>6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0921985815602757E-3"/>
                  <c:y val="7.75193798449608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0553465877445E-17"/>
                  <c:y val="3.8756637978392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0921985815602835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191489361702126E-3"/>
                  <c:y val="1.1627601782335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8652482269503553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382978723404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38297872340555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0921985815602835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60992907802719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麦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鉄鋼</c:v>
                </c:pt>
                <c:pt idx="6">
                  <c:v>雑品</c:v>
                </c:pt>
                <c:pt idx="7">
                  <c:v>電気機械</c:v>
                </c:pt>
                <c:pt idx="8">
                  <c:v>紙・パルプ</c:v>
                </c:pt>
                <c:pt idx="9">
                  <c:v>化学薬品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22328</c:v>
                </c:pt>
                <c:pt idx="1">
                  <c:v>22096</c:v>
                </c:pt>
                <c:pt idx="2">
                  <c:v>21055</c:v>
                </c:pt>
                <c:pt idx="3">
                  <c:v>16518</c:v>
                </c:pt>
                <c:pt idx="4">
                  <c:v>13495</c:v>
                </c:pt>
                <c:pt idx="5">
                  <c:v>12079</c:v>
                </c:pt>
                <c:pt idx="6">
                  <c:v>11862</c:v>
                </c:pt>
                <c:pt idx="7">
                  <c:v>9338</c:v>
                </c:pt>
                <c:pt idx="8">
                  <c:v>9024</c:v>
                </c:pt>
                <c:pt idx="9">
                  <c:v>8187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460992907801418E-3"/>
                  <c:y val="7.75163279008726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638297872340361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91489361702126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50110693175489E-17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191489361702126E-3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652482269503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092198581560413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460992907800117E-3"/>
                  <c:y val="-1.550448635780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麦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鉄鋼</c:v>
                </c:pt>
                <c:pt idx="6">
                  <c:v>雑品</c:v>
                </c:pt>
                <c:pt idx="7">
                  <c:v>電気機械</c:v>
                </c:pt>
                <c:pt idx="8">
                  <c:v>紙・パルプ</c:v>
                </c:pt>
                <c:pt idx="9">
                  <c:v>化学薬品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23600</c:v>
                </c:pt>
                <c:pt idx="1">
                  <c:v>16671</c:v>
                </c:pt>
                <c:pt idx="2">
                  <c:v>17889</c:v>
                </c:pt>
                <c:pt idx="3">
                  <c:v>14440</c:v>
                </c:pt>
                <c:pt idx="4">
                  <c:v>9931</c:v>
                </c:pt>
                <c:pt idx="5">
                  <c:v>13830</c:v>
                </c:pt>
                <c:pt idx="6">
                  <c:v>17771</c:v>
                </c:pt>
                <c:pt idx="7">
                  <c:v>10364</c:v>
                </c:pt>
                <c:pt idx="8">
                  <c:v>9965</c:v>
                </c:pt>
                <c:pt idx="9">
                  <c:v>8383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422481328"/>
        <c:axId val="422481720"/>
      </c:barChart>
      <c:catAx>
        <c:axId val="42248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2481720"/>
        <c:crosses val="autoZero"/>
        <c:auto val="1"/>
        <c:lblAlgn val="ctr"/>
        <c:lblOffset val="100"/>
        <c:noMultiLvlLbl val="0"/>
      </c:catAx>
      <c:valAx>
        <c:axId val="42248172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248132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令和元年</a:t>
            </a:r>
            <a:r>
              <a:rPr lang="en-US" altLang="ja-JP" sz="1100"/>
              <a:t>6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555555555555557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555555555555228E-3"/>
                  <c:y val="-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666666666666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111111111111765E-3"/>
                  <c:y val="-7.1301247771837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缶詰・びん詰</c:v>
                </c:pt>
                <c:pt idx="5">
                  <c:v>その他の製造工業品</c:v>
                </c:pt>
                <c:pt idx="6">
                  <c:v>その他の食料工業品</c:v>
                </c:pt>
                <c:pt idx="7">
                  <c:v>非鉄金属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45805</c:v>
                </c:pt>
                <c:pt idx="1">
                  <c:v>2867</c:v>
                </c:pt>
                <c:pt idx="2">
                  <c:v>2422</c:v>
                </c:pt>
                <c:pt idx="3">
                  <c:v>1909</c:v>
                </c:pt>
                <c:pt idx="4">
                  <c:v>1546</c:v>
                </c:pt>
                <c:pt idx="5">
                  <c:v>1337</c:v>
                </c:pt>
                <c:pt idx="6">
                  <c:v>853</c:v>
                </c:pt>
                <c:pt idx="7">
                  <c:v>824</c:v>
                </c:pt>
                <c:pt idx="8">
                  <c:v>529</c:v>
                </c:pt>
                <c:pt idx="9">
                  <c:v>378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0666526684164479E-2"/>
                  <c:y val="3.56450096144402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333333333333011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333333333332681E-3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555555555554902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98250218722658E-7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缶詰・びん詰</c:v>
                </c:pt>
                <c:pt idx="5">
                  <c:v>その他の製造工業品</c:v>
                </c:pt>
                <c:pt idx="6">
                  <c:v>その他の食料工業品</c:v>
                </c:pt>
                <c:pt idx="7">
                  <c:v>非鉄金属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41178</c:v>
                </c:pt>
                <c:pt idx="1">
                  <c:v>2899</c:v>
                </c:pt>
                <c:pt idx="2">
                  <c:v>1317</c:v>
                </c:pt>
                <c:pt idx="3">
                  <c:v>2752</c:v>
                </c:pt>
                <c:pt idx="4">
                  <c:v>495</c:v>
                </c:pt>
                <c:pt idx="5">
                  <c:v>2346</c:v>
                </c:pt>
                <c:pt idx="6">
                  <c:v>1018</c:v>
                </c:pt>
                <c:pt idx="7">
                  <c:v>655</c:v>
                </c:pt>
                <c:pt idx="8">
                  <c:v>368</c:v>
                </c:pt>
                <c:pt idx="9">
                  <c:v>465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604344"/>
        <c:axId val="423607872"/>
      </c:barChart>
      <c:catAx>
        <c:axId val="423604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3607872"/>
        <c:crosses val="autoZero"/>
        <c:auto val="1"/>
        <c:lblAlgn val="ctr"/>
        <c:lblOffset val="100"/>
        <c:noMultiLvlLbl val="0"/>
      </c:catAx>
      <c:valAx>
        <c:axId val="42360787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3604344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令和元年</a:t>
            </a:r>
            <a:r>
              <a:rPr lang="en-US" altLang="ja-JP" sz="1100"/>
              <a:t>6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1.7847769028871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499190553936664E-3"/>
                  <c:y val="-2.84235656983555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719153216084204E-3"/>
                  <c:y val="-5.39525779616537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7811464511818559E-3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01758736850807E-3"/>
                  <c:y val="-4.75805165238329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67368645848532E-3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290815026074625E-3"/>
                  <c:y val="2.32508229289018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合成樹脂</c:v>
                </c:pt>
                <c:pt idx="4">
                  <c:v>その他の農作物</c:v>
                </c:pt>
                <c:pt idx="5">
                  <c:v>鉄鋼</c:v>
                </c:pt>
                <c:pt idx="6">
                  <c:v>その他の日用品</c:v>
                </c:pt>
                <c:pt idx="7">
                  <c:v>非金属鉱物</c:v>
                </c:pt>
                <c:pt idx="8">
                  <c:v>その他の化学工業品</c:v>
                </c:pt>
                <c:pt idx="9">
                  <c:v>その他の製造工業品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38138</c:v>
                </c:pt>
                <c:pt idx="1">
                  <c:v>29112</c:v>
                </c:pt>
                <c:pt idx="2">
                  <c:v>18642</c:v>
                </c:pt>
                <c:pt idx="3">
                  <c:v>8005</c:v>
                </c:pt>
                <c:pt idx="4">
                  <c:v>6922</c:v>
                </c:pt>
                <c:pt idx="5">
                  <c:v>5720</c:v>
                </c:pt>
                <c:pt idx="6">
                  <c:v>5551</c:v>
                </c:pt>
                <c:pt idx="7">
                  <c:v>3850</c:v>
                </c:pt>
                <c:pt idx="8">
                  <c:v>2331</c:v>
                </c:pt>
                <c:pt idx="9">
                  <c:v>1358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508793684254035E-3"/>
                  <c:y val="3.76647834274954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248468941382326E-2"/>
                  <c:y val="-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262108968662318E-2"/>
                  <c:y val="-1.9236917419220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225714895874235E-3"/>
                  <c:y val="3.73474502127911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0036717851213477E-3"/>
                  <c:y val="7.595830182244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9912510936133E-3"/>
                  <c:y val="1.500274330115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041092304408114E-3"/>
                  <c:y val="-4.56129424499972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4811002955339246E-3"/>
                  <c:y val="-1.1394338419561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合成樹脂</c:v>
                </c:pt>
                <c:pt idx="4">
                  <c:v>その他の農作物</c:v>
                </c:pt>
                <c:pt idx="5">
                  <c:v>鉄鋼</c:v>
                </c:pt>
                <c:pt idx="6">
                  <c:v>その他の日用品</c:v>
                </c:pt>
                <c:pt idx="7">
                  <c:v>非金属鉱物</c:v>
                </c:pt>
                <c:pt idx="8">
                  <c:v>その他の化学工業品</c:v>
                </c:pt>
                <c:pt idx="9">
                  <c:v>その他の製造工業品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40259</c:v>
                </c:pt>
                <c:pt idx="1">
                  <c:v>22009</c:v>
                </c:pt>
                <c:pt idx="2">
                  <c:v>19571</c:v>
                </c:pt>
                <c:pt idx="3">
                  <c:v>7033</c:v>
                </c:pt>
                <c:pt idx="4">
                  <c:v>7704</c:v>
                </c:pt>
                <c:pt idx="5">
                  <c:v>8134</c:v>
                </c:pt>
                <c:pt idx="6">
                  <c:v>7100</c:v>
                </c:pt>
                <c:pt idx="7">
                  <c:v>2740</c:v>
                </c:pt>
                <c:pt idx="8">
                  <c:v>2427</c:v>
                </c:pt>
                <c:pt idx="9">
                  <c:v>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606304"/>
        <c:axId val="423603168"/>
      </c:barChart>
      <c:catAx>
        <c:axId val="423606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3603168"/>
        <c:crosses val="autoZero"/>
        <c:auto val="1"/>
        <c:lblAlgn val="ctr"/>
        <c:lblOffset val="100"/>
        <c:noMultiLvlLbl val="0"/>
      </c:catAx>
      <c:valAx>
        <c:axId val="42360316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360630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令和元年</a:t>
            </a:r>
            <a:r>
              <a:rPr lang="en-US" altLang="ja-JP" sz="1100"/>
              <a:t>6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7488226470070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899529058803159E-3"/>
                  <c:y val="-3.58422939068106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485066956318638E-2"/>
                  <c:y val="1.433691756272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922237049117078E-2"/>
                  <c:y val="2.5089605734766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37441132350354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7374411323503549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484929358820554E-2"/>
                  <c:y val="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747488226470070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その他の製造工業品</c:v>
                </c:pt>
                <c:pt idx="5">
                  <c:v>雑品</c:v>
                </c:pt>
                <c:pt idx="6">
                  <c:v>合成樹脂</c:v>
                </c:pt>
                <c:pt idx="7">
                  <c:v>飲料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79242</c:v>
                </c:pt>
                <c:pt idx="1">
                  <c:v>27496</c:v>
                </c:pt>
                <c:pt idx="2">
                  <c:v>17440</c:v>
                </c:pt>
                <c:pt idx="3">
                  <c:v>17355</c:v>
                </c:pt>
                <c:pt idx="4">
                  <c:v>13311</c:v>
                </c:pt>
                <c:pt idx="5">
                  <c:v>12938</c:v>
                </c:pt>
                <c:pt idx="6">
                  <c:v>11670</c:v>
                </c:pt>
                <c:pt idx="7">
                  <c:v>7012</c:v>
                </c:pt>
                <c:pt idx="8">
                  <c:v>6724</c:v>
                </c:pt>
                <c:pt idx="9">
                  <c:v>6154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1E-2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7374411323503549E-3"/>
                  <c:y val="-1.0752970394829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9899529058802205E-3"/>
                  <c:y val="-3.5845116134677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424646794101493E-3"/>
                  <c:y val="-1.79217113989783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759749821132351E-7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4949764529401419E-3"/>
                  <c:y val="-2.1505940789659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7374411323503549E-3"/>
                  <c:y val="7.168176558575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その他の製造工業品</c:v>
                </c:pt>
                <c:pt idx="5">
                  <c:v>雑品</c:v>
                </c:pt>
                <c:pt idx="6">
                  <c:v>合成樹脂</c:v>
                </c:pt>
                <c:pt idx="7">
                  <c:v>飲料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18779</c:v>
                </c:pt>
                <c:pt idx="1">
                  <c:v>16116</c:v>
                </c:pt>
                <c:pt idx="2">
                  <c:v>19300</c:v>
                </c:pt>
                <c:pt idx="3">
                  <c:v>17528</c:v>
                </c:pt>
                <c:pt idx="4">
                  <c:v>11570</c:v>
                </c:pt>
                <c:pt idx="5">
                  <c:v>21281</c:v>
                </c:pt>
                <c:pt idx="6">
                  <c:v>13236</c:v>
                </c:pt>
                <c:pt idx="7">
                  <c:v>8348</c:v>
                </c:pt>
                <c:pt idx="8">
                  <c:v>7256</c:v>
                </c:pt>
                <c:pt idx="9">
                  <c:v>5492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605912"/>
        <c:axId val="423600816"/>
      </c:barChart>
      <c:catAx>
        <c:axId val="423605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3600816"/>
        <c:crosses val="autoZero"/>
        <c:auto val="1"/>
        <c:lblAlgn val="ctr"/>
        <c:lblOffset val="100"/>
        <c:noMultiLvlLbl val="0"/>
      </c:catAx>
      <c:valAx>
        <c:axId val="4236008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36059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1.7656628262832609E-3"/>
                  <c:y val="-1.1979755338337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8041720688528392E-3"/>
                  <c:y val="-2.8733133842597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656628262832281E-3"/>
                  <c:y val="-5.99058070645410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957755782535213E-3"/>
                  <c:y val="5.84927021214613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438418591250395E-3"/>
                  <c:y val="8.49761166516958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824916463755941E-3"/>
                  <c:y val="-5.9151213711852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877360711437178E-3"/>
                  <c:y val="-9.6592636059391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547523427041497E-3"/>
                  <c:y val="8.8720961923734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4220732448604569E-3"/>
                  <c:y val="8.85358287719883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4028186235756679E-3"/>
                  <c:y val="-1.410235619862137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雑品</c:v>
                </c:pt>
                <c:pt idx="5">
                  <c:v>飲料</c:v>
                </c:pt>
                <c:pt idx="6">
                  <c:v>缶詰・びん詰</c:v>
                </c:pt>
                <c:pt idx="7">
                  <c:v>麦</c:v>
                </c:pt>
                <c:pt idx="8">
                  <c:v>その他の機械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183898</c:v>
                </c:pt>
                <c:pt idx="1">
                  <c:v>125974</c:v>
                </c:pt>
                <c:pt idx="2">
                  <c:v>97545</c:v>
                </c:pt>
                <c:pt idx="3">
                  <c:v>96165</c:v>
                </c:pt>
                <c:pt idx="4">
                  <c:v>85708</c:v>
                </c:pt>
                <c:pt idx="5">
                  <c:v>78505</c:v>
                </c:pt>
                <c:pt idx="6">
                  <c:v>75154</c:v>
                </c:pt>
                <c:pt idx="7">
                  <c:v>54403</c:v>
                </c:pt>
                <c:pt idx="8">
                  <c:v>49608</c:v>
                </c:pt>
                <c:pt idx="9">
                  <c:v>49173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809491685025316E-2"/>
                  <c:y val="3.17257292195654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7546511505338943E-3"/>
                  <c:y val="-1.851331517477053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4806803768002238E-3"/>
                  <c:y val="-3.41629251412929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1292202932464119E-3"/>
                  <c:y val="2.343457617045748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6859248015684788E-3"/>
                  <c:y val="6.35451967438114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985060100418519E-3"/>
                  <c:y val="-1.1905702077639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931210405926862E-3"/>
                  <c:y val="8.65649809160528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8137291071547784E-3"/>
                  <c:y val="-1.7604287965009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1492268285740079E-3"/>
                  <c:y val="2.4071996642293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7944744858699891E-3"/>
                  <c:y val="-1.7744426730508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雑品</c:v>
                </c:pt>
                <c:pt idx="5">
                  <c:v>飲料</c:v>
                </c:pt>
                <c:pt idx="6">
                  <c:v>缶詰・びん詰</c:v>
                </c:pt>
                <c:pt idx="7">
                  <c:v>麦</c:v>
                </c:pt>
                <c:pt idx="8">
                  <c:v>その他の機械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169565</c:v>
                </c:pt>
                <c:pt idx="1">
                  <c:v>60454</c:v>
                </c:pt>
                <c:pt idx="2">
                  <c:v>89881</c:v>
                </c:pt>
                <c:pt idx="3">
                  <c:v>93197</c:v>
                </c:pt>
                <c:pt idx="4">
                  <c:v>99678</c:v>
                </c:pt>
                <c:pt idx="5">
                  <c:v>81665</c:v>
                </c:pt>
                <c:pt idx="6">
                  <c:v>72371</c:v>
                </c:pt>
                <c:pt idx="7">
                  <c:v>55664</c:v>
                </c:pt>
                <c:pt idx="8">
                  <c:v>38586</c:v>
                </c:pt>
                <c:pt idx="9">
                  <c:v>52754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423602776"/>
        <c:axId val="423601600"/>
      </c:barChart>
      <c:catAx>
        <c:axId val="423602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3601600"/>
        <c:crosses val="autoZero"/>
        <c:auto val="1"/>
        <c:lblAlgn val="ctr"/>
        <c:lblOffset val="100"/>
        <c:noMultiLvlLbl val="0"/>
      </c:catAx>
      <c:valAx>
        <c:axId val="423601600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3602776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令和元年</a:t>
            </a:r>
            <a:r>
              <a:rPr lang="en-US" altLang="ja-JP" sz="1000"/>
              <a:t>6</a:t>
            </a:r>
            <a:r>
              <a:rPr lang="ja-JP" altLang="en-US" sz="1000"/>
              <a:t>月保管残高　　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133457691763192E-3"/>
          <c:y val="0.1722931770092615"/>
          <c:w val="0.9588751708639619"/>
          <c:h val="0.74555690450587953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8894978592188174E-2"/>
                  <c:y val="7.8371547168938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25678429562407"/>
                      <c:h val="0.127944315330627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5.0056151637974208E-2"/>
                  <c:y val="-1.994900967775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6.7280250207892051E-2"/>
                  <c:y val="-8.344837800387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9682993072651"/>
                      <c:h val="9.8143304774127901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13396269960896096"/>
                  <c:y val="-7.02454704175193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72717560829949"/>
                      <c:h val="0.10327471180639865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5.9277452143219984E-3"/>
                  <c:y val="-0.110035034166984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3342467888282031"/>
                  <c:y val="-6.79608496074555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7.0927727369521798E-2"/>
                  <c:y val="-8.48608461387261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4.1380753312292323E-2"/>
                  <c:y val="-8.72749661798883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1.7858629923826495E-2"/>
                  <c:y val="-6.2838576895949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雑品</c:v>
                </c:pt>
                <c:pt idx="5">
                  <c:v>飲料</c:v>
                </c:pt>
                <c:pt idx="6">
                  <c:v>缶詰・びん詰</c:v>
                </c:pt>
                <c:pt idx="7">
                  <c:v>麦</c:v>
                </c:pt>
                <c:pt idx="8">
                  <c:v>その他の機械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183898</c:v>
                </c:pt>
                <c:pt idx="1">
                  <c:v>125974</c:v>
                </c:pt>
                <c:pt idx="2">
                  <c:v>97545</c:v>
                </c:pt>
                <c:pt idx="3">
                  <c:v>96165</c:v>
                </c:pt>
                <c:pt idx="4">
                  <c:v>85708</c:v>
                </c:pt>
                <c:pt idx="5">
                  <c:v>78505</c:v>
                </c:pt>
                <c:pt idx="6">
                  <c:v>75154</c:v>
                </c:pt>
                <c:pt idx="7">
                  <c:v>54403</c:v>
                </c:pt>
                <c:pt idx="8">
                  <c:v>49608</c:v>
                </c:pt>
                <c:pt idx="9">
                  <c:v>49173</c:v>
                </c:pt>
                <c:pt idx="10">
                  <c:v>331748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6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37935338644912608"/>
          <c:y val="1.75054704595193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56964062698267E-2"/>
          <c:y val="0.1623580605055947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7412727989153999E-2"/>
                  <c:y val="8.8020559930008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74"/>
                      <c:h val="0.127383156052861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8.757428222235579E-2"/>
                  <c:y val="2.60749643136713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23621646530825"/>
                  <c:y val="-5.87215084956485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3890070993034268"/>
                  <c:y val="-0.123708500253257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3.0014626034341189E-2"/>
                  <c:y val="-7.12864345904130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0.12699645368756379"/>
                  <c:y val="-6.68827416309804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01258907522053"/>
                      <c:h val="0.10275084035548186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6.7958031963561844E-2"/>
                  <c:y val="-9.74333471473961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652481416922122"/>
                  <c:y val="-8.2540406133443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2454569133056843"/>
                  <c:y val="-7.48938619514665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雑品</c:v>
                </c:pt>
                <c:pt idx="5">
                  <c:v>飲料</c:v>
                </c:pt>
                <c:pt idx="6">
                  <c:v>缶詰・びん詰</c:v>
                </c:pt>
                <c:pt idx="7">
                  <c:v>麦</c:v>
                </c:pt>
                <c:pt idx="8">
                  <c:v>その他の機械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169565</c:v>
                </c:pt>
                <c:pt idx="1">
                  <c:v>60454</c:v>
                </c:pt>
                <c:pt idx="2">
                  <c:v>89881</c:v>
                </c:pt>
                <c:pt idx="3">
                  <c:v>93197</c:v>
                </c:pt>
                <c:pt idx="4">
                  <c:v>99678</c:v>
                </c:pt>
                <c:pt idx="5">
                  <c:v>81665</c:v>
                </c:pt>
                <c:pt idx="6">
                  <c:v>72371</c:v>
                </c:pt>
                <c:pt idx="7">
                  <c:v>55664</c:v>
                </c:pt>
                <c:pt idx="8">
                  <c:v>38586</c:v>
                </c:pt>
                <c:pt idx="9">
                  <c:v>52754</c:v>
                </c:pt>
                <c:pt idx="10">
                  <c:v>355239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令和元年</a:t>
            </a:r>
            <a:r>
              <a:rPr lang="en-US" altLang="ja-JP" sz="1100"/>
              <a:t>6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8.8534749889331559E-3"/>
                  <c:y val="-2.91630297938261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16555998229305E-2"/>
                  <c:y val="7.4074095676318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16555998229305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413899955731975E-3"/>
                  <c:y val="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413899955733276E-3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24169986719917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ゴム製品</c:v>
                </c:pt>
                <c:pt idx="3">
                  <c:v>非鉄金属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合成樹脂</c:v>
                </c:pt>
                <c:pt idx="8">
                  <c:v>電気機械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18302</c:v>
                </c:pt>
                <c:pt idx="1">
                  <c:v>17966</c:v>
                </c:pt>
                <c:pt idx="2">
                  <c:v>10041</c:v>
                </c:pt>
                <c:pt idx="3">
                  <c:v>6274</c:v>
                </c:pt>
                <c:pt idx="4">
                  <c:v>5924</c:v>
                </c:pt>
                <c:pt idx="5">
                  <c:v>5475</c:v>
                </c:pt>
                <c:pt idx="6">
                  <c:v>4096</c:v>
                </c:pt>
                <c:pt idx="7">
                  <c:v>3846</c:v>
                </c:pt>
                <c:pt idx="8">
                  <c:v>3338</c:v>
                </c:pt>
                <c:pt idx="9">
                  <c:v>3065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827799911465572E-3"/>
                  <c:y val="-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08277999114646E-3"/>
                  <c:y val="-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120849933598934E-3"/>
                  <c:y val="1.4814819135263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19455685569188E-3"/>
                  <c:y val="7.407117937333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120849933598934E-3"/>
                  <c:y val="1.1110239460553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706949977866313E-3"/>
                  <c:y val="-3.7042880444117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899955731329E-3"/>
                  <c:y val="1.1110822721149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120849933598934E-3"/>
                  <c:y val="7.40740956763176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827799911465251E-3"/>
                  <c:y val="1.851852391907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ゴム製品</c:v>
                </c:pt>
                <c:pt idx="3">
                  <c:v>非鉄金属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合成樹脂</c:v>
                </c:pt>
                <c:pt idx="8">
                  <c:v>電気機械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21633</c:v>
                </c:pt>
                <c:pt idx="1">
                  <c:v>21185</c:v>
                </c:pt>
                <c:pt idx="2">
                  <c:v>9432</c:v>
                </c:pt>
                <c:pt idx="3">
                  <c:v>4341</c:v>
                </c:pt>
                <c:pt idx="4">
                  <c:v>5049</c:v>
                </c:pt>
                <c:pt idx="5">
                  <c:v>5606</c:v>
                </c:pt>
                <c:pt idx="6">
                  <c:v>4212</c:v>
                </c:pt>
                <c:pt idx="7">
                  <c:v>2299</c:v>
                </c:pt>
                <c:pt idx="8">
                  <c:v>3118</c:v>
                </c:pt>
                <c:pt idx="9">
                  <c:v>2662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604736"/>
        <c:axId val="423607088"/>
      </c:barChart>
      <c:catAx>
        <c:axId val="423604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3607088"/>
        <c:crosses val="autoZero"/>
        <c:auto val="1"/>
        <c:lblAlgn val="ctr"/>
        <c:lblOffset val="100"/>
        <c:noMultiLvlLbl val="0"/>
      </c:catAx>
      <c:valAx>
        <c:axId val="42360708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42360473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2,400,050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2,400,050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208141</c:v>
                </c:pt>
                <c:pt idx="1">
                  <c:v>408953</c:v>
                </c:pt>
                <c:pt idx="2">
                  <c:v>488222</c:v>
                </c:pt>
                <c:pt idx="3">
                  <c:v>85288</c:v>
                </c:pt>
                <c:pt idx="4">
                  <c:v>414074</c:v>
                </c:pt>
                <c:pt idx="5">
                  <c:v>795372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令和元年</a:t>
            </a:r>
            <a:r>
              <a:rPr lang="en-US" altLang="ja-JP" sz="1100" baseline="0"/>
              <a:t>6</a:t>
            </a:r>
            <a:r>
              <a:rPr lang="ja-JP" altLang="en-US" sz="1100" baseline="0"/>
              <a:t>月</a:t>
            </a:r>
            <a:r>
              <a:rPr lang="ja-JP" sz="1100" baseline="0"/>
              <a:t>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768346595932819E-3"/>
                  <c:y val="-7.6631369354692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73386383731211E-3"/>
                  <c:y val="3.8311159380938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366931918656055E-3"/>
                  <c:y val="-1.1494554559990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3.016864270574016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050397877984082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10079575596816E-2"/>
                  <c:y val="1.1494252873563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100795755968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その他の食料工業品</c:v>
                </c:pt>
                <c:pt idx="2">
                  <c:v>鉄鋼</c:v>
                </c:pt>
                <c:pt idx="3">
                  <c:v>飲料</c:v>
                </c:pt>
                <c:pt idx="4">
                  <c:v>その他の日用品</c:v>
                </c:pt>
                <c:pt idx="5">
                  <c:v>その他の化学工業品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金属製品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123183</c:v>
                </c:pt>
                <c:pt idx="1">
                  <c:v>20505</c:v>
                </c:pt>
                <c:pt idx="2">
                  <c:v>20382</c:v>
                </c:pt>
                <c:pt idx="3">
                  <c:v>16627</c:v>
                </c:pt>
                <c:pt idx="4">
                  <c:v>12958</c:v>
                </c:pt>
                <c:pt idx="5">
                  <c:v>11789</c:v>
                </c:pt>
                <c:pt idx="6">
                  <c:v>10492</c:v>
                </c:pt>
                <c:pt idx="7">
                  <c:v>10248</c:v>
                </c:pt>
                <c:pt idx="8">
                  <c:v>7465</c:v>
                </c:pt>
                <c:pt idx="9">
                  <c:v>4170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683465959328012E-2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5915119363395226E-2"/>
                  <c:y val="1.5325368811657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37842617152962E-2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97877984082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050397877984082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7683465959328027E-3"/>
                  <c:y val="7.6628352490420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05039787798279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417329796638845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その他の食料工業品</c:v>
                </c:pt>
                <c:pt idx="2">
                  <c:v>鉄鋼</c:v>
                </c:pt>
                <c:pt idx="3">
                  <c:v>飲料</c:v>
                </c:pt>
                <c:pt idx="4">
                  <c:v>その他の日用品</c:v>
                </c:pt>
                <c:pt idx="5">
                  <c:v>その他の化学工業品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金属製品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112511</c:v>
                </c:pt>
                <c:pt idx="1">
                  <c:v>20420</c:v>
                </c:pt>
                <c:pt idx="2">
                  <c:v>19428</c:v>
                </c:pt>
                <c:pt idx="3">
                  <c:v>12755</c:v>
                </c:pt>
                <c:pt idx="4">
                  <c:v>11926</c:v>
                </c:pt>
                <c:pt idx="5">
                  <c:v>20443</c:v>
                </c:pt>
                <c:pt idx="6">
                  <c:v>12694</c:v>
                </c:pt>
                <c:pt idx="7">
                  <c:v>11544</c:v>
                </c:pt>
                <c:pt idx="8">
                  <c:v>7166</c:v>
                </c:pt>
                <c:pt idx="9">
                  <c:v>4140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605128"/>
        <c:axId val="423601992"/>
      </c:barChart>
      <c:catAx>
        <c:axId val="423605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3601992"/>
        <c:crosses val="autoZero"/>
        <c:auto val="1"/>
        <c:lblAlgn val="ctr"/>
        <c:lblOffset val="100"/>
        <c:noMultiLvlLbl val="0"/>
      </c:catAx>
      <c:valAx>
        <c:axId val="423601992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360512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令和元年</a:t>
            </a:r>
            <a:r>
              <a:rPr lang="en-US" altLang="ja-JP" sz="1000"/>
              <a:t>6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7.13026413318958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477716608739121E-2"/>
                  <c:y val="1.4939014976069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12654720527954E-3"/>
                  <c:y val="-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9126547205279211E-3"/>
                  <c:y val="-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9518566463357E-2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5664633506E-2"/>
                  <c:y val="7.4693604475910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9126547205279211E-3"/>
                  <c:y val="-1.4939897218730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1301237764223365E-3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9126547205279211E-3"/>
                  <c:y val="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電気機械</c:v>
                </c:pt>
                <c:pt idx="6">
                  <c:v>鉄鋼</c:v>
                </c:pt>
                <c:pt idx="7">
                  <c:v>紙・パルプ</c:v>
                </c:pt>
                <c:pt idx="8">
                  <c:v>米</c:v>
                </c:pt>
                <c:pt idx="9">
                  <c:v>その他の日用品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70498</c:v>
                </c:pt>
                <c:pt idx="1">
                  <c:v>51779</c:v>
                </c:pt>
                <c:pt idx="2">
                  <c:v>38761</c:v>
                </c:pt>
                <c:pt idx="3">
                  <c:v>24340</c:v>
                </c:pt>
                <c:pt idx="4">
                  <c:v>20629</c:v>
                </c:pt>
                <c:pt idx="5">
                  <c:v>19637</c:v>
                </c:pt>
                <c:pt idx="6">
                  <c:v>18574</c:v>
                </c:pt>
                <c:pt idx="7">
                  <c:v>18215</c:v>
                </c:pt>
                <c:pt idx="8">
                  <c:v>18090</c:v>
                </c:pt>
                <c:pt idx="9">
                  <c:v>14879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1.4260247552844673E-2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825309441056169E-3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1301237764223044E-3"/>
                  <c:y val="7.46906636670409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75928323167528E-3"/>
                  <c:y val="1.4939309056956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5650618882111032E-3"/>
                  <c:y val="-3.3613445378151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7825309441055841E-3"/>
                  <c:y val="3.7345331833520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247771660873909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223934309663056E-3"/>
                  <c:y val="-5.8816177396438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9126547205279211E-3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7822502305709486E-3"/>
                  <c:y val="1.120418771183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電気機械</c:v>
                </c:pt>
                <c:pt idx="6">
                  <c:v>鉄鋼</c:v>
                </c:pt>
                <c:pt idx="7">
                  <c:v>紙・パルプ</c:v>
                </c:pt>
                <c:pt idx="8">
                  <c:v>米</c:v>
                </c:pt>
                <c:pt idx="9">
                  <c:v>その他の日用品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70062</c:v>
                </c:pt>
                <c:pt idx="1">
                  <c:v>52680</c:v>
                </c:pt>
                <c:pt idx="2">
                  <c:v>41269</c:v>
                </c:pt>
                <c:pt idx="3">
                  <c:v>21652</c:v>
                </c:pt>
                <c:pt idx="4">
                  <c:v>25568</c:v>
                </c:pt>
                <c:pt idx="5">
                  <c:v>16110</c:v>
                </c:pt>
                <c:pt idx="6">
                  <c:v>16077</c:v>
                </c:pt>
                <c:pt idx="7">
                  <c:v>16259</c:v>
                </c:pt>
                <c:pt idx="8">
                  <c:v>26436</c:v>
                </c:pt>
                <c:pt idx="9">
                  <c:v>14690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285496"/>
        <c:axId val="425285888"/>
      </c:barChart>
      <c:catAx>
        <c:axId val="425285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5285888"/>
        <c:crosses val="autoZero"/>
        <c:auto val="1"/>
        <c:lblAlgn val="ctr"/>
        <c:lblOffset val="100"/>
        <c:noMultiLvlLbl val="0"/>
      </c:catAx>
      <c:valAx>
        <c:axId val="42528588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528549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令和元年</a:t>
            </a:r>
            <a:r>
              <a:rPr lang="en-US" altLang="ja-JP" sz="1000"/>
              <a:t>6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8.9007565643079659E-3"/>
                  <c:y val="1.4981273408239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40453938584812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缶詰・びん詰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その他の製造工業品</c:v>
                </c:pt>
                <c:pt idx="7">
                  <c:v>雑品</c:v>
                </c:pt>
                <c:pt idx="8">
                  <c:v>非鉄金属</c:v>
                </c:pt>
                <c:pt idx="9">
                  <c:v>合成樹脂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37268</c:v>
                </c:pt>
                <c:pt idx="1">
                  <c:v>9490</c:v>
                </c:pt>
                <c:pt idx="2">
                  <c:v>2740</c:v>
                </c:pt>
                <c:pt idx="3">
                  <c:v>1930</c:v>
                </c:pt>
                <c:pt idx="4">
                  <c:v>1446</c:v>
                </c:pt>
                <c:pt idx="5">
                  <c:v>1376</c:v>
                </c:pt>
                <c:pt idx="6">
                  <c:v>1164</c:v>
                </c:pt>
                <c:pt idx="7">
                  <c:v>1081</c:v>
                </c:pt>
                <c:pt idx="8">
                  <c:v>686</c:v>
                </c:pt>
                <c:pt idx="9">
                  <c:v>613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801513128615949E-2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858145068315058E-3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04539385847145E-3"/>
                  <c:y val="7.49063670411971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缶詰・びん詰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その他の製造工業品</c:v>
                </c:pt>
                <c:pt idx="7">
                  <c:v>雑品</c:v>
                </c:pt>
                <c:pt idx="8">
                  <c:v>非鉄金属</c:v>
                </c:pt>
                <c:pt idx="9">
                  <c:v>合成樹脂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34282</c:v>
                </c:pt>
                <c:pt idx="1">
                  <c:v>5520</c:v>
                </c:pt>
                <c:pt idx="2">
                  <c:v>1074</c:v>
                </c:pt>
                <c:pt idx="3">
                  <c:v>1346</c:v>
                </c:pt>
                <c:pt idx="4">
                  <c:v>1712</c:v>
                </c:pt>
                <c:pt idx="5">
                  <c:v>630</c:v>
                </c:pt>
                <c:pt idx="6">
                  <c:v>919</c:v>
                </c:pt>
                <c:pt idx="7">
                  <c:v>1228</c:v>
                </c:pt>
                <c:pt idx="8">
                  <c:v>560</c:v>
                </c:pt>
                <c:pt idx="9">
                  <c:v>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281576"/>
        <c:axId val="425284320"/>
      </c:barChart>
      <c:catAx>
        <c:axId val="425281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25284320"/>
        <c:crosses val="autoZero"/>
        <c:auto val="1"/>
        <c:lblAlgn val="ctr"/>
        <c:lblOffset val="100"/>
        <c:noMultiLvlLbl val="0"/>
      </c:catAx>
      <c:valAx>
        <c:axId val="42528432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4252815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令和元年</a:t>
            </a:r>
            <a:r>
              <a:rPr lang="en-US" altLang="ja-JP" sz="1000"/>
              <a:t>6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0695187165775418E-2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6951871657754E-2"/>
                  <c:y val="1.1869439899511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95187165775433E-2"/>
                  <c:y val="1.582591986601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6951871657754E-2"/>
                  <c:y val="1.5825919866015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475935828877661E-3"/>
                  <c:y val="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126559714795654E-3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7165775532E-2"/>
                  <c:y val="1.186943989951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75935828877002E-3"/>
                  <c:y val="-7.25346281263573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95187165775532E-2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合成樹脂</c:v>
                </c:pt>
                <c:pt idx="5">
                  <c:v>鉄鋼</c:v>
                </c:pt>
                <c:pt idx="6">
                  <c:v>化学肥料</c:v>
                </c:pt>
                <c:pt idx="7">
                  <c:v>その他の日用品</c:v>
                </c:pt>
                <c:pt idx="8">
                  <c:v>その他の機械</c:v>
                </c:pt>
                <c:pt idx="9">
                  <c:v>その他の化学工業品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39450</c:v>
                </c:pt>
                <c:pt idx="1">
                  <c:v>21533</c:v>
                </c:pt>
                <c:pt idx="2">
                  <c:v>15948</c:v>
                </c:pt>
                <c:pt idx="3">
                  <c:v>14483</c:v>
                </c:pt>
                <c:pt idx="4">
                  <c:v>8821</c:v>
                </c:pt>
                <c:pt idx="5">
                  <c:v>7648</c:v>
                </c:pt>
                <c:pt idx="6">
                  <c:v>4316</c:v>
                </c:pt>
                <c:pt idx="7">
                  <c:v>4254</c:v>
                </c:pt>
                <c:pt idx="8">
                  <c:v>3632</c:v>
                </c:pt>
                <c:pt idx="9">
                  <c:v>3280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1.2477718360071301E-2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614145156989391E-3"/>
                  <c:y val="3.93280339347591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8013390037475263E-3"/>
                  <c:y val="-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7429646160540088E-3"/>
                  <c:y val="7.842553281635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4329866520694955E-3"/>
                  <c:y val="-1.9840968197377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024001010568215E-3"/>
                  <c:y val="3.8863848489870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6694036240122391E-3"/>
                  <c:y val="-3.9567915003595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6316476483220347E-3"/>
                  <c:y val="-7.98305505052456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519348183082699E-3"/>
                  <c:y val="-7.9132714668634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合成樹脂</c:v>
                </c:pt>
                <c:pt idx="5">
                  <c:v>鉄鋼</c:v>
                </c:pt>
                <c:pt idx="6">
                  <c:v>化学肥料</c:v>
                </c:pt>
                <c:pt idx="7">
                  <c:v>その他の日用品</c:v>
                </c:pt>
                <c:pt idx="8">
                  <c:v>その他の機械</c:v>
                </c:pt>
                <c:pt idx="9">
                  <c:v>その他の化学工業品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35049</c:v>
                </c:pt>
                <c:pt idx="1">
                  <c:v>28137</c:v>
                </c:pt>
                <c:pt idx="2">
                  <c:v>16338</c:v>
                </c:pt>
                <c:pt idx="3">
                  <c:v>15527</c:v>
                </c:pt>
                <c:pt idx="4">
                  <c:v>7497</c:v>
                </c:pt>
                <c:pt idx="5">
                  <c:v>10029</c:v>
                </c:pt>
                <c:pt idx="6">
                  <c:v>4150</c:v>
                </c:pt>
                <c:pt idx="7">
                  <c:v>5597</c:v>
                </c:pt>
                <c:pt idx="8">
                  <c:v>2721</c:v>
                </c:pt>
                <c:pt idx="9">
                  <c:v>3721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287064"/>
        <c:axId val="425282752"/>
      </c:barChart>
      <c:catAx>
        <c:axId val="425287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5282752"/>
        <c:crosses val="autoZero"/>
        <c:auto val="1"/>
        <c:lblAlgn val="ctr"/>
        <c:lblOffset val="100"/>
        <c:noMultiLvlLbl val="0"/>
      </c:catAx>
      <c:valAx>
        <c:axId val="4252827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528706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令和元年</a:t>
            </a:r>
            <a:r>
              <a:rPr lang="en-US" altLang="ja-JP" sz="1000"/>
              <a:t>6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03380133038926E-3"/>
                  <c:y val="7.57926649543138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3043925064922447E-6"/>
                  <c:y val="3.583870198043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596036606535327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891763529558806E-2"/>
                  <c:y val="7.0919477311325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1201377605577082E-2"/>
                  <c:y val="1.0637360169550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60559096779505E-3"/>
                  <c:y val="-3.62232795766839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827257703898125E-3"/>
                  <c:y val="-6.97910087442291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8463942007250395E-3"/>
                  <c:y val="-2.4899574718935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369287172436778E-2"/>
                  <c:y val="-7.2059174421379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織物製品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90566</c:v>
                </c:pt>
                <c:pt idx="1">
                  <c:v>27962</c:v>
                </c:pt>
                <c:pt idx="2">
                  <c:v>23839</c:v>
                </c:pt>
                <c:pt idx="3">
                  <c:v>23678</c:v>
                </c:pt>
                <c:pt idx="4">
                  <c:v>21328</c:v>
                </c:pt>
                <c:pt idx="5">
                  <c:v>17087</c:v>
                </c:pt>
                <c:pt idx="6">
                  <c:v>14188</c:v>
                </c:pt>
                <c:pt idx="7">
                  <c:v>13858</c:v>
                </c:pt>
                <c:pt idx="8">
                  <c:v>13000</c:v>
                </c:pt>
                <c:pt idx="9">
                  <c:v>9877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591176102987127E-2"/>
                  <c:y val="-7.1492133002090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10079575596816E-2"/>
                  <c:y val="7.0921985815602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8052049049424378E-5"/>
                  <c:y val="-1.7901385321487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13155300031E-3"/>
                  <c:y val="1.796566872984607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3330417031139766E-5"/>
                  <c:y val="3.48814686934186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20584926883491E-3"/>
                  <c:y val="1.0676098642749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190573400547156E-3"/>
                  <c:y val="7.05377068508141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32368176200197E-3"/>
                  <c:y val="7.0916670175586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546084517212997E-3"/>
                  <c:y val="3.5263239153929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370898082182885E-3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織物製品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25358</c:v>
                </c:pt>
                <c:pt idx="1">
                  <c:v>16562</c:v>
                </c:pt>
                <c:pt idx="2">
                  <c:v>25188</c:v>
                </c:pt>
                <c:pt idx="3">
                  <c:v>34289</c:v>
                </c:pt>
                <c:pt idx="4">
                  <c:v>21730</c:v>
                </c:pt>
                <c:pt idx="5">
                  <c:v>17386</c:v>
                </c:pt>
                <c:pt idx="6">
                  <c:v>13125</c:v>
                </c:pt>
                <c:pt idx="7">
                  <c:v>14186</c:v>
                </c:pt>
                <c:pt idx="8">
                  <c:v>8894</c:v>
                </c:pt>
                <c:pt idx="9">
                  <c:v>8461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286672"/>
        <c:axId val="425284712"/>
      </c:barChart>
      <c:catAx>
        <c:axId val="425286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5284712"/>
        <c:crosses val="autoZero"/>
        <c:auto val="1"/>
        <c:lblAlgn val="ctr"/>
        <c:lblOffset val="100"/>
        <c:noMultiLvlLbl val="0"/>
      </c:catAx>
      <c:valAx>
        <c:axId val="425284712"/>
        <c:scaling>
          <c:orientation val="minMax"/>
          <c:max val="110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5286672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77.5</c:v>
                </c:pt>
                <c:pt idx="1">
                  <c:v>73</c:v>
                </c:pt>
                <c:pt idx="2">
                  <c:v>75.400000000000006</c:v>
                </c:pt>
                <c:pt idx="3">
                  <c:v>84.5</c:v>
                </c:pt>
                <c:pt idx="4">
                  <c:v>86.8</c:v>
                </c:pt>
                <c:pt idx="5">
                  <c:v>88.4</c:v>
                </c:pt>
                <c:pt idx="6">
                  <c:v>86.3</c:v>
                </c:pt>
                <c:pt idx="7">
                  <c:v>82.4</c:v>
                </c:pt>
                <c:pt idx="8">
                  <c:v>83.7</c:v>
                </c:pt>
                <c:pt idx="9">
                  <c:v>87.4</c:v>
                </c:pt>
                <c:pt idx="10">
                  <c:v>84.9</c:v>
                </c:pt>
                <c:pt idx="11">
                  <c:v>79.099999999999994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99413499238521E-3"/>
                  <c:y val="2.367816091954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280400"/>
        <c:axId val="425283928"/>
      </c:lineChart>
      <c:catAx>
        <c:axId val="425280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283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283928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28040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55.9</c:v>
                </c:pt>
                <c:pt idx="1">
                  <c:v>51.2</c:v>
                </c:pt>
                <c:pt idx="2">
                  <c:v>69.599999999999994</c:v>
                </c:pt>
                <c:pt idx="3">
                  <c:v>75</c:v>
                </c:pt>
                <c:pt idx="4">
                  <c:v>69</c:v>
                </c:pt>
                <c:pt idx="5">
                  <c:v>73.8</c:v>
                </c:pt>
                <c:pt idx="6">
                  <c:v>72.400000000000006</c:v>
                </c:pt>
                <c:pt idx="7">
                  <c:v>71.8</c:v>
                </c:pt>
                <c:pt idx="8">
                  <c:v>69.3</c:v>
                </c:pt>
                <c:pt idx="9">
                  <c:v>71.099999999999994</c:v>
                </c:pt>
                <c:pt idx="10">
                  <c:v>59.4</c:v>
                </c:pt>
                <c:pt idx="11">
                  <c:v>58.7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682560693510346E-3"/>
                  <c:y val="7.575757575757575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666254635352288E-2"/>
                  <c:y val="-6.9949494949494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285104"/>
        <c:axId val="425281968"/>
      </c:lineChart>
      <c:catAx>
        <c:axId val="425285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28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281968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28510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71.8</c:v>
                </c:pt>
                <c:pt idx="1">
                  <c:v>71</c:v>
                </c:pt>
                <c:pt idx="2">
                  <c:v>92.1</c:v>
                </c:pt>
                <c:pt idx="3">
                  <c:v>88</c:v>
                </c:pt>
                <c:pt idx="4">
                  <c:v>79.2</c:v>
                </c:pt>
                <c:pt idx="5">
                  <c:v>83.3</c:v>
                </c:pt>
                <c:pt idx="6">
                  <c:v>84.1</c:v>
                </c:pt>
                <c:pt idx="7">
                  <c:v>87.4</c:v>
                </c:pt>
                <c:pt idx="8">
                  <c:v>82.6</c:v>
                </c:pt>
                <c:pt idx="9">
                  <c:v>80.900000000000006</c:v>
                </c:pt>
                <c:pt idx="10">
                  <c:v>70.3</c:v>
                </c:pt>
                <c:pt idx="11">
                  <c:v>75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0255476696732344E-3"/>
                  <c:y val="2.5799086757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485473686935866E-2"/>
                  <c:y val="-6.5525114155251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282360"/>
        <c:axId val="425283144"/>
      </c:lineChart>
      <c:catAx>
        <c:axId val="425282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283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28314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28236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11.3</c:v>
                </c:pt>
                <c:pt idx="1">
                  <c:v>12.7</c:v>
                </c:pt>
                <c:pt idx="2">
                  <c:v>15.1</c:v>
                </c:pt>
                <c:pt idx="3">
                  <c:v>11.3</c:v>
                </c:pt>
                <c:pt idx="4">
                  <c:v>13.7</c:v>
                </c:pt>
                <c:pt idx="5">
                  <c:v>14</c:v>
                </c:pt>
                <c:pt idx="6">
                  <c:v>16.100000000000001</c:v>
                </c:pt>
                <c:pt idx="7">
                  <c:v>11.4</c:v>
                </c:pt>
                <c:pt idx="8">
                  <c:v>14.7</c:v>
                </c:pt>
                <c:pt idx="9">
                  <c:v>12.9</c:v>
                </c:pt>
                <c:pt idx="10">
                  <c:v>15.2</c:v>
                </c:pt>
                <c:pt idx="11">
                  <c:v>14.5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8351377952755909E-3"/>
                  <c:y val="4.218579234972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536526684164477E-2"/>
                  <c:y val="-5.617486338797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799288"/>
        <c:axId val="425795760"/>
      </c:lineChart>
      <c:catAx>
        <c:axId val="425799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795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795760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7992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21.2</c:v>
                </c:pt>
                <c:pt idx="1">
                  <c:v>22.2</c:v>
                </c:pt>
                <c:pt idx="2">
                  <c:v>23.7</c:v>
                </c:pt>
                <c:pt idx="3">
                  <c:v>23.1</c:v>
                </c:pt>
                <c:pt idx="4">
                  <c:v>25.1</c:v>
                </c:pt>
                <c:pt idx="5">
                  <c:v>23.7</c:v>
                </c:pt>
                <c:pt idx="6">
                  <c:v>25.8</c:v>
                </c:pt>
                <c:pt idx="7">
                  <c:v>24.1</c:v>
                </c:pt>
                <c:pt idx="8">
                  <c:v>24.1</c:v>
                </c:pt>
                <c:pt idx="9">
                  <c:v>22.3</c:v>
                </c:pt>
                <c:pt idx="10">
                  <c:v>23.7</c:v>
                </c:pt>
                <c:pt idx="11">
                  <c:v>26.1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629155730533767E-3"/>
                  <c:y val="3.6956521739130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796152"/>
        <c:axId val="425798112"/>
      </c:lineChart>
      <c:catAx>
        <c:axId val="425796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798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798112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79615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令和元年</a:t>
            </a:r>
            <a:r>
              <a:rPr lang="en-US" altLang="ja-JP" sz="1200" baseline="0"/>
              <a:t>6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150916</c:v>
                </c:pt>
                <c:pt idx="1">
                  <c:v>269008</c:v>
                </c:pt>
                <c:pt idx="2">
                  <c:v>305907</c:v>
                </c:pt>
                <c:pt idx="3">
                  <c:v>55559</c:v>
                </c:pt>
                <c:pt idx="4">
                  <c:v>322392</c:v>
                </c:pt>
                <c:pt idx="5">
                  <c:v>533313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57225</c:v>
                </c:pt>
                <c:pt idx="1">
                  <c:v>139945</c:v>
                </c:pt>
                <c:pt idx="2">
                  <c:v>182315</c:v>
                </c:pt>
                <c:pt idx="3">
                  <c:v>29729</c:v>
                </c:pt>
                <c:pt idx="4">
                  <c:v>91682</c:v>
                </c:pt>
                <c:pt idx="5">
                  <c:v>262059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0.72506618109839005</c:v>
                </c:pt>
                <c:pt idx="1">
                  <c:v>0.65779686174205843</c:v>
                </c:pt>
                <c:pt idx="2">
                  <c:v>0.62657356694290711</c:v>
                </c:pt>
                <c:pt idx="3">
                  <c:v>0.65142810242941562</c:v>
                </c:pt>
                <c:pt idx="4">
                  <c:v>0.77858547022995894</c:v>
                </c:pt>
                <c:pt idx="5">
                  <c:v>0.67052020941144519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4297920"/>
        <c:axId val="204302232"/>
        <c:axId val="0"/>
      </c:bar3DChart>
      <c:catAx>
        <c:axId val="204297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4302232"/>
        <c:crosses val="autoZero"/>
        <c:auto val="1"/>
        <c:lblAlgn val="ctr"/>
        <c:lblOffset val="100"/>
        <c:noMultiLvlLbl val="0"/>
      </c:catAx>
      <c:valAx>
        <c:axId val="20430223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0429792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53.5</c:v>
                </c:pt>
                <c:pt idx="1">
                  <c:v>56.3</c:v>
                </c:pt>
                <c:pt idx="2">
                  <c:v>62.7</c:v>
                </c:pt>
                <c:pt idx="3">
                  <c:v>49.3</c:v>
                </c:pt>
                <c:pt idx="4">
                  <c:v>52.9</c:v>
                </c:pt>
                <c:pt idx="5">
                  <c:v>60.2</c:v>
                </c:pt>
                <c:pt idx="6">
                  <c:v>61.1</c:v>
                </c:pt>
                <c:pt idx="7">
                  <c:v>49.2</c:v>
                </c:pt>
                <c:pt idx="8">
                  <c:v>60.8</c:v>
                </c:pt>
                <c:pt idx="9">
                  <c:v>59.5</c:v>
                </c:pt>
                <c:pt idx="10">
                  <c:v>62.9</c:v>
                </c:pt>
                <c:pt idx="11">
                  <c:v>53.6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092069104938904E-3"/>
                  <c:y val="4.1355932203389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100155561494761E-2"/>
                  <c:y val="-4.903954802259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507788354131974E-2"/>
                  <c:y val="7.45762711864406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796544"/>
        <c:axId val="425791056"/>
      </c:lineChart>
      <c:catAx>
        <c:axId val="425796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79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791056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79654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12.5</c:v>
                </c:pt>
                <c:pt idx="1">
                  <c:v>15.5</c:v>
                </c:pt>
                <c:pt idx="2">
                  <c:v>16.8</c:v>
                </c:pt>
                <c:pt idx="3">
                  <c:v>16.399999999999999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18</c:v>
                </c:pt>
                <c:pt idx="7">
                  <c:v>20</c:v>
                </c:pt>
                <c:pt idx="8">
                  <c:v>17.5</c:v>
                </c:pt>
                <c:pt idx="9">
                  <c:v>18.8</c:v>
                </c:pt>
                <c:pt idx="10">
                  <c:v>18.2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5427033155105916E-2"/>
                  <c:y val="-5.7981220657276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359511523200595E-2"/>
                  <c:y val="-7.441314553990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790272"/>
        <c:axId val="425792624"/>
      </c:lineChart>
      <c:catAx>
        <c:axId val="425790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79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792624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790272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33.1</c:v>
                </c:pt>
                <c:pt idx="2">
                  <c:v>32.799999999999997</c:v>
                </c:pt>
                <c:pt idx="3">
                  <c:v>31.9</c:v>
                </c:pt>
                <c:pt idx="4">
                  <c:v>35.799999999999997</c:v>
                </c:pt>
                <c:pt idx="5">
                  <c:v>33.4</c:v>
                </c:pt>
                <c:pt idx="6">
                  <c:v>34.200000000000003</c:v>
                </c:pt>
                <c:pt idx="7">
                  <c:v>34.200000000000003</c:v>
                </c:pt>
                <c:pt idx="8">
                  <c:v>35</c:v>
                </c:pt>
                <c:pt idx="9">
                  <c:v>35.4</c:v>
                </c:pt>
                <c:pt idx="10">
                  <c:v>36.6</c:v>
                </c:pt>
                <c:pt idx="11">
                  <c:v>34.5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7374468099744413E-2"/>
                  <c:y val="-4.9285714285714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798504"/>
        <c:axId val="425794584"/>
      </c:lineChart>
      <c:catAx>
        <c:axId val="425798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794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794584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79850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42.1</c:v>
                </c:pt>
                <c:pt idx="1">
                  <c:v>45.6</c:v>
                </c:pt>
                <c:pt idx="2">
                  <c:v>51.4</c:v>
                </c:pt>
                <c:pt idx="3">
                  <c:v>51.9</c:v>
                </c:pt>
                <c:pt idx="4">
                  <c:v>54.2</c:v>
                </c:pt>
                <c:pt idx="5">
                  <c:v>52.4</c:v>
                </c:pt>
                <c:pt idx="6">
                  <c:v>52.1</c:v>
                </c:pt>
                <c:pt idx="7">
                  <c:v>58.5</c:v>
                </c:pt>
                <c:pt idx="8">
                  <c:v>49.4</c:v>
                </c:pt>
                <c:pt idx="9">
                  <c:v>52.9</c:v>
                </c:pt>
                <c:pt idx="10">
                  <c:v>48.8</c:v>
                </c:pt>
                <c:pt idx="11">
                  <c:v>50.5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3071895424836602E-2"/>
                  <c:y val="-3.8792102206736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88739642838764E-2"/>
                  <c:y val="-4.3437862950058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5559981472904121E-2"/>
                  <c:y val="-5.7375145180023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794976"/>
        <c:axId val="425799680"/>
      </c:lineChart>
      <c:catAx>
        <c:axId val="425794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79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799680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79497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32.4</c:v>
                </c:pt>
                <c:pt idx="1">
                  <c:v>36.200000000000003</c:v>
                </c:pt>
                <c:pt idx="2">
                  <c:v>34.1</c:v>
                </c:pt>
                <c:pt idx="3">
                  <c:v>46.4</c:v>
                </c:pt>
                <c:pt idx="4">
                  <c:v>41.6</c:v>
                </c:pt>
                <c:pt idx="5">
                  <c:v>47.6</c:v>
                </c:pt>
                <c:pt idx="6">
                  <c:v>44</c:v>
                </c:pt>
                <c:pt idx="7">
                  <c:v>27.3</c:v>
                </c:pt>
                <c:pt idx="8">
                  <c:v>34.799999999999997</c:v>
                </c:pt>
                <c:pt idx="9">
                  <c:v>42</c:v>
                </c:pt>
                <c:pt idx="10">
                  <c:v>32.799999999999997</c:v>
                </c:pt>
                <c:pt idx="11">
                  <c:v>44.4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2489189504053516E-2"/>
                  <c:y val="-4.3896713615023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787528"/>
        <c:axId val="425787920"/>
      </c:lineChart>
      <c:catAx>
        <c:axId val="425787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787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787920"/>
        <c:scaling>
          <c:orientation val="minMax"/>
          <c:max val="7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78752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38.9</c:v>
                </c:pt>
                <c:pt idx="1">
                  <c:v>41.9</c:v>
                </c:pt>
                <c:pt idx="2">
                  <c:v>38.6</c:v>
                </c:pt>
                <c:pt idx="3">
                  <c:v>40.799999999999997</c:v>
                </c:pt>
                <c:pt idx="4">
                  <c:v>45</c:v>
                </c:pt>
                <c:pt idx="5">
                  <c:v>43.7</c:v>
                </c:pt>
                <c:pt idx="6">
                  <c:v>40.799999999999997</c:v>
                </c:pt>
                <c:pt idx="7">
                  <c:v>38.1</c:v>
                </c:pt>
                <c:pt idx="8">
                  <c:v>38.200000000000003</c:v>
                </c:pt>
                <c:pt idx="9">
                  <c:v>41.2</c:v>
                </c:pt>
                <c:pt idx="10">
                  <c:v>41</c:v>
                </c:pt>
                <c:pt idx="11">
                  <c:v>48.4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307875731219878E-3"/>
                  <c:y val="3.09523809523805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3165903281699E-2"/>
                  <c:y val="3.1666666666666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531659032817038E-2"/>
                  <c:y val="5.071428571428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531659032816976E-2"/>
                  <c:y val="6.0238095238095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531659032817038E-2"/>
                  <c:y val="6.4999999999999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795368"/>
        <c:axId val="425791840"/>
      </c:lineChart>
      <c:catAx>
        <c:axId val="425795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79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791840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795368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84</c:v>
                </c:pt>
                <c:pt idx="1">
                  <c:v>85.9</c:v>
                </c:pt>
                <c:pt idx="2">
                  <c:v>88.9</c:v>
                </c:pt>
                <c:pt idx="3">
                  <c:v>114.2</c:v>
                </c:pt>
                <c:pt idx="4">
                  <c:v>92.2</c:v>
                </c:pt>
                <c:pt idx="5">
                  <c:v>108.8</c:v>
                </c:pt>
                <c:pt idx="6">
                  <c:v>107.6</c:v>
                </c:pt>
                <c:pt idx="7">
                  <c:v>72.599999999999994</c:v>
                </c:pt>
                <c:pt idx="8">
                  <c:v>91.1</c:v>
                </c:pt>
                <c:pt idx="9">
                  <c:v>101.9</c:v>
                </c:pt>
                <c:pt idx="10">
                  <c:v>80</c:v>
                </c:pt>
                <c:pt idx="11">
                  <c:v>91.1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8125E-3"/>
                  <c:y val="2.1602787456445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404582239720037E-2"/>
                  <c:y val="5.8768873403019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788312"/>
        <c:axId val="425793800"/>
      </c:lineChart>
      <c:catAx>
        <c:axId val="425788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793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793800"/>
        <c:scaling>
          <c:orientation val="minMax"/>
          <c:max val="14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78831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67.3</c:v>
                </c:pt>
                <c:pt idx="1">
                  <c:v>73</c:v>
                </c:pt>
                <c:pt idx="2">
                  <c:v>86.4</c:v>
                </c:pt>
                <c:pt idx="3">
                  <c:v>89</c:v>
                </c:pt>
                <c:pt idx="4">
                  <c:v>74.5</c:v>
                </c:pt>
                <c:pt idx="5">
                  <c:v>91.5</c:v>
                </c:pt>
                <c:pt idx="6">
                  <c:v>85.7</c:v>
                </c:pt>
                <c:pt idx="7">
                  <c:v>83.3</c:v>
                </c:pt>
                <c:pt idx="8">
                  <c:v>85</c:v>
                </c:pt>
                <c:pt idx="9">
                  <c:v>90.2</c:v>
                </c:pt>
                <c:pt idx="10">
                  <c:v>91.7</c:v>
                </c:pt>
                <c:pt idx="11">
                  <c:v>82.4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1526224591575859E-2"/>
                  <c:y val="2.6432748538011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737206001000846E-2"/>
                  <c:y val="5.4502923976608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737206001000846E-2"/>
                  <c:y val="6.8538011695906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549138556124063E-2"/>
                  <c:y val="5.4502923976608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791448"/>
        <c:axId val="425796936"/>
      </c:lineChart>
      <c:catAx>
        <c:axId val="425791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796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796936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79144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87.5</c:v>
                </c:pt>
                <c:pt idx="1">
                  <c:v>86</c:v>
                </c:pt>
                <c:pt idx="2">
                  <c:v>88.7</c:v>
                </c:pt>
                <c:pt idx="3">
                  <c:v>92</c:v>
                </c:pt>
                <c:pt idx="4">
                  <c:v>87.1</c:v>
                </c:pt>
                <c:pt idx="5">
                  <c:v>88.8</c:v>
                </c:pt>
                <c:pt idx="6">
                  <c:v>85.6</c:v>
                </c:pt>
                <c:pt idx="7">
                  <c:v>85.8</c:v>
                </c:pt>
                <c:pt idx="8">
                  <c:v>84.5</c:v>
                </c:pt>
                <c:pt idx="9">
                  <c:v>89.5</c:v>
                </c:pt>
                <c:pt idx="10">
                  <c:v>92.2</c:v>
                </c:pt>
                <c:pt idx="11">
                  <c:v>85.7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6735998909227254E-2"/>
                  <c:y val="5.43123543123543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290111463339808E-2"/>
                  <c:y val="4.0326340326340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2165183897468E-2"/>
                  <c:y val="5.8974358974358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84916658145071E-2"/>
                  <c:y val="7.296037296037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793016"/>
        <c:axId val="425800464"/>
      </c:lineChart>
      <c:catAx>
        <c:axId val="425793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80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8004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7930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6147867880151263E-3"/>
                  <c:y val="1.655328798185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1021713194941541E-2"/>
                  <c:y val="4.3764172335600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558509731738205E-2"/>
                  <c:y val="3.0158730158730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801248"/>
        <c:axId val="425800072"/>
      </c:lineChart>
      <c:catAx>
        <c:axId val="425801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800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800072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80124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 formatCode="0.0_ ">
                  <c:v>64.400000000000006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67.400000000000006</c:v>
                </c:pt>
                <c:pt idx="6">
                  <c:v>70.099999999999994</c:v>
                </c:pt>
                <c:pt idx="7">
                  <c:v>62.7</c:v>
                </c:pt>
                <c:pt idx="8">
                  <c:v>66.900000000000006</c:v>
                </c:pt>
                <c:pt idx="9">
                  <c:v>69.2</c:v>
                </c:pt>
                <c:pt idx="10">
                  <c:v>67.400000000000006</c:v>
                </c:pt>
                <c:pt idx="11" formatCode="0.0_ ">
                  <c:v>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416666666666666E-2"/>
                  <c:y val="2.1929824561403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083333333340833E-3"/>
                  <c:y val="4.385964912280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1828336020064477E-17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361111111111667E-3"/>
                  <c:y val="3.50873739466778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2083333333335959E-3"/>
                  <c:y val="5.2631578947368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2631578947368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3.070175438596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2.63157894736842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6315789473684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56249999999998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295176"/>
        <c:axId val="204298312"/>
      </c:lineChart>
      <c:catAx>
        <c:axId val="20429517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204298312"/>
        <c:crosses val="autoZero"/>
        <c:auto val="1"/>
        <c:lblAlgn val="ctr"/>
        <c:lblOffset val="100"/>
        <c:tickLblSkip val="1"/>
        <c:noMultiLvlLbl val="0"/>
      </c:catAx>
      <c:valAx>
        <c:axId val="204298312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204295176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6.7</c:v>
                </c:pt>
                <c:pt idx="1">
                  <c:v>7.3</c:v>
                </c:pt>
                <c:pt idx="2">
                  <c:v>8.6</c:v>
                </c:pt>
                <c:pt idx="3">
                  <c:v>8.9</c:v>
                </c:pt>
                <c:pt idx="4">
                  <c:v>7.5</c:v>
                </c:pt>
                <c:pt idx="5">
                  <c:v>9.1</c:v>
                </c:pt>
                <c:pt idx="6">
                  <c:v>8.6</c:v>
                </c:pt>
                <c:pt idx="7">
                  <c:v>8.3000000000000007</c:v>
                </c:pt>
                <c:pt idx="8">
                  <c:v>8.5</c:v>
                </c:pt>
                <c:pt idx="9">
                  <c:v>9</c:v>
                </c:pt>
                <c:pt idx="10">
                  <c:v>9.1999999999999993</c:v>
                </c:pt>
                <c:pt idx="11">
                  <c:v>8.1999999999999993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  <c:pt idx="8">
                  <c:v>12.6</c:v>
                </c:pt>
                <c:pt idx="9">
                  <c:v>12.5</c:v>
                </c:pt>
                <c:pt idx="10">
                  <c:v>12.3</c:v>
                </c:pt>
                <c:pt idx="11">
                  <c:v>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9.1</c:v>
                </c:pt>
                <c:pt idx="1">
                  <c:v>8.9</c:v>
                </c:pt>
                <c:pt idx="2">
                  <c:v>12.7</c:v>
                </c:pt>
                <c:pt idx="3">
                  <c:v>12.4</c:v>
                </c:pt>
                <c:pt idx="4">
                  <c:v>12.7</c:v>
                </c:pt>
                <c:pt idx="5">
                  <c:v>12.4</c:v>
                </c:pt>
                <c:pt idx="6">
                  <c:v>14.8</c:v>
                </c:pt>
                <c:pt idx="7">
                  <c:v>12.4</c:v>
                </c:pt>
                <c:pt idx="8">
                  <c:v>12.2</c:v>
                </c:pt>
                <c:pt idx="9">
                  <c:v>13.1</c:v>
                </c:pt>
                <c:pt idx="10">
                  <c:v>11</c:v>
                </c:pt>
                <c:pt idx="11">
                  <c:v>10.6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3199376342548622E-2"/>
                  <c:y val="6.8538011695906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007850186041917E-2"/>
                  <c:y val="-5.3099415204678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737206001000846E-2"/>
                  <c:y val="-5.777777777777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9.6</c:v>
                </c:pt>
                <c:pt idx="1">
                  <c:v>10.1</c:v>
                </c:pt>
                <c:pt idx="2">
                  <c:v>12</c:v>
                </c:pt>
                <c:pt idx="3">
                  <c:v>12.2</c:v>
                </c:pt>
                <c:pt idx="4">
                  <c:v>12.4</c:v>
                </c:pt>
                <c:pt idx="5">
                  <c:v>12.6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802032"/>
        <c:axId val="425802424"/>
      </c:lineChart>
      <c:catAx>
        <c:axId val="425802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802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802424"/>
        <c:scaling>
          <c:orientation val="minMax"/>
          <c:max val="16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80203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8.6999999999999993</c:v>
                </c:pt>
                <c:pt idx="1">
                  <c:v>8.6</c:v>
                </c:pt>
                <c:pt idx="2">
                  <c:v>8.9</c:v>
                </c:pt>
                <c:pt idx="3">
                  <c:v>9.1999999999999993</c:v>
                </c:pt>
                <c:pt idx="4">
                  <c:v>8.6999999999999993</c:v>
                </c:pt>
                <c:pt idx="5">
                  <c:v>8.9</c:v>
                </c:pt>
                <c:pt idx="6">
                  <c:v>8.6</c:v>
                </c:pt>
                <c:pt idx="7">
                  <c:v>8.6</c:v>
                </c:pt>
                <c:pt idx="8">
                  <c:v>8.5</c:v>
                </c:pt>
                <c:pt idx="9">
                  <c:v>8.9</c:v>
                </c:pt>
                <c:pt idx="10">
                  <c:v>9.1999999999999993</c:v>
                </c:pt>
                <c:pt idx="11">
                  <c:v>8.6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  <c:pt idx="8">
                  <c:v>13</c:v>
                </c:pt>
                <c:pt idx="9">
                  <c:v>13.2</c:v>
                </c:pt>
                <c:pt idx="10">
                  <c:v>13.4</c:v>
                </c:pt>
                <c:pt idx="11">
                  <c:v>12.4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10.9</c:v>
                </c:pt>
                <c:pt idx="2">
                  <c:v>12</c:v>
                </c:pt>
                <c:pt idx="3">
                  <c:v>12.2</c:v>
                </c:pt>
                <c:pt idx="4">
                  <c:v>13.6</c:v>
                </c:pt>
                <c:pt idx="5">
                  <c:v>14.2</c:v>
                </c:pt>
                <c:pt idx="6">
                  <c:v>13.8</c:v>
                </c:pt>
                <c:pt idx="7">
                  <c:v>11.5</c:v>
                </c:pt>
                <c:pt idx="8">
                  <c:v>12.7</c:v>
                </c:pt>
                <c:pt idx="9">
                  <c:v>14</c:v>
                </c:pt>
                <c:pt idx="10">
                  <c:v>13.5</c:v>
                </c:pt>
                <c:pt idx="11">
                  <c:v>13.1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0588812762041114E-2"/>
                  <c:y val="4.9650349650349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11.9</c:v>
                </c:pt>
                <c:pt idx="2">
                  <c:v>12.6</c:v>
                </c:pt>
                <c:pt idx="3">
                  <c:v>11.8</c:v>
                </c:pt>
                <c:pt idx="4">
                  <c:v>12.6</c:v>
                </c:pt>
                <c:pt idx="5">
                  <c:v>13.9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800856"/>
        <c:axId val="426711408"/>
      </c:lineChart>
      <c:catAx>
        <c:axId val="425800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711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711408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80085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5.8294440467668816E-2"/>
                  <c:y val="0.193424036281179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2584"/>
        <c:axId val="426709840"/>
      </c:lineChart>
      <c:catAx>
        <c:axId val="426712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70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709840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71258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458930899608867"/>
          <c:y val="2.3809523809523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13.6</c:v>
                </c:pt>
                <c:pt idx="1">
                  <c:v>14.7</c:v>
                </c:pt>
                <c:pt idx="2">
                  <c:v>13.4</c:v>
                </c:pt>
                <c:pt idx="3">
                  <c:v>17.2</c:v>
                </c:pt>
                <c:pt idx="4">
                  <c:v>14.6</c:v>
                </c:pt>
                <c:pt idx="5">
                  <c:v>15.1</c:v>
                </c:pt>
                <c:pt idx="6">
                  <c:v>15.7</c:v>
                </c:pt>
                <c:pt idx="7">
                  <c:v>13</c:v>
                </c:pt>
                <c:pt idx="8">
                  <c:v>15.8</c:v>
                </c:pt>
                <c:pt idx="9">
                  <c:v>17.2</c:v>
                </c:pt>
                <c:pt idx="10">
                  <c:v>15.7</c:v>
                </c:pt>
                <c:pt idx="11">
                  <c:v>15.1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12114212581316E-3"/>
                  <c:y val="2.108843537414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08456097485858E-2"/>
                  <c:y val="4.8299319727891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0624"/>
        <c:axId val="426710232"/>
      </c:lineChart>
      <c:catAx>
        <c:axId val="426710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710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710232"/>
        <c:scaling>
          <c:orientation val="minMax"/>
          <c:max val="24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71062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22.1</c:v>
                </c:pt>
                <c:pt idx="1">
                  <c:v>22.8</c:v>
                </c:pt>
                <c:pt idx="2">
                  <c:v>21.1</c:v>
                </c:pt>
                <c:pt idx="3">
                  <c:v>21.5</c:v>
                </c:pt>
                <c:pt idx="4">
                  <c:v>21.8</c:v>
                </c:pt>
                <c:pt idx="5">
                  <c:v>21.9</c:v>
                </c:pt>
                <c:pt idx="6">
                  <c:v>21.8</c:v>
                </c:pt>
                <c:pt idx="7">
                  <c:v>21.1</c:v>
                </c:pt>
                <c:pt idx="8">
                  <c:v>21.4</c:v>
                </c:pt>
                <c:pt idx="9">
                  <c:v>22.2</c:v>
                </c:pt>
                <c:pt idx="10">
                  <c:v>21.8</c:v>
                </c:pt>
                <c:pt idx="11">
                  <c:v>21.3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08274912111182E-2"/>
                  <c:y val="3.6559139784946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267257389170987E-2"/>
                  <c:y val="6.0454002389486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748545465759339E-2"/>
                  <c:y val="5.08960573476702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1800"/>
        <c:axId val="426699256"/>
      </c:lineChart>
      <c:catAx>
        <c:axId val="426711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699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699256"/>
        <c:scaling>
          <c:orientation val="minMax"/>
          <c:max val="34"/>
          <c:min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71180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62.1</c:v>
                </c:pt>
                <c:pt idx="1">
                  <c:v>63.9</c:v>
                </c:pt>
                <c:pt idx="2">
                  <c:v>65</c:v>
                </c:pt>
                <c:pt idx="3">
                  <c:v>79.5</c:v>
                </c:pt>
                <c:pt idx="4">
                  <c:v>66.599999999999994</c:v>
                </c:pt>
                <c:pt idx="5">
                  <c:v>69.099999999999994</c:v>
                </c:pt>
                <c:pt idx="6">
                  <c:v>72.5</c:v>
                </c:pt>
                <c:pt idx="7">
                  <c:v>62</c:v>
                </c:pt>
                <c:pt idx="8">
                  <c:v>73.599999999999994</c:v>
                </c:pt>
                <c:pt idx="9">
                  <c:v>77.099999999999994</c:v>
                </c:pt>
                <c:pt idx="10">
                  <c:v>72.2</c:v>
                </c:pt>
                <c:pt idx="11">
                  <c:v>71.3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095860409886918E-3"/>
                  <c:y val="5.2655367231638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8970081477755306E-2"/>
                  <c:y val="4.3615819209039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09056"/>
        <c:axId val="426704352"/>
      </c:lineChart>
      <c:catAx>
        <c:axId val="426709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704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704352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70905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95.2</c:v>
                </c:pt>
                <c:pt idx="1">
                  <c:v>98.2</c:v>
                </c:pt>
                <c:pt idx="2">
                  <c:v>97.9</c:v>
                </c:pt>
                <c:pt idx="3">
                  <c:v>98.3</c:v>
                </c:pt>
                <c:pt idx="4">
                  <c:v>104.6</c:v>
                </c:pt>
                <c:pt idx="5">
                  <c:v>101.1</c:v>
                </c:pt>
                <c:pt idx="6">
                  <c:v>103</c:v>
                </c:pt>
                <c:pt idx="7">
                  <c:v>100.1</c:v>
                </c:pt>
                <c:pt idx="8">
                  <c:v>101.3</c:v>
                </c:pt>
                <c:pt idx="9">
                  <c:v>101.7</c:v>
                </c:pt>
                <c:pt idx="10">
                  <c:v>104</c:v>
                </c:pt>
                <c:pt idx="11">
                  <c:v>103.1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644106823461689E-2"/>
                  <c:y val="3.849002096214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>
                  <a:alpha val="46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487992"/>
        <c:axId val="422483680"/>
      </c:lineChart>
      <c:catAx>
        <c:axId val="42248799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422483680"/>
        <c:crosses val="autoZero"/>
        <c:auto val="1"/>
        <c:lblAlgn val="ctr"/>
        <c:lblOffset val="100"/>
        <c:noMultiLvlLbl val="0"/>
      </c:catAx>
      <c:valAx>
        <c:axId val="422483680"/>
        <c:scaling>
          <c:orientation val="minMax"/>
          <c:max val="130"/>
          <c:min val="8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2487992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56.3</c:v>
                </c:pt>
                <c:pt idx="1">
                  <c:v>59.4</c:v>
                </c:pt>
                <c:pt idx="2">
                  <c:v>65.8</c:v>
                </c:pt>
                <c:pt idx="3">
                  <c:v>66.900000000000006</c:v>
                </c:pt>
                <c:pt idx="4">
                  <c:v>63.1</c:v>
                </c:pt>
                <c:pt idx="5">
                  <c:v>67.2</c:v>
                </c:pt>
                <c:pt idx="6">
                  <c:v>67.8</c:v>
                </c:pt>
                <c:pt idx="7">
                  <c:v>63.2</c:v>
                </c:pt>
                <c:pt idx="8">
                  <c:v>65.900000000000006</c:v>
                </c:pt>
                <c:pt idx="9">
                  <c:v>68</c:v>
                </c:pt>
                <c:pt idx="10">
                  <c:v>64.5</c:v>
                </c:pt>
                <c:pt idx="11">
                  <c:v>63.2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5893089960887E-2"/>
                  <c:y val="3.4478547324441507E-2"/>
                </c:manualLayout>
              </c:layout>
              <c:spPr>
                <a:noFill/>
                <a:ln cmpd="sng">
                  <a:prstDash val="solid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480936"/>
        <c:axId val="422484072"/>
      </c:lineChart>
      <c:catAx>
        <c:axId val="42248093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422484072"/>
        <c:crosses val="autoZero"/>
        <c:auto val="1"/>
        <c:lblAlgn val="ctr"/>
        <c:lblOffset val="100"/>
        <c:noMultiLvlLbl val="0"/>
      </c:catAx>
      <c:valAx>
        <c:axId val="422484072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22480936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5.3548936399868789E-3"/>
                  <c:y val="-2.272443217325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698353968574765E-3"/>
                  <c:y val="-2.8862301303246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849176984287383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5446226235330192E-17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69835396857542E-3"/>
                  <c:y val="5.77200577200571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698353968576075E-3"/>
                  <c:y val="8.65778141368687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139670793715084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354753095286215E-3"/>
                  <c:y val="-2.3088023088023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924729036844355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113882</c:v>
                </c:pt>
                <c:pt idx="1">
                  <c:v>110950</c:v>
                </c:pt>
                <c:pt idx="2">
                  <c:v>88964</c:v>
                </c:pt>
                <c:pt idx="3">
                  <c:v>79711</c:v>
                </c:pt>
                <c:pt idx="4">
                  <c:v>60066</c:v>
                </c:pt>
                <c:pt idx="5">
                  <c:v>53795</c:v>
                </c:pt>
                <c:pt idx="6">
                  <c:v>48350</c:v>
                </c:pt>
                <c:pt idx="7">
                  <c:v>30546</c:v>
                </c:pt>
                <c:pt idx="8">
                  <c:v>29628</c:v>
                </c:pt>
                <c:pt idx="9">
                  <c:v>26805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7849176984287383E-3"/>
                  <c:y val="-1.44304689186579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569694852156813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924588492143691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139670793714888E-3"/>
                  <c:y val="-2.02024746906637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139670793714953E-3"/>
                  <c:y val="1.44300144300143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698353968574765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2494423889001169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698353968574765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784917698428869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9.5415797280572483E-4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117305</c:v>
                </c:pt>
                <c:pt idx="1">
                  <c:v>117346</c:v>
                </c:pt>
                <c:pt idx="2">
                  <c:v>30572</c:v>
                </c:pt>
                <c:pt idx="3">
                  <c:v>79150</c:v>
                </c:pt>
                <c:pt idx="4">
                  <c:v>52504</c:v>
                </c:pt>
                <c:pt idx="5">
                  <c:v>42608</c:v>
                </c:pt>
                <c:pt idx="6">
                  <c:v>60095</c:v>
                </c:pt>
                <c:pt idx="7">
                  <c:v>36517</c:v>
                </c:pt>
                <c:pt idx="8">
                  <c:v>30301</c:v>
                </c:pt>
                <c:pt idx="9">
                  <c:v>30075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422485248"/>
        <c:axId val="422487208"/>
      </c:barChart>
      <c:catAx>
        <c:axId val="422485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2487208"/>
        <c:crosses val="autoZero"/>
        <c:auto val="1"/>
        <c:lblAlgn val="ctr"/>
        <c:lblOffset val="100"/>
        <c:noMultiLvlLbl val="0"/>
      </c:catAx>
      <c:valAx>
        <c:axId val="422487208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2485248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令和元年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6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29009886562921"/>
                  <c:y val="3.2125984251968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8060976775213755E-2"/>
                  <c:y val="-5.88680199378747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9032580329168264"/>
                  <c:y val="-0.130948975414770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8.1865835146675045E-2"/>
                  <c:y val="-3.66175443665873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8.9316014985306308E-2"/>
                  <c:y val="-0.113211009174311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32463677083103"/>
                      <c:h val="0.1209940041898432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8.1536816444951988E-4"/>
                  <c:y val="-5.00614028750994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6.0963875242090487E-2"/>
                  <c:y val="-2.49449782079992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15654560273982"/>
                      <c:h val="0.11487779623877291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0"/>
                  <c:y val="-3.731007247947217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73610456812557"/>
                      <c:h val="0.15157504394519489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1.1596413696151261E-3"/>
                  <c:y val="3.08282164270750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03456939677411"/>
                      <c:h val="0.13628452406751909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113882</c:v>
                </c:pt>
                <c:pt idx="1">
                  <c:v>110950</c:v>
                </c:pt>
                <c:pt idx="2">
                  <c:v>88964</c:v>
                </c:pt>
                <c:pt idx="3">
                  <c:v>79711</c:v>
                </c:pt>
                <c:pt idx="4">
                  <c:v>60066</c:v>
                </c:pt>
                <c:pt idx="5">
                  <c:v>53795</c:v>
                </c:pt>
                <c:pt idx="6">
                  <c:v>48350</c:v>
                </c:pt>
                <c:pt idx="7">
                  <c:v>30546</c:v>
                </c:pt>
                <c:pt idx="8">
                  <c:v>29628</c:v>
                </c:pt>
                <c:pt idx="9">
                  <c:v>26805</c:v>
                </c:pt>
                <c:pt idx="10">
                  <c:v>151430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113882</c:v>
                </c:pt>
                <c:pt idx="1">
                  <c:v>110950</c:v>
                </c:pt>
                <c:pt idx="2">
                  <c:v>88964</c:v>
                </c:pt>
                <c:pt idx="3">
                  <c:v>79711</c:v>
                </c:pt>
                <c:pt idx="4">
                  <c:v>60066</c:v>
                </c:pt>
                <c:pt idx="5">
                  <c:v>53795</c:v>
                </c:pt>
                <c:pt idx="6">
                  <c:v>48350</c:v>
                </c:pt>
                <c:pt idx="7">
                  <c:v>30546</c:v>
                </c:pt>
                <c:pt idx="8">
                  <c:v>29628</c:v>
                </c:pt>
                <c:pt idx="9">
                  <c:v>26805</c:v>
                </c:pt>
                <c:pt idx="10">
                  <c:v>151430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30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6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728224148292E-2"/>
          <c:y val="0.17736217455576675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75928486038487"/>
                  <c:y val="0.156210094427851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270548242538386"/>
                  <c:y val="1.53848010378013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7921366699391717E-2"/>
                  <c:y val="-5.05044800434429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8558180227471566"/>
                  <c:y val="-0.12776987359338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4.2312916992246263E-2"/>
                  <c:y val="-7.36165565511208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57129022994263"/>
                      <c:h val="0.1549886264216972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5.4693621312603101E-2"/>
                  <c:y val="-8.08167254955200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6146620985353929"/>
                  <c:y val="-8.86241288804416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54694022025866"/>
                      <c:h val="8.142540803089269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1053862541991412"/>
                  <c:y val="-7.29040938848162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36882317191268"/>
                      <c:h val="0.17031429691978159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8.1936513660983215E-2"/>
                  <c:y val="-1.1687332186924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4871805146494093E-3"/>
                  <c:y val="-1.47368992669019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821869594544956"/>
                      <c:h val="0.1028813467282106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117305</c:v>
                </c:pt>
                <c:pt idx="1">
                  <c:v>117346</c:v>
                </c:pt>
                <c:pt idx="2">
                  <c:v>30572</c:v>
                </c:pt>
                <c:pt idx="3">
                  <c:v>79150</c:v>
                </c:pt>
                <c:pt idx="4">
                  <c:v>52504</c:v>
                </c:pt>
                <c:pt idx="5">
                  <c:v>42608</c:v>
                </c:pt>
                <c:pt idx="6">
                  <c:v>60095</c:v>
                </c:pt>
                <c:pt idx="7">
                  <c:v>36517</c:v>
                </c:pt>
                <c:pt idx="8">
                  <c:v>30301</c:v>
                </c:pt>
                <c:pt idx="9">
                  <c:v>30075</c:v>
                </c:pt>
                <c:pt idx="10" formatCode="#,##0_);[Red]\(#,##0\)">
                  <c:v>185634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438150</xdr:colOff>
      <xdr:row>25</xdr:row>
      <xdr:rowOff>9526</xdr:rowOff>
    </xdr:from>
    <xdr:to>
      <xdr:col>6</xdr:col>
      <xdr:colOff>1114425</xdr:colOff>
      <xdr:row>49</xdr:row>
      <xdr:rowOff>161926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0.34138</cdr:y>
    </cdr:from>
    <cdr:to>
      <cdr:x>0.99877</cdr:x>
      <cdr:y>0.85517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30" y="942977"/>
          <a:ext cx="563830" cy="1419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0.90977</cdr:x>
      <cdr:y>0.39773</cdr:y>
    </cdr:from>
    <cdr:to>
      <cdr:x>0.99876</cdr:x>
      <cdr:y>0.71591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0400" y="1000132"/>
          <a:ext cx="685770" cy="80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0.83562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50"/>
          <a:ext cx="585538" cy="1352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0.88772</cdr:x>
      <cdr:y>0.21963</cdr:y>
    </cdr:from>
    <cdr:to>
      <cdr:x>0.98825</cdr:x>
      <cdr:y>0.7322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31" y="617131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0.89939</cdr:x>
      <cdr:y>0.12324</cdr:y>
    </cdr:from>
    <cdr:to>
      <cdr:x>0.9922</cdr:x>
      <cdr:y>0.67958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769" y="333369"/>
          <a:ext cx="679808" cy="1504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0.89907</cdr:x>
      <cdr:y>0.175</cdr:y>
    </cdr:from>
    <cdr:to>
      <cdr:x>0.99213</cdr:x>
      <cdr:y>0.71071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072" y="466725"/>
          <a:ext cx="676321" cy="1428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0.90457</cdr:x>
      <cdr:y>0.18118</cdr:y>
    </cdr:from>
    <cdr:to>
      <cdr:x>0.99215</cdr:x>
      <cdr:y>0.72474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1233" y="495287"/>
          <a:ext cx="638162" cy="1485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0.91383</cdr:x>
      <cdr:y>0.32042</cdr:y>
    </cdr:from>
    <cdr:to>
      <cdr:x>0.99086</cdr:x>
      <cdr:y>0.65845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34" y="866767"/>
          <a:ext cx="562022" cy="914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0.90719</cdr:x>
      <cdr:y>0.2</cdr:y>
    </cdr:from>
    <cdr:to>
      <cdr:x>0.99478</cdr:x>
      <cdr:y>0.66786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21" y="533404"/>
          <a:ext cx="638236" cy="1247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0.25532</cdr:y>
    </cdr:from>
    <cdr:to>
      <cdr:x>0.98829</cdr:x>
      <cdr:y>0.65505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71" y="697959"/>
          <a:ext cx="699041" cy="10927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0.90735</cdr:x>
      <cdr:y>0.36235</cdr:y>
    </cdr:from>
    <cdr:to>
      <cdr:x>0.99741</cdr:x>
      <cdr:y>0.79649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3345" y="983644"/>
          <a:ext cx="661380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0.14783</cdr:y>
    </cdr:from>
    <cdr:to>
      <cdr:x>1</cdr:x>
      <cdr:y>0.81469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02708"/>
          <a:ext cx="666757" cy="1816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0.87262</cdr:x>
      <cdr:y>0.13092</cdr:y>
    </cdr:from>
    <cdr:to>
      <cdr:x>0.98961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031" y="366635"/>
          <a:ext cx="858019" cy="1833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0.89234</cdr:x>
      <cdr:y>0.36937</cdr:y>
    </cdr:from>
    <cdr:to>
      <cdr:x>0.9824</cdr:x>
      <cdr:y>0.72089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60" y="1002693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0</xdr:rowOff>
    </xdr:from>
    <xdr:to>
      <xdr:col>9</xdr:col>
      <xdr:colOff>276225</xdr:colOff>
      <xdr:row>9</xdr:row>
      <xdr:rowOff>76200</xdr:rowOff>
    </xdr:to>
    <xdr:sp macro="" textlink="">
      <xdr:nvSpPr>
        <xdr:cNvPr id="544963" name="Line 3"/>
        <xdr:cNvSpPr>
          <a:spLocks noChangeShapeType="1"/>
        </xdr:cNvSpPr>
      </xdr:nvSpPr>
      <xdr:spPr bwMode="auto">
        <a:xfrm flipV="1">
          <a:off x="6638925" y="1371600"/>
          <a:ext cx="285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0.16531</cdr:y>
    </cdr:from>
    <cdr:to>
      <cdr:x>1</cdr:x>
      <cdr:y>0.73776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50341"/>
          <a:ext cx="666757" cy="1559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0.8934</cdr:x>
      <cdr:y>0.12412</cdr:y>
    </cdr:from>
    <cdr:to>
      <cdr:x>1</cdr:x>
      <cdr:y>0.79252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2419" y="347593"/>
          <a:ext cx="781831" cy="18717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0.90874</cdr:x>
      <cdr:y>0.40194</cdr:y>
    </cdr:from>
    <cdr:to>
      <cdr:x>0.99349</cdr:x>
      <cdr:y>0.76871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8941" y="1125560"/>
          <a:ext cx="619156" cy="10270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0.89426</cdr:x>
      <cdr:y>0.21504</cdr:y>
    </cdr:from>
    <cdr:to>
      <cdr:x>0.98825</cdr:x>
      <cdr:y>0.90681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660" y="571470"/>
          <a:ext cx="685765" cy="1838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0.89083</cdr:x>
      <cdr:y>0.30169</cdr:y>
    </cdr:from>
    <cdr:to>
      <cdr:x>0.99348</cdr:x>
      <cdr:y>0.91525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8132" y="847725"/>
          <a:ext cx="749928" cy="1724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0.85547</cdr:x>
      <cdr:y>0.22368</cdr:y>
    </cdr:from>
    <cdr:to>
      <cdr:x>0.98047</cdr:x>
      <cdr:y>0.68421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57907" y="647677"/>
          <a:ext cx="914400" cy="13335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0.23155</cdr:y>
    </cdr:from>
    <cdr:to>
      <cdr:x>0.98955</cdr:x>
      <cdr:y>0.7349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35" y="657240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0.8963</cdr:x>
      <cdr:y>0.33335</cdr:y>
    </cdr:from>
    <cdr:to>
      <cdr:x>0.98956</cdr:x>
      <cdr:y>0.66667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48067" y="933485"/>
          <a:ext cx="681327" cy="93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27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/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/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/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/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/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M8" sqref="M8"/>
    </sheetView>
  </sheetViews>
  <sheetFormatPr defaultRowHeight="17.25"/>
  <cols>
    <col min="1" max="1" width="9.625" style="320" customWidth="1"/>
    <col min="2" max="2" width="7.25" style="371" customWidth="1"/>
    <col min="3" max="3" width="9.625" style="372" customWidth="1"/>
    <col min="4" max="4" width="9" style="320"/>
    <col min="5" max="5" width="20" style="320" bestFit="1" customWidth="1"/>
    <col min="6" max="6" width="18.625" style="320" customWidth="1"/>
    <col min="7" max="7" width="7.75" style="320" customWidth="1"/>
    <col min="8" max="8" width="2.375" style="320" customWidth="1"/>
    <col min="9" max="9" width="7.75" style="320" customWidth="1"/>
    <col min="10" max="256" width="9" style="320"/>
    <col min="257" max="257" width="9.625" style="320" customWidth="1"/>
    <col min="258" max="258" width="7.25" style="320" customWidth="1"/>
    <col min="259" max="259" width="9.625" style="320" customWidth="1"/>
    <col min="260" max="260" width="9" style="320"/>
    <col min="261" max="261" width="20" style="320" bestFit="1" customWidth="1"/>
    <col min="262" max="262" width="18.625" style="320" customWidth="1"/>
    <col min="263" max="263" width="7.75" style="320" customWidth="1"/>
    <col min="264" max="264" width="2.375" style="320" customWidth="1"/>
    <col min="265" max="265" width="7.75" style="320" customWidth="1"/>
    <col min="266" max="512" width="9" style="320"/>
    <col min="513" max="513" width="9.625" style="320" customWidth="1"/>
    <col min="514" max="514" width="7.25" style="320" customWidth="1"/>
    <col min="515" max="515" width="9.625" style="320" customWidth="1"/>
    <col min="516" max="516" width="9" style="320"/>
    <col min="517" max="517" width="20" style="320" bestFit="1" customWidth="1"/>
    <col min="518" max="518" width="18.625" style="320" customWidth="1"/>
    <col min="519" max="519" width="7.75" style="320" customWidth="1"/>
    <col min="520" max="520" width="2.375" style="320" customWidth="1"/>
    <col min="521" max="521" width="7.75" style="320" customWidth="1"/>
    <col min="522" max="768" width="9" style="320"/>
    <col min="769" max="769" width="9.625" style="320" customWidth="1"/>
    <col min="770" max="770" width="7.25" style="320" customWidth="1"/>
    <col min="771" max="771" width="9.625" style="320" customWidth="1"/>
    <col min="772" max="772" width="9" style="320"/>
    <col min="773" max="773" width="20" style="320" bestFit="1" customWidth="1"/>
    <col min="774" max="774" width="18.625" style="320" customWidth="1"/>
    <col min="775" max="775" width="7.75" style="320" customWidth="1"/>
    <col min="776" max="776" width="2.375" style="320" customWidth="1"/>
    <col min="777" max="777" width="7.75" style="320" customWidth="1"/>
    <col min="778" max="1024" width="9" style="320"/>
    <col min="1025" max="1025" width="9.625" style="320" customWidth="1"/>
    <col min="1026" max="1026" width="7.25" style="320" customWidth="1"/>
    <col min="1027" max="1027" width="9.625" style="320" customWidth="1"/>
    <col min="1028" max="1028" width="9" style="320"/>
    <col min="1029" max="1029" width="20" style="320" bestFit="1" customWidth="1"/>
    <col min="1030" max="1030" width="18.625" style="320" customWidth="1"/>
    <col min="1031" max="1031" width="7.75" style="320" customWidth="1"/>
    <col min="1032" max="1032" width="2.375" style="320" customWidth="1"/>
    <col min="1033" max="1033" width="7.75" style="320" customWidth="1"/>
    <col min="1034" max="1280" width="9" style="320"/>
    <col min="1281" max="1281" width="9.625" style="320" customWidth="1"/>
    <col min="1282" max="1282" width="7.25" style="320" customWidth="1"/>
    <col min="1283" max="1283" width="9.625" style="320" customWidth="1"/>
    <col min="1284" max="1284" width="9" style="320"/>
    <col min="1285" max="1285" width="20" style="320" bestFit="1" customWidth="1"/>
    <col min="1286" max="1286" width="18.625" style="320" customWidth="1"/>
    <col min="1287" max="1287" width="7.75" style="320" customWidth="1"/>
    <col min="1288" max="1288" width="2.375" style="320" customWidth="1"/>
    <col min="1289" max="1289" width="7.75" style="320" customWidth="1"/>
    <col min="1290" max="1536" width="9" style="320"/>
    <col min="1537" max="1537" width="9.625" style="320" customWidth="1"/>
    <col min="1538" max="1538" width="7.25" style="320" customWidth="1"/>
    <col min="1539" max="1539" width="9.625" style="320" customWidth="1"/>
    <col min="1540" max="1540" width="9" style="320"/>
    <col min="1541" max="1541" width="20" style="320" bestFit="1" customWidth="1"/>
    <col min="1542" max="1542" width="18.625" style="320" customWidth="1"/>
    <col min="1543" max="1543" width="7.75" style="320" customWidth="1"/>
    <col min="1544" max="1544" width="2.375" style="320" customWidth="1"/>
    <col min="1545" max="1545" width="7.75" style="320" customWidth="1"/>
    <col min="1546" max="1792" width="9" style="320"/>
    <col min="1793" max="1793" width="9.625" style="320" customWidth="1"/>
    <col min="1794" max="1794" width="7.25" style="320" customWidth="1"/>
    <col min="1795" max="1795" width="9.625" style="320" customWidth="1"/>
    <col min="1796" max="1796" width="9" style="320"/>
    <col min="1797" max="1797" width="20" style="320" bestFit="1" customWidth="1"/>
    <col min="1798" max="1798" width="18.625" style="320" customWidth="1"/>
    <col min="1799" max="1799" width="7.75" style="320" customWidth="1"/>
    <col min="1800" max="1800" width="2.375" style="320" customWidth="1"/>
    <col min="1801" max="1801" width="7.75" style="320" customWidth="1"/>
    <col min="1802" max="2048" width="9" style="320"/>
    <col min="2049" max="2049" width="9.625" style="320" customWidth="1"/>
    <col min="2050" max="2050" width="7.25" style="320" customWidth="1"/>
    <col min="2051" max="2051" width="9.625" style="320" customWidth="1"/>
    <col min="2052" max="2052" width="9" style="320"/>
    <col min="2053" max="2053" width="20" style="320" bestFit="1" customWidth="1"/>
    <col min="2054" max="2054" width="18.625" style="320" customWidth="1"/>
    <col min="2055" max="2055" width="7.75" style="320" customWidth="1"/>
    <col min="2056" max="2056" width="2.375" style="320" customWidth="1"/>
    <col min="2057" max="2057" width="7.75" style="320" customWidth="1"/>
    <col min="2058" max="2304" width="9" style="320"/>
    <col min="2305" max="2305" width="9.625" style="320" customWidth="1"/>
    <col min="2306" max="2306" width="7.25" style="320" customWidth="1"/>
    <col min="2307" max="2307" width="9.625" style="320" customWidth="1"/>
    <col min="2308" max="2308" width="9" style="320"/>
    <col min="2309" max="2309" width="20" style="320" bestFit="1" customWidth="1"/>
    <col min="2310" max="2310" width="18.625" style="320" customWidth="1"/>
    <col min="2311" max="2311" width="7.75" style="320" customWidth="1"/>
    <col min="2312" max="2312" width="2.375" style="320" customWidth="1"/>
    <col min="2313" max="2313" width="7.75" style="320" customWidth="1"/>
    <col min="2314" max="2560" width="9" style="320"/>
    <col min="2561" max="2561" width="9.625" style="320" customWidth="1"/>
    <col min="2562" max="2562" width="7.25" style="320" customWidth="1"/>
    <col min="2563" max="2563" width="9.625" style="320" customWidth="1"/>
    <col min="2564" max="2564" width="9" style="320"/>
    <col min="2565" max="2565" width="20" style="320" bestFit="1" customWidth="1"/>
    <col min="2566" max="2566" width="18.625" style="320" customWidth="1"/>
    <col min="2567" max="2567" width="7.75" style="320" customWidth="1"/>
    <col min="2568" max="2568" width="2.375" style="320" customWidth="1"/>
    <col min="2569" max="2569" width="7.75" style="320" customWidth="1"/>
    <col min="2570" max="2816" width="9" style="320"/>
    <col min="2817" max="2817" width="9.625" style="320" customWidth="1"/>
    <col min="2818" max="2818" width="7.25" style="320" customWidth="1"/>
    <col min="2819" max="2819" width="9.625" style="320" customWidth="1"/>
    <col min="2820" max="2820" width="9" style="320"/>
    <col min="2821" max="2821" width="20" style="320" bestFit="1" customWidth="1"/>
    <col min="2822" max="2822" width="18.625" style="320" customWidth="1"/>
    <col min="2823" max="2823" width="7.75" style="320" customWidth="1"/>
    <col min="2824" max="2824" width="2.375" style="320" customWidth="1"/>
    <col min="2825" max="2825" width="7.75" style="320" customWidth="1"/>
    <col min="2826" max="3072" width="9" style="320"/>
    <col min="3073" max="3073" width="9.625" style="320" customWidth="1"/>
    <col min="3074" max="3074" width="7.25" style="320" customWidth="1"/>
    <col min="3075" max="3075" width="9.625" style="320" customWidth="1"/>
    <col min="3076" max="3076" width="9" style="320"/>
    <col min="3077" max="3077" width="20" style="320" bestFit="1" customWidth="1"/>
    <col min="3078" max="3078" width="18.625" style="320" customWidth="1"/>
    <col min="3079" max="3079" width="7.75" style="320" customWidth="1"/>
    <col min="3080" max="3080" width="2.375" style="320" customWidth="1"/>
    <col min="3081" max="3081" width="7.75" style="320" customWidth="1"/>
    <col min="3082" max="3328" width="9" style="320"/>
    <col min="3329" max="3329" width="9.625" style="320" customWidth="1"/>
    <col min="3330" max="3330" width="7.25" style="320" customWidth="1"/>
    <col min="3331" max="3331" width="9.625" style="320" customWidth="1"/>
    <col min="3332" max="3332" width="9" style="320"/>
    <col min="3333" max="3333" width="20" style="320" bestFit="1" customWidth="1"/>
    <col min="3334" max="3334" width="18.625" style="320" customWidth="1"/>
    <col min="3335" max="3335" width="7.75" style="320" customWidth="1"/>
    <col min="3336" max="3336" width="2.375" style="320" customWidth="1"/>
    <col min="3337" max="3337" width="7.75" style="320" customWidth="1"/>
    <col min="3338" max="3584" width="9" style="320"/>
    <col min="3585" max="3585" width="9.625" style="320" customWidth="1"/>
    <col min="3586" max="3586" width="7.25" style="320" customWidth="1"/>
    <col min="3587" max="3587" width="9.625" style="320" customWidth="1"/>
    <col min="3588" max="3588" width="9" style="320"/>
    <col min="3589" max="3589" width="20" style="320" bestFit="1" customWidth="1"/>
    <col min="3590" max="3590" width="18.625" style="320" customWidth="1"/>
    <col min="3591" max="3591" width="7.75" style="320" customWidth="1"/>
    <col min="3592" max="3592" width="2.375" style="320" customWidth="1"/>
    <col min="3593" max="3593" width="7.75" style="320" customWidth="1"/>
    <col min="3594" max="3840" width="9" style="320"/>
    <col min="3841" max="3841" width="9.625" style="320" customWidth="1"/>
    <col min="3842" max="3842" width="7.25" style="320" customWidth="1"/>
    <col min="3843" max="3843" width="9.625" style="320" customWidth="1"/>
    <col min="3844" max="3844" width="9" style="320"/>
    <col min="3845" max="3845" width="20" style="320" bestFit="1" customWidth="1"/>
    <col min="3846" max="3846" width="18.625" style="320" customWidth="1"/>
    <col min="3847" max="3847" width="7.75" style="320" customWidth="1"/>
    <col min="3848" max="3848" width="2.375" style="320" customWidth="1"/>
    <col min="3849" max="3849" width="7.75" style="320" customWidth="1"/>
    <col min="3850" max="4096" width="9" style="320"/>
    <col min="4097" max="4097" width="9.625" style="320" customWidth="1"/>
    <col min="4098" max="4098" width="7.25" style="320" customWidth="1"/>
    <col min="4099" max="4099" width="9.625" style="320" customWidth="1"/>
    <col min="4100" max="4100" width="9" style="320"/>
    <col min="4101" max="4101" width="20" style="320" bestFit="1" customWidth="1"/>
    <col min="4102" max="4102" width="18.625" style="320" customWidth="1"/>
    <col min="4103" max="4103" width="7.75" style="320" customWidth="1"/>
    <col min="4104" max="4104" width="2.375" style="320" customWidth="1"/>
    <col min="4105" max="4105" width="7.75" style="320" customWidth="1"/>
    <col min="4106" max="4352" width="9" style="320"/>
    <col min="4353" max="4353" width="9.625" style="320" customWidth="1"/>
    <col min="4354" max="4354" width="7.25" style="320" customWidth="1"/>
    <col min="4355" max="4355" width="9.625" style="320" customWidth="1"/>
    <col min="4356" max="4356" width="9" style="320"/>
    <col min="4357" max="4357" width="20" style="320" bestFit="1" customWidth="1"/>
    <col min="4358" max="4358" width="18.625" style="320" customWidth="1"/>
    <col min="4359" max="4359" width="7.75" style="320" customWidth="1"/>
    <col min="4360" max="4360" width="2.375" style="320" customWidth="1"/>
    <col min="4361" max="4361" width="7.75" style="320" customWidth="1"/>
    <col min="4362" max="4608" width="9" style="320"/>
    <col min="4609" max="4609" width="9.625" style="320" customWidth="1"/>
    <col min="4610" max="4610" width="7.25" style="320" customWidth="1"/>
    <col min="4611" max="4611" width="9.625" style="320" customWidth="1"/>
    <col min="4612" max="4612" width="9" style="320"/>
    <col min="4613" max="4613" width="20" style="320" bestFit="1" customWidth="1"/>
    <col min="4614" max="4614" width="18.625" style="320" customWidth="1"/>
    <col min="4615" max="4615" width="7.75" style="320" customWidth="1"/>
    <col min="4616" max="4616" width="2.375" style="320" customWidth="1"/>
    <col min="4617" max="4617" width="7.75" style="320" customWidth="1"/>
    <col min="4618" max="4864" width="9" style="320"/>
    <col min="4865" max="4865" width="9.625" style="320" customWidth="1"/>
    <col min="4866" max="4866" width="7.25" style="320" customWidth="1"/>
    <col min="4867" max="4867" width="9.625" style="320" customWidth="1"/>
    <col min="4868" max="4868" width="9" style="320"/>
    <col min="4869" max="4869" width="20" style="320" bestFit="1" customWidth="1"/>
    <col min="4870" max="4870" width="18.625" style="320" customWidth="1"/>
    <col min="4871" max="4871" width="7.75" style="320" customWidth="1"/>
    <col min="4872" max="4872" width="2.375" style="320" customWidth="1"/>
    <col min="4873" max="4873" width="7.75" style="320" customWidth="1"/>
    <col min="4874" max="5120" width="9" style="320"/>
    <col min="5121" max="5121" width="9.625" style="320" customWidth="1"/>
    <col min="5122" max="5122" width="7.25" style="320" customWidth="1"/>
    <col min="5123" max="5123" width="9.625" style="320" customWidth="1"/>
    <col min="5124" max="5124" width="9" style="320"/>
    <col min="5125" max="5125" width="20" style="320" bestFit="1" customWidth="1"/>
    <col min="5126" max="5126" width="18.625" style="320" customWidth="1"/>
    <col min="5127" max="5127" width="7.75" style="320" customWidth="1"/>
    <col min="5128" max="5128" width="2.375" style="320" customWidth="1"/>
    <col min="5129" max="5129" width="7.75" style="320" customWidth="1"/>
    <col min="5130" max="5376" width="9" style="320"/>
    <col min="5377" max="5377" width="9.625" style="320" customWidth="1"/>
    <col min="5378" max="5378" width="7.25" style="320" customWidth="1"/>
    <col min="5379" max="5379" width="9.625" style="320" customWidth="1"/>
    <col min="5380" max="5380" width="9" style="320"/>
    <col min="5381" max="5381" width="20" style="320" bestFit="1" customWidth="1"/>
    <col min="5382" max="5382" width="18.625" style="320" customWidth="1"/>
    <col min="5383" max="5383" width="7.75" style="320" customWidth="1"/>
    <col min="5384" max="5384" width="2.375" style="320" customWidth="1"/>
    <col min="5385" max="5385" width="7.75" style="320" customWidth="1"/>
    <col min="5386" max="5632" width="9" style="320"/>
    <col min="5633" max="5633" width="9.625" style="320" customWidth="1"/>
    <col min="5634" max="5634" width="7.25" style="320" customWidth="1"/>
    <col min="5635" max="5635" width="9.625" style="320" customWidth="1"/>
    <col min="5636" max="5636" width="9" style="320"/>
    <col min="5637" max="5637" width="20" style="320" bestFit="1" customWidth="1"/>
    <col min="5638" max="5638" width="18.625" style="320" customWidth="1"/>
    <col min="5639" max="5639" width="7.75" style="320" customWidth="1"/>
    <col min="5640" max="5640" width="2.375" style="320" customWidth="1"/>
    <col min="5641" max="5641" width="7.75" style="320" customWidth="1"/>
    <col min="5642" max="5888" width="9" style="320"/>
    <col min="5889" max="5889" width="9.625" style="320" customWidth="1"/>
    <col min="5890" max="5890" width="7.25" style="320" customWidth="1"/>
    <col min="5891" max="5891" width="9.625" style="320" customWidth="1"/>
    <col min="5892" max="5892" width="9" style="320"/>
    <col min="5893" max="5893" width="20" style="320" bestFit="1" customWidth="1"/>
    <col min="5894" max="5894" width="18.625" style="320" customWidth="1"/>
    <col min="5895" max="5895" width="7.75" style="320" customWidth="1"/>
    <col min="5896" max="5896" width="2.375" style="320" customWidth="1"/>
    <col min="5897" max="5897" width="7.75" style="320" customWidth="1"/>
    <col min="5898" max="6144" width="9" style="320"/>
    <col min="6145" max="6145" width="9.625" style="320" customWidth="1"/>
    <col min="6146" max="6146" width="7.25" style="320" customWidth="1"/>
    <col min="6147" max="6147" width="9.625" style="320" customWidth="1"/>
    <col min="6148" max="6148" width="9" style="320"/>
    <col min="6149" max="6149" width="20" style="320" bestFit="1" customWidth="1"/>
    <col min="6150" max="6150" width="18.625" style="320" customWidth="1"/>
    <col min="6151" max="6151" width="7.75" style="320" customWidth="1"/>
    <col min="6152" max="6152" width="2.375" style="320" customWidth="1"/>
    <col min="6153" max="6153" width="7.75" style="320" customWidth="1"/>
    <col min="6154" max="6400" width="9" style="320"/>
    <col min="6401" max="6401" width="9.625" style="320" customWidth="1"/>
    <col min="6402" max="6402" width="7.25" style="320" customWidth="1"/>
    <col min="6403" max="6403" width="9.625" style="320" customWidth="1"/>
    <col min="6404" max="6404" width="9" style="320"/>
    <col min="6405" max="6405" width="20" style="320" bestFit="1" customWidth="1"/>
    <col min="6406" max="6406" width="18.625" style="320" customWidth="1"/>
    <col min="6407" max="6407" width="7.75" style="320" customWidth="1"/>
    <col min="6408" max="6408" width="2.375" style="320" customWidth="1"/>
    <col min="6409" max="6409" width="7.75" style="320" customWidth="1"/>
    <col min="6410" max="6656" width="9" style="320"/>
    <col min="6657" max="6657" width="9.625" style="320" customWidth="1"/>
    <col min="6658" max="6658" width="7.25" style="320" customWidth="1"/>
    <col min="6659" max="6659" width="9.625" style="320" customWidth="1"/>
    <col min="6660" max="6660" width="9" style="320"/>
    <col min="6661" max="6661" width="20" style="320" bestFit="1" customWidth="1"/>
    <col min="6662" max="6662" width="18.625" style="320" customWidth="1"/>
    <col min="6663" max="6663" width="7.75" style="320" customWidth="1"/>
    <col min="6664" max="6664" width="2.375" style="320" customWidth="1"/>
    <col min="6665" max="6665" width="7.75" style="320" customWidth="1"/>
    <col min="6666" max="6912" width="9" style="320"/>
    <col min="6913" max="6913" width="9.625" style="320" customWidth="1"/>
    <col min="6914" max="6914" width="7.25" style="320" customWidth="1"/>
    <col min="6915" max="6915" width="9.625" style="320" customWidth="1"/>
    <col min="6916" max="6916" width="9" style="320"/>
    <col min="6917" max="6917" width="20" style="320" bestFit="1" customWidth="1"/>
    <col min="6918" max="6918" width="18.625" style="320" customWidth="1"/>
    <col min="6919" max="6919" width="7.75" style="320" customWidth="1"/>
    <col min="6920" max="6920" width="2.375" style="320" customWidth="1"/>
    <col min="6921" max="6921" width="7.75" style="320" customWidth="1"/>
    <col min="6922" max="7168" width="9" style="320"/>
    <col min="7169" max="7169" width="9.625" style="320" customWidth="1"/>
    <col min="7170" max="7170" width="7.25" style="320" customWidth="1"/>
    <col min="7171" max="7171" width="9.625" style="320" customWidth="1"/>
    <col min="7172" max="7172" width="9" style="320"/>
    <col min="7173" max="7173" width="20" style="320" bestFit="1" customWidth="1"/>
    <col min="7174" max="7174" width="18.625" style="320" customWidth="1"/>
    <col min="7175" max="7175" width="7.75" style="320" customWidth="1"/>
    <col min="7176" max="7176" width="2.375" style="320" customWidth="1"/>
    <col min="7177" max="7177" width="7.75" style="320" customWidth="1"/>
    <col min="7178" max="7424" width="9" style="320"/>
    <col min="7425" max="7425" width="9.625" style="320" customWidth="1"/>
    <col min="7426" max="7426" width="7.25" style="320" customWidth="1"/>
    <col min="7427" max="7427" width="9.625" style="320" customWidth="1"/>
    <col min="7428" max="7428" width="9" style="320"/>
    <col min="7429" max="7429" width="20" style="320" bestFit="1" customWidth="1"/>
    <col min="7430" max="7430" width="18.625" style="320" customWidth="1"/>
    <col min="7431" max="7431" width="7.75" style="320" customWidth="1"/>
    <col min="7432" max="7432" width="2.375" style="320" customWidth="1"/>
    <col min="7433" max="7433" width="7.75" style="320" customWidth="1"/>
    <col min="7434" max="7680" width="9" style="320"/>
    <col min="7681" max="7681" width="9.625" style="320" customWidth="1"/>
    <col min="7682" max="7682" width="7.25" style="320" customWidth="1"/>
    <col min="7683" max="7683" width="9.625" style="320" customWidth="1"/>
    <col min="7684" max="7684" width="9" style="320"/>
    <col min="7685" max="7685" width="20" style="320" bestFit="1" customWidth="1"/>
    <col min="7686" max="7686" width="18.625" style="320" customWidth="1"/>
    <col min="7687" max="7687" width="7.75" style="320" customWidth="1"/>
    <col min="7688" max="7688" width="2.375" style="320" customWidth="1"/>
    <col min="7689" max="7689" width="7.75" style="320" customWidth="1"/>
    <col min="7690" max="7936" width="9" style="320"/>
    <col min="7937" max="7937" width="9.625" style="320" customWidth="1"/>
    <col min="7938" max="7938" width="7.25" style="320" customWidth="1"/>
    <col min="7939" max="7939" width="9.625" style="320" customWidth="1"/>
    <col min="7940" max="7940" width="9" style="320"/>
    <col min="7941" max="7941" width="20" style="320" bestFit="1" customWidth="1"/>
    <col min="7942" max="7942" width="18.625" style="320" customWidth="1"/>
    <col min="7943" max="7943" width="7.75" style="320" customWidth="1"/>
    <col min="7944" max="7944" width="2.375" style="320" customWidth="1"/>
    <col min="7945" max="7945" width="7.75" style="320" customWidth="1"/>
    <col min="7946" max="8192" width="9" style="320"/>
    <col min="8193" max="8193" width="9.625" style="320" customWidth="1"/>
    <col min="8194" max="8194" width="7.25" style="320" customWidth="1"/>
    <col min="8195" max="8195" width="9.625" style="320" customWidth="1"/>
    <col min="8196" max="8196" width="9" style="320"/>
    <col min="8197" max="8197" width="20" style="320" bestFit="1" customWidth="1"/>
    <col min="8198" max="8198" width="18.625" style="320" customWidth="1"/>
    <col min="8199" max="8199" width="7.75" style="320" customWidth="1"/>
    <col min="8200" max="8200" width="2.375" style="320" customWidth="1"/>
    <col min="8201" max="8201" width="7.75" style="320" customWidth="1"/>
    <col min="8202" max="8448" width="9" style="320"/>
    <col min="8449" max="8449" width="9.625" style="320" customWidth="1"/>
    <col min="8450" max="8450" width="7.25" style="320" customWidth="1"/>
    <col min="8451" max="8451" width="9.625" style="320" customWidth="1"/>
    <col min="8452" max="8452" width="9" style="320"/>
    <col min="8453" max="8453" width="20" style="320" bestFit="1" customWidth="1"/>
    <col min="8454" max="8454" width="18.625" style="320" customWidth="1"/>
    <col min="8455" max="8455" width="7.75" style="320" customWidth="1"/>
    <col min="8456" max="8456" width="2.375" style="320" customWidth="1"/>
    <col min="8457" max="8457" width="7.75" style="320" customWidth="1"/>
    <col min="8458" max="8704" width="9" style="320"/>
    <col min="8705" max="8705" width="9.625" style="320" customWidth="1"/>
    <col min="8706" max="8706" width="7.25" style="320" customWidth="1"/>
    <col min="8707" max="8707" width="9.625" style="320" customWidth="1"/>
    <col min="8708" max="8708" width="9" style="320"/>
    <col min="8709" max="8709" width="20" style="320" bestFit="1" customWidth="1"/>
    <col min="8710" max="8710" width="18.625" style="320" customWidth="1"/>
    <col min="8711" max="8711" width="7.75" style="320" customWidth="1"/>
    <col min="8712" max="8712" width="2.375" style="320" customWidth="1"/>
    <col min="8713" max="8713" width="7.75" style="320" customWidth="1"/>
    <col min="8714" max="8960" width="9" style="320"/>
    <col min="8961" max="8961" width="9.625" style="320" customWidth="1"/>
    <col min="8962" max="8962" width="7.25" style="320" customWidth="1"/>
    <col min="8963" max="8963" width="9.625" style="320" customWidth="1"/>
    <col min="8964" max="8964" width="9" style="320"/>
    <col min="8965" max="8965" width="20" style="320" bestFit="1" customWidth="1"/>
    <col min="8966" max="8966" width="18.625" style="320" customWidth="1"/>
    <col min="8967" max="8967" width="7.75" style="320" customWidth="1"/>
    <col min="8968" max="8968" width="2.375" style="320" customWidth="1"/>
    <col min="8969" max="8969" width="7.75" style="320" customWidth="1"/>
    <col min="8970" max="9216" width="9" style="320"/>
    <col min="9217" max="9217" width="9.625" style="320" customWidth="1"/>
    <col min="9218" max="9218" width="7.25" style="320" customWidth="1"/>
    <col min="9219" max="9219" width="9.625" style="320" customWidth="1"/>
    <col min="9220" max="9220" width="9" style="320"/>
    <col min="9221" max="9221" width="20" style="320" bestFit="1" customWidth="1"/>
    <col min="9222" max="9222" width="18.625" style="320" customWidth="1"/>
    <col min="9223" max="9223" width="7.75" style="320" customWidth="1"/>
    <col min="9224" max="9224" width="2.375" style="320" customWidth="1"/>
    <col min="9225" max="9225" width="7.75" style="320" customWidth="1"/>
    <col min="9226" max="9472" width="9" style="320"/>
    <col min="9473" max="9473" width="9.625" style="320" customWidth="1"/>
    <col min="9474" max="9474" width="7.25" style="320" customWidth="1"/>
    <col min="9475" max="9475" width="9.625" style="320" customWidth="1"/>
    <col min="9476" max="9476" width="9" style="320"/>
    <col min="9477" max="9477" width="20" style="320" bestFit="1" customWidth="1"/>
    <col min="9478" max="9478" width="18.625" style="320" customWidth="1"/>
    <col min="9479" max="9479" width="7.75" style="320" customWidth="1"/>
    <col min="9480" max="9480" width="2.375" style="320" customWidth="1"/>
    <col min="9481" max="9481" width="7.75" style="320" customWidth="1"/>
    <col min="9482" max="9728" width="9" style="320"/>
    <col min="9729" max="9729" width="9.625" style="320" customWidth="1"/>
    <col min="9730" max="9730" width="7.25" style="320" customWidth="1"/>
    <col min="9731" max="9731" width="9.625" style="320" customWidth="1"/>
    <col min="9732" max="9732" width="9" style="320"/>
    <col min="9733" max="9733" width="20" style="320" bestFit="1" customWidth="1"/>
    <col min="9734" max="9734" width="18.625" style="320" customWidth="1"/>
    <col min="9735" max="9735" width="7.75" style="320" customWidth="1"/>
    <col min="9736" max="9736" width="2.375" style="320" customWidth="1"/>
    <col min="9737" max="9737" width="7.75" style="320" customWidth="1"/>
    <col min="9738" max="9984" width="9" style="320"/>
    <col min="9985" max="9985" width="9.625" style="320" customWidth="1"/>
    <col min="9986" max="9986" width="7.25" style="320" customWidth="1"/>
    <col min="9987" max="9987" width="9.625" style="320" customWidth="1"/>
    <col min="9988" max="9988" width="9" style="320"/>
    <col min="9989" max="9989" width="20" style="320" bestFit="1" customWidth="1"/>
    <col min="9990" max="9990" width="18.625" style="320" customWidth="1"/>
    <col min="9991" max="9991" width="7.75" style="320" customWidth="1"/>
    <col min="9992" max="9992" width="2.375" style="320" customWidth="1"/>
    <col min="9993" max="9993" width="7.75" style="320" customWidth="1"/>
    <col min="9994" max="10240" width="9" style="320"/>
    <col min="10241" max="10241" width="9.625" style="320" customWidth="1"/>
    <col min="10242" max="10242" width="7.25" style="320" customWidth="1"/>
    <col min="10243" max="10243" width="9.625" style="320" customWidth="1"/>
    <col min="10244" max="10244" width="9" style="320"/>
    <col min="10245" max="10245" width="20" style="320" bestFit="1" customWidth="1"/>
    <col min="10246" max="10246" width="18.625" style="320" customWidth="1"/>
    <col min="10247" max="10247" width="7.75" style="320" customWidth="1"/>
    <col min="10248" max="10248" width="2.375" style="320" customWidth="1"/>
    <col min="10249" max="10249" width="7.75" style="320" customWidth="1"/>
    <col min="10250" max="10496" width="9" style="320"/>
    <col min="10497" max="10497" width="9.625" style="320" customWidth="1"/>
    <col min="10498" max="10498" width="7.25" style="320" customWidth="1"/>
    <col min="10499" max="10499" width="9.625" style="320" customWidth="1"/>
    <col min="10500" max="10500" width="9" style="320"/>
    <col min="10501" max="10501" width="20" style="320" bestFit="1" customWidth="1"/>
    <col min="10502" max="10502" width="18.625" style="320" customWidth="1"/>
    <col min="10503" max="10503" width="7.75" style="320" customWidth="1"/>
    <col min="10504" max="10504" width="2.375" style="320" customWidth="1"/>
    <col min="10505" max="10505" width="7.75" style="320" customWidth="1"/>
    <col min="10506" max="10752" width="9" style="320"/>
    <col min="10753" max="10753" width="9.625" style="320" customWidth="1"/>
    <col min="10754" max="10754" width="7.25" style="320" customWidth="1"/>
    <col min="10755" max="10755" width="9.625" style="320" customWidth="1"/>
    <col min="10756" max="10756" width="9" style="320"/>
    <col min="10757" max="10757" width="20" style="320" bestFit="1" customWidth="1"/>
    <col min="10758" max="10758" width="18.625" style="320" customWidth="1"/>
    <col min="10759" max="10759" width="7.75" style="320" customWidth="1"/>
    <col min="10760" max="10760" width="2.375" style="320" customWidth="1"/>
    <col min="10761" max="10761" width="7.75" style="320" customWidth="1"/>
    <col min="10762" max="11008" width="9" style="320"/>
    <col min="11009" max="11009" width="9.625" style="320" customWidth="1"/>
    <col min="11010" max="11010" width="7.25" style="320" customWidth="1"/>
    <col min="11011" max="11011" width="9.625" style="320" customWidth="1"/>
    <col min="11012" max="11012" width="9" style="320"/>
    <col min="11013" max="11013" width="20" style="320" bestFit="1" customWidth="1"/>
    <col min="11014" max="11014" width="18.625" style="320" customWidth="1"/>
    <col min="11015" max="11015" width="7.75" style="320" customWidth="1"/>
    <col min="11016" max="11016" width="2.375" style="320" customWidth="1"/>
    <col min="11017" max="11017" width="7.75" style="320" customWidth="1"/>
    <col min="11018" max="11264" width="9" style="320"/>
    <col min="11265" max="11265" width="9.625" style="320" customWidth="1"/>
    <col min="11266" max="11266" width="7.25" style="320" customWidth="1"/>
    <col min="11267" max="11267" width="9.625" style="320" customWidth="1"/>
    <col min="11268" max="11268" width="9" style="320"/>
    <col min="11269" max="11269" width="20" style="320" bestFit="1" customWidth="1"/>
    <col min="11270" max="11270" width="18.625" style="320" customWidth="1"/>
    <col min="11271" max="11271" width="7.75" style="320" customWidth="1"/>
    <col min="11272" max="11272" width="2.375" style="320" customWidth="1"/>
    <col min="11273" max="11273" width="7.75" style="320" customWidth="1"/>
    <col min="11274" max="11520" width="9" style="320"/>
    <col min="11521" max="11521" width="9.625" style="320" customWidth="1"/>
    <col min="11522" max="11522" width="7.25" style="320" customWidth="1"/>
    <col min="11523" max="11523" width="9.625" style="320" customWidth="1"/>
    <col min="11524" max="11524" width="9" style="320"/>
    <col min="11525" max="11525" width="20" style="320" bestFit="1" customWidth="1"/>
    <col min="11526" max="11526" width="18.625" style="320" customWidth="1"/>
    <col min="11527" max="11527" width="7.75" style="320" customWidth="1"/>
    <col min="11528" max="11528" width="2.375" style="320" customWidth="1"/>
    <col min="11529" max="11529" width="7.75" style="320" customWidth="1"/>
    <col min="11530" max="11776" width="9" style="320"/>
    <col min="11777" max="11777" width="9.625" style="320" customWidth="1"/>
    <col min="11778" max="11778" width="7.25" style="320" customWidth="1"/>
    <col min="11779" max="11779" width="9.625" style="320" customWidth="1"/>
    <col min="11780" max="11780" width="9" style="320"/>
    <col min="11781" max="11781" width="20" style="320" bestFit="1" customWidth="1"/>
    <col min="11782" max="11782" width="18.625" style="320" customWidth="1"/>
    <col min="11783" max="11783" width="7.75" style="320" customWidth="1"/>
    <col min="11784" max="11784" width="2.375" style="320" customWidth="1"/>
    <col min="11785" max="11785" width="7.75" style="320" customWidth="1"/>
    <col min="11786" max="12032" width="9" style="320"/>
    <col min="12033" max="12033" width="9.625" style="320" customWidth="1"/>
    <col min="12034" max="12034" width="7.25" style="320" customWidth="1"/>
    <col min="12035" max="12035" width="9.625" style="320" customWidth="1"/>
    <col min="12036" max="12036" width="9" style="320"/>
    <col min="12037" max="12037" width="20" style="320" bestFit="1" customWidth="1"/>
    <col min="12038" max="12038" width="18.625" style="320" customWidth="1"/>
    <col min="12039" max="12039" width="7.75" style="320" customWidth="1"/>
    <col min="12040" max="12040" width="2.375" style="320" customWidth="1"/>
    <col min="12041" max="12041" width="7.75" style="320" customWidth="1"/>
    <col min="12042" max="12288" width="9" style="320"/>
    <col min="12289" max="12289" width="9.625" style="320" customWidth="1"/>
    <col min="12290" max="12290" width="7.25" style="320" customWidth="1"/>
    <col min="12291" max="12291" width="9.625" style="320" customWidth="1"/>
    <col min="12292" max="12292" width="9" style="320"/>
    <col min="12293" max="12293" width="20" style="320" bestFit="1" customWidth="1"/>
    <col min="12294" max="12294" width="18.625" style="320" customWidth="1"/>
    <col min="12295" max="12295" width="7.75" style="320" customWidth="1"/>
    <col min="12296" max="12296" width="2.375" style="320" customWidth="1"/>
    <col min="12297" max="12297" width="7.75" style="320" customWidth="1"/>
    <col min="12298" max="12544" width="9" style="320"/>
    <col min="12545" max="12545" width="9.625" style="320" customWidth="1"/>
    <col min="12546" max="12546" width="7.25" style="320" customWidth="1"/>
    <col min="12547" max="12547" width="9.625" style="320" customWidth="1"/>
    <col min="12548" max="12548" width="9" style="320"/>
    <col min="12549" max="12549" width="20" style="320" bestFit="1" customWidth="1"/>
    <col min="12550" max="12550" width="18.625" style="320" customWidth="1"/>
    <col min="12551" max="12551" width="7.75" style="320" customWidth="1"/>
    <col min="12552" max="12552" width="2.375" style="320" customWidth="1"/>
    <col min="12553" max="12553" width="7.75" style="320" customWidth="1"/>
    <col min="12554" max="12800" width="9" style="320"/>
    <col min="12801" max="12801" width="9.625" style="320" customWidth="1"/>
    <col min="12802" max="12802" width="7.25" style="320" customWidth="1"/>
    <col min="12803" max="12803" width="9.625" style="320" customWidth="1"/>
    <col min="12804" max="12804" width="9" style="320"/>
    <col min="12805" max="12805" width="20" style="320" bestFit="1" customWidth="1"/>
    <col min="12806" max="12806" width="18.625" style="320" customWidth="1"/>
    <col min="12807" max="12807" width="7.75" style="320" customWidth="1"/>
    <col min="12808" max="12808" width="2.375" style="320" customWidth="1"/>
    <col min="12809" max="12809" width="7.75" style="320" customWidth="1"/>
    <col min="12810" max="13056" width="9" style="320"/>
    <col min="13057" max="13057" width="9.625" style="320" customWidth="1"/>
    <col min="13058" max="13058" width="7.25" style="320" customWidth="1"/>
    <col min="13059" max="13059" width="9.625" style="320" customWidth="1"/>
    <col min="13060" max="13060" width="9" style="320"/>
    <col min="13061" max="13061" width="20" style="320" bestFit="1" customWidth="1"/>
    <col min="13062" max="13062" width="18.625" style="320" customWidth="1"/>
    <col min="13063" max="13063" width="7.75" style="320" customWidth="1"/>
    <col min="13064" max="13064" width="2.375" style="320" customWidth="1"/>
    <col min="13065" max="13065" width="7.75" style="320" customWidth="1"/>
    <col min="13066" max="13312" width="9" style="320"/>
    <col min="13313" max="13313" width="9.625" style="320" customWidth="1"/>
    <col min="13314" max="13314" width="7.25" style="320" customWidth="1"/>
    <col min="13315" max="13315" width="9.625" style="320" customWidth="1"/>
    <col min="13316" max="13316" width="9" style="320"/>
    <col min="13317" max="13317" width="20" style="320" bestFit="1" customWidth="1"/>
    <col min="13318" max="13318" width="18.625" style="320" customWidth="1"/>
    <col min="13319" max="13319" width="7.75" style="320" customWidth="1"/>
    <col min="13320" max="13320" width="2.375" style="320" customWidth="1"/>
    <col min="13321" max="13321" width="7.75" style="320" customWidth="1"/>
    <col min="13322" max="13568" width="9" style="320"/>
    <col min="13569" max="13569" width="9.625" style="320" customWidth="1"/>
    <col min="13570" max="13570" width="7.25" style="320" customWidth="1"/>
    <col min="13571" max="13571" width="9.625" style="320" customWidth="1"/>
    <col min="13572" max="13572" width="9" style="320"/>
    <col min="13573" max="13573" width="20" style="320" bestFit="1" customWidth="1"/>
    <col min="13574" max="13574" width="18.625" style="320" customWidth="1"/>
    <col min="13575" max="13575" width="7.75" style="320" customWidth="1"/>
    <col min="13576" max="13576" width="2.375" style="320" customWidth="1"/>
    <col min="13577" max="13577" width="7.75" style="320" customWidth="1"/>
    <col min="13578" max="13824" width="9" style="320"/>
    <col min="13825" max="13825" width="9.625" style="320" customWidth="1"/>
    <col min="13826" max="13826" width="7.25" style="320" customWidth="1"/>
    <col min="13827" max="13827" width="9.625" style="320" customWidth="1"/>
    <col min="13828" max="13828" width="9" style="320"/>
    <col min="13829" max="13829" width="20" style="320" bestFit="1" customWidth="1"/>
    <col min="13830" max="13830" width="18.625" style="320" customWidth="1"/>
    <col min="13831" max="13831" width="7.75" style="320" customWidth="1"/>
    <col min="13832" max="13832" width="2.375" style="320" customWidth="1"/>
    <col min="13833" max="13833" width="7.75" style="320" customWidth="1"/>
    <col min="13834" max="14080" width="9" style="320"/>
    <col min="14081" max="14081" width="9.625" style="320" customWidth="1"/>
    <col min="14082" max="14082" width="7.25" style="320" customWidth="1"/>
    <col min="14083" max="14083" width="9.625" style="320" customWidth="1"/>
    <col min="14084" max="14084" width="9" style="320"/>
    <col min="14085" max="14085" width="20" style="320" bestFit="1" customWidth="1"/>
    <col min="14086" max="14086" width="18.625" style="320" customWidth="1"/>
    <col min="14087" max="14087" width="7.75" style="320" customWidth="1"/>
    <col min="14088" max="14088" width="2.375" style="320" customWidth="1"/>
    <col min="14089" max="14089" width="7.75" style="320" customWidth="1"/>
    <col min="14090" max="14336" width="9" style="320"/>
    <col min="14337" max="14337" width="9.625" style="320" customWidth="1"/>
    <col min="14338" max="14338" width="7.25" style="320" customWidth="1"/>
    <col min="14339" max="14339" width="9.625" style="320" customWidth="1"/>
    <col min="14340" max="14340" width="9" style="320"/>
    <col min="14341" max="14341" width="20" style="320" bestFit="1" customWidth="1"/>
    <col min="14342" max="14342" width="18.625" style="320" customWidth="1"/>
    <col min="14343" max="14343" width="7.75" style="320" customWidth="1"/>
    <col min="14344" max="14344" width="2.375" style="320" customWidth="1"/>
    <col min="14345" max="14345" width="7.75" style="320" customWidth="1"/>
    <col min="14346" max="14592" width="9" style="320"/>
    <col min="14593" max="14593" width="9.625" style="320" customWidth="1"/>
    <col min="14594" max="14594" width="7.25" style="320" customWidth="1"/>
    <col min="14595" max="14595" width="9.625" style="320" customWidth="1"/>
    <col min="14596" max="14596" width="9" style="320"/>
    <col min="14597" max="14597" width="20" style="320" bestFit="1" customWidth="1"/>
    <col min="14598" max="14598" width="18.625" style="320" customWidth="1"/>
    <col min="14599" max="14599" width="7.75" style="320" customWidth="1"/>
    <col min="14600" max="14600" width="2.375" style="320" customWidth="1"/>
    <col min="14601" max="14601" width="7.75" style="320" customWidth="1"/>
    <col min="14602" max="14848" width="9" style="320"/>
    <col min="14849" max="14849" width="9.625" style="320" customWidth="1"/>
    <col min="14850" max="14850" width="7.25" style="320" customWidth="1"/>
    <col min="14851" max="14851" width="9.625" style="320" customWidth="1"/>
    <col min="14852" max="14852" width="9" style="320"/>
    <col min="14853" max="14853" width="20" style="320" bestFit="1" customWidth="1"/>
    <col min="14854" max="14854" width="18.625" style="320" customWidth="1"/>
    <col min="14855" max="14855" width="7.75" style="320" customWidth="1"/>
    <col min="14856" max="14856" width="2.375" style="320" customWidth="1"/>
    <col min="14857" max="14857" width="7.75" style="320" customWidth="1"/>
    <col min="14858" max="15104" width="9" style="320"/>
    <col min="15105" max="15105" width="9.625" style="320" customWidth="1"/>
    <col min="15106" max="15106" width="7.25" style="320" customWidth="1"/>
    <col min="15107" max="15107" width="9.625" style="320" customWidth="1"/>
    <col min="15108" max="15108" width="9" style="320"/>
    <col min="15109" max="15109" width="20" style="320" bestFit="1" customWidth="1"/>
    <col min="15110" max="15110" width="18.625" style="320" customWidth="1"/>
    <col min="15111" max="15111" width="7.75" style="320" customWidth="1"/>
    <col min="15112" max="15112" width="2.375" style="320" customWidth="1"/>
    <col min="15113" max="15113" width="7.75" style="320" customWidth="1"/>
    <col min="15114" max="15360" width="9" style="320"/>
    <col min="15361" max="15361" width="9.625" style="320" customWidth="1"/>
    <col min="15362" max="15362" width="7.25" style="320" customWidth="1"/>
    <col min="15363" max="15363" width="9.625" style="320" customWidth="1"/>
    <col min="15364" max="15364" width="9" style="320"/>
    <col min="15365" max="15365" width="20" style="320" bestFit="1" customWidth="1"/>
    <col min="15366" max="15366" width="18.625" style="320" customWidth="1"/>
    <col min="15367" max="15367" width="7.75" style="320" customWidth="1"/>
    <col min="15368" max="15368" width="2.375" style="320" customWidth="1"/>
    <col min="15369" max="15369" width="7.75" style="320" customWidth="1"/>
    <col min="15370" max="15616" width="9" style="320"/>
    <col min="15617" max="15617" width="9.625" style="320" customWidth="1"/>
    <col min="15618" max="15618" width="7.25" style="320" customWidth="1"/>
    <col min="15619" max="15619" width="9.625" style="320" customWidth="1"/>
    <col min="15620" max="15620" width="9" style="320"/>
    <col min="15621" max="15621" width="20" style="320" bestFit="1" customWidth="1"/>
    <col min="15622" max="15622" width="18.625" style="320" customWidth="1"/>
    <col min="15623" max="15623" width="7.75" style="320" customWidth="1"/>
    <col min="15624" max="15624" width="2.375" style="320" customWidth="1"/>
    <col min="15625" max="15625" width="7.75" style="320" customWidth="1"/>
    <col min="15626" max="15872" width="9" style="320"/>
    <col min="15873" max="15873" width="9.625" style="320" customWidth="1"/>
    <col min="15874" max="15874" width="7.25" style="320" customWidth="1"/>
    <col min="15875" max="15875" width="9.625" style="320" customWidth="1"/>
    <col min="15876" max="15876" width="9" style="320"/>
    <col min="15877" max="15877" width="20" style="320" bestFit="1" customWidth="1"/>
    <col min="15878" max="15878" width="18.625" style="320" customWidth="1"/>
    <col min="15879" max="15879" width="7.75" style="320" customWidth="1"/>
    <col min="15880" max="15880" width="2.375" style="320" customWidth="1"/>
    <col min="15881" max="15881" width="7.75" style="320" customWidth="1"/>
    <col min="15882" max="16128" width="9" style="320"/>
    <col min="16129" max="16129" width="9.625" style="320" customWidth="1"/>
    <col min="16130" max="16130" width="7.25" style="320" customWidth="1"/>
    <col min="16131" max="16131" width="9.625" style="320" customWidth="1"/>
    <col min="16132" max="16132" width="9" style="320"/>
    <col min="16133" max="16133" width="20" style="320" bestFit="1" customWidth="1"/>
    <col min="16134" max="16134" width="18.625" style="320" customWidth="1"/>
    <col min="16135" max="16135" width="7.75" style="320" customWidth="1"/>
    <col min="16136" max="16136" width="2.375" style="320" customWidth="1"/>
    <col min="16137" max="16137" width="7.75" style="320" customWidth="1"/>
    <col min="16138" max="16384" width="9" style="320"/>
  </cols>
  <sheetData>
    <row r="1" spans="1:8" ht="21" customHeight="1">
      <c r="A1" s="315"/>
      <c r="B1" s="316"/>
      <c r="C1" s="317"/>
      <c r="D1" s="318"/>
      <c r="E1" s="318"/>
      <c r="F1" s="318"/>
      <c r="G1" s="318"/>
      <c r="H1" s="319"/>
    </row>
    <row r="2" spans="1:8" ht="24">
      <c r="A2" s="551" t="s">
        <v>163</v>
      </c>
      <c r="B2" s="552"/>
      <c r="C2" s="552"/>
      <c r="D2" s="552"/>
      <c r="E2" s="552"/>
      <c r="F2" s="552"/>
      <c r="G2" s="552"/>
      <c r="H2" s="553"/>
    </row>
    <row r="3" spans="1:8" ht="30" customHeight="1">
      <c r="A3" s="554"/>
      <c r="B3" s="552"/>
      <c r="C3" s="552"/>
      <c r="D3" s="552"/>
      <c r="E3" s="552"/>
      <c r="F3" s="552"/>
      <c r="G3" s="552"/>
      <c r="H3" s="553"/>
    </row>
    <row r="4" spans="1:8">
      <c r="A4" s="141"/>
      <c r="B4" s="321"/>
      <c r="C4" s="322"/>
      <c r="D4" s="38"/>
      <c r="E4" s="38"/>
      <c r="F4" s="38"/>
      <c r="G4" s="38"/>
      <c r="H4" s="323"/>
    </row>
    <row r="5" spans="1:8">
      <c r="A5" s="324"/>
      <c r="B5" s="325"/>
      <c r="C5" s="325"/>
      <c r="D5" s="325"/>
      <c r="E5" s="325"/>
      <c r="F5" s="325"/>
      <c r="G5" s="325"/>
      <c r="H5" s="326"/>
    </row>
    <row r="6" spans="1:8" ht="23.25" customHeight="1">
      <c r="A6" s="327"/>
      <c r="B6" s="328" t="s">
        <v>164</v>
      </c>
      <c r="C6" s="329"/>
      <c r="D6" s="330" t="s">
        <v>165</v>
      </c>
      <c r="E6" s="330"/>
      <c r="F6" s="331"/>
      <c r="G6" s="331"/>
      <c r="H6" s="323"/>
    </row>
    <row r="7" spans="1:8" s="337" customFormat="1" ht="17.100000000000001" customHeight="1">
      <c r="A7" s="332"/>
      <c r="B7" s="333">
        <v>1</v>
      </c>
      <c r="C7" s="334"/>
      <c r="D7" s="331" t="s">
        <v>166</v>
      </c>
      <c r="E7" s="331"/>
      <c r="F7" s="331"/>
      <c r="G7" s="335"/>
      <c r="H7" s="336"/>
    </row>
    <row r="8" spans="1:8" s="337" customFormat="1" ht="17.100000000000001" customHeight="1">
      <c r="A8" s="332"/>
      <c r="B8" s="338"/>
      <c r="C8" s="334"/>
      <c r="D8" s="331"/>
      <c r="E8" s="331"/>
      <c r="F8" s="331"/>
      <c r="G8" s="331"/>
      <c r="H8" s="336"/>
    </row>
    <row r="9" spans="1:8" s="337" customFormat="1" ht="17.100000000000001" customHeight="1">
      <c r="A9" s="332"/>
      <c r="B9" s="339">
        <v>2</v>
      </c>
      <c r="C9" s="334"/>
      <c r="D9" s="331" t="s">
        <v>167</v>
      </c>
      <c r="E9" s="331"/>
      <c r="F9" s="331"/>
      <c r="G9" s="335"/>
      <c r="H9" s="336"/>
    </row>
    <row r="10" spans="1:8" s="337" customFormat="1" ht="17.100000000000001" customHeight="1">
      <c r="A10" s="332"/>
      <c r="B10" s="338"/>
      <c r="C10" s="334"/>
      <c r="D10" s="331"/>
      <c r="E10" s="331"/>
      <c r="F10" s="331"/>
      <c r="G10" s="331"/>
      <c r="H10" s="336"/>
    </row>
    <row r="11" spans="1:8" s="337" customFormat="1" ht="17.100000000000001" customHeight="1">
      <c r="A11" s="332"/>
      <c r="B11" s="340">
        <v>3</v>
      </c>
      <c r="C11" s="334"/>
      <c r="D11" s="331" t="s">
        <v>168</v>
      </c>
      <c r="E11" s="331"/>
      <c r="F11" s="331"/>
      <c r="G11" s="335"/>
      <c r="H11" s="336"/>
    </row>
    <row r="12" spans="1:8" s="337" customFormat="1" ht="17.100000000000001" customHeight="1">
      <c r="A12" s="332"/>
      <c r="B12" s="338"/>
      <c r="C12" s="334"/>
      <c r="D12" s="331"/>
      <c r="E12" s="331"/>
      <c r="F12" s="331"/>
      <c r="G12" s="331"/>
      <c r="H12" s="336"/>
    </row>
    <row r="13" spans="1:8" s="337" customFormat="1" ht="17.100000000000001" customHeight="1">
      <c r="A13" s="332"/>
      <c r="B13" s="472">
        <v>4</v>
      </c>
      <c r="C13" s="334"/>
      <c r="D13" s="331" t="s">
        <v>169</v>
      </c>
      <c r="E13" s="331"/>
      <c r="F13" s="331"/>
      <c r="G13" s="335"/>
      <c r="H13" s="336"/>
    </row>
    <row r="14" spans="1:8" s="337" customFormat="1" ht="17.100000000000001" customHeight="1">
      <c r="A14" s="332"/>
      <c r="B14" s="338" t="s">
        <v>170</v>
      </c>
      <c r="C14" s="334"/>
      <c r="D14" s="331"/>
      <c r="E14" s="331"/>
      <c r="F14" s="331"/>
      <c r="G14" s="331"/>
      <c r="H14" s="336"/>
    </row>
    <row r="15" spans="1:8" s="337" customFormat="1" ht="17.100000000000001" customHeight="1">
      <c r="A15" s="332"/>
      <c r="B15" s="341">
        <v>5</v>
      </c>
      <c r="C15" s="342"/>
      <c r="D15" s="331" t="s">
        <v>171</v>
      </c>
      <c r="E15" s="331"/>
      <c r="F15" s="331"/>
      <c r="G15" s="335"/>
      <c r="H15" s="336"/>
    </row>
    <row r="16" spans="1:8" s="337" customFormat="1" ht="17.100000000000001" customHeight="1">
      <c r="A16" s="332"/>
      <c r="B16" s="338"/>
      <c r="C16" s="334"/>
      <c r="D16" s="331"/>
      <c r="E16" s="331"/>
      <c r="F16" s="331"/>
      <c r="G16" s="331"/>
      <c r="H16" s="336"/>
    </row>
    <row r="17" spans="1:8" s="337" customFormat="1" ht="17.100000000000001" customHeight="1">
      <c r="A17" s="332"/>
      <c r="B17" s="343">
        <v>6</v>
      </c>
      <c r="C17" s="334"/>
      <c r="D17" s="331" t="s">
        <v>172</v>
      </c>
      <c r="E17" s="331"/>
      <c r="F17" s="331"/>
      <c r="G17" s="331"/>
      <c r="H17" s="336"/>
    </row>
    <row r="18" spans="1:8" s="337" customFormat="1" ht="17.100000000000001" customHeight="1">
      <c r="A18" s="332"/>
      <c r="B18" s="338"/>
      <c r="C18" s="334"/>
      <c r="D18" s="331"/>
      <c r="E18" s="331"/>
      <c r="F18" s="331"/>
      <c r="G18" s="331"/>
      <c r="H18" s="336"/>
    </row>
    <row r="19" spans="1:8" s="337" customFormat="1" ht="17.100000000000001" customHeight="1">
      <c r="A19" s="332"/>
      <c r="B19" s="344">
        <v>7</v>
      </c>
      <c r="C19" s="334"/>
      <c r="D19" s="331" t="s">
        <v>173</v>
      </c>
      <c r="E19" s="331"/>
      <c r="F19" s="331"/>
      <c r="G19" s="331"/>
      <c r="H19" s="336"/>
    </row>
    <row r="20" spans="1:8" s="337" customFormat="1" ht="17.100000000000001" customHeight="1">
      <c r="A20" s="332"/>
      <c r="B20" s="338"/>
      <c r="C20" s="334"/>
      <c r="D20" s="331"/>
      <c r="E20" s="331"/>
      <c r="F20" s="331"/>
      <c r="G20" s="331"/>
      <c r="H20" s="336"/>
    </row>
    <row r="21" spans="1:8" s="337" customFormat="1" ht="17.100000000000001" customHeight="1">
      <c r="A21" s="332"/>
      <c r="B21" s="345">
        <v>8</v>
      </c>
      <c r="C21" s="334"/>
      <c r="D21" s="331" t="s">
        <v>174</v>
      </c>
      <c r="E21" s="331"/>
      <c r="F21" s="331"/>
      <c r="G21" s="331"/>
      <c r="H21" s="336"/>
    </row>
    <row r="22" spans="1:8" s="337" customFormat="1" ht="17.100000000000001" customHeight="1">
      <c r="A22" s="332"/>
      <c r="B22" s="338"/>
      <c r="C22" s="334"/>
      <c r="D22" s="331"/>
      <c r="E22" s="331"/>
      <c r="F22" s="331"/>
      <c r="G22" s="331"/>
      <c r="H22" s="336"/>
    </row>
    <row r="23" spans="1:8" s="337" customFormat="1" ht="17.100000000000001" customHeight="1">
      <c r="A23" s="332"/>
      <c r="B23" s="346">
        <v>9</v>
      </c>
      <c r="C23" s="334"/>
      <c r="D23" s="331" t="s">
        <v>175</v>
      </c>
      <c r="E23" s="331"/>
      <c r="F23" s="331"/>
      <c r="G23" s="331"/>
      <c r="H23" s="336"/>
    </row>
    <row r="24" spans="1:8" s="337" customFormat="1" ht="17.100000000000001" customHeight="1">
      <c r="A24" s="332"/>
      <c r="B24" s="338"/>
      <c r="C24" s="334"/>
      <c r="D24" s="331"/>
      <c r="E24" s="331"/>
      <c r="F24" s="331"/>
      <c r="G24" s="331"/>
      <c r="H24" s="336"/>
    </row>
    <row r="25" spans="1:8" s="337" customFormat="1" ht="17.100000000000001" customHeight="1">
      <c r="A25" s="332"/>
      <c r="B25" s="347">
        <v>10</v>
      </c>
      <c r="C25" s="334"/>
      <c r="D25" s="331" t="s">
        <v>176</v>
      </c>
      <c r="E25" s="331"/>
      <c r="F25" s="331"/>
      <c r="G25" s="331"/>
      <c r="H25" s="336"/>
    </row>
    <row r="26" spans="1:8" s="337" customFormat="1" ht="17.100000000000001" customHeight="1">
      <c r="A26" s="332"/>
      <c r="B26" s="338"/>
      <c r="C26" s="334"/>
      <c r="D26" s="331"/>
      <c r="E26" s="331"/>
      <c r="F26" s="331"/>
      <c r="G26" s="331"/>
      <c r="H26" s="336"/>
    </row>
    <row r="27" spans="1:8" s="337" customFormat="1" ht="17.100000000000001" customHeight="1">
      <c r="A27" s="332"/>
      <c r="B27" s="348">
        <v>11</v>
      </c>
      <c r="C27" s="334"/>
      <c r="D27" s="331" t="s">
        <v>177</v>
      </c>
      <c r="E27" s="331"/>
      <c r="F27" s="331"/>
      <c r="G27" s="331"/>
      <c r="H27" s="336"/>
    </row>
    <row r="28" spans="1:8" s="337" customFormat="1" ht="17.100000000000001" customHeight="1">
      <c r="A28" s="332"/>
      <c r="B28" s="338"/>
      <c r="C28" s="334"/>
      <c r="D28" s="331"/>
      <c r="E28" s="331"/>
      <c r="F28" s="331"/>
      <c r="G28" s="331"/>
      <c r="H28" s="336"/>
    </row>
    <row r="29" spans="1:8" s="337" customFormat="1" ht="17.100000000000001" customHeight="1">
      <c r="A29" s="332"/>
      <c r="B29" s="373">
        <v>12</v>
      </c>
      <c r="C29" s="334"/>
      <c r="D29" s="331" t="s">
        <v>178</v>
      </c>
      <c r="E29" s="331"/>
      <c r="F29" s="331"/>
      <c r="G29" s="331"/>
      <c r="H29" s="336"/>
    </row>
    <row r="30" spans="1:8" s="337" customFormat="1" ht="17.100000000000001" customHeight="1">
      <c r="A30" s="349"/>
      <c r="B30" s="350"/>
      <c r="C30" s="351"/>
      <c r="D30" s="352"/>
      <c r="E30" s="352"/>
      <c r="F30" s="352"/>
      <c r="G30" s="352"/>
      <c r="H30" s="353"/>
    </row>
    <row r="31" spans="1:8" s="337" customFormat="1" ht="17.100000000000001" customHeight="1">
      <c r="A31" s="332"/>
      <c r="B31" s="373">
        <v>13</v>
      </c>
      <c r="C31" s="354"/>
      <c r="D31" s="331" t="s">
        <v>179</v>
      </c>
      <c r="E31" s="331"/>
      <c r="F31" s="331"/>
      <c r="G31" s="331"/>
      <c r="H31" s="336"/>
    </row>
    <row r="32" spans="1:8" s="337" customFormat="1" ht="17.100000000000001" customHeight="1">
      <c r="A32" s="332"/>
      <c r="B32" s="338"/>
      <c r="C32" s="334"/>
      <c r="D32" s="331"/>
      <c r="E32" s="331"/>
      <c r="F32" s="331"/>
      <c r="G32" s="331"/>
      <c r="H32" s="336"/>
    </row>
    <row r="33" spans="1:8" s="337" customFormat="1" ht="17.100000000000001" customHeight="1">
      <c r="A33" s="332"/>
      <c r="B33" s="373">
        <v>14</v>
      </c>
      <c r="C33" s="334"/>
      <c r="D33" s="331" t="s">
        <v>180</v>
      </c>
      <c r="E33" s="331"/>
      <c r="F33" s="331"/>
      <c r="G33" s="331"/>
      <c r="H33" s="336"/>
    </row>
    <row r="34" spans="1:8" s="337" customFormat="1" ht="17.100000000000001" customHeight="1">
      <c r="A34" s="355"/>
      <c r="B34" s="338"/>
      <c r="C34" s="334"/>
      <c r="D34" s="356"/>
      <c r="E34" s="356"/>
      <c r="F34" s="356"/>
      <c r="G34" s="356"/>
      <c r="H34" s="357"/>
    </row>
    <row r="35" spans="1:8" s="337" customFormat="1" ht="17.100000000000001" customHeight="1">
      <c r="A35" s="358"/>
      <c r="B35" s="373">
        <v>15</v>
      </c>
      <c r="C35" s="334"/>
      <c r="D35" s="359" t="s">
        <v>105</v>
      </c>
      <c r="E35" s="359" t="s">
        <v>181</v>
      </c>
      <c r="F35" s="359"/>
      <c r="G35" s="359"/>
      <c r="H35" s="360"/>
    </row>
    <row r="36" spans="1:8" s="337" customFormat="1" ht="17.100000000000001" customHeight="1">
      <c r="A36" s="355"/>
      <c r="B36" s="361"/>
      <c r="C36" s="362"/>
      <c r="D36" s="356"/>
      <c r="E36" s="356"/>
      <c r="F36" s="356"/>
      <c r="G36" s="356"/>
      <c r="H36" s="357"/>
    </row>
    <row r="37" spans="1:8" s="337" customFormat="1" ht="17.100000000000001" customHeight="1">
      <c r="A37" s="332"/>
      <c r="B37" s="373">
        <v>16</v>
      </c>
      <c r="C37" s="354"/>
      <c r="D37" s="331" t="s">
        <v>182</v>
      </c>
      <c r="E37" s="331"/>
      <c r="F37" s="331"/>
      <c r="G37" s="331"/>
      <c r="H37" s="336"/>
    </row>
    <row r="38" spans="1:8" s="337" customFormat="1" ht="17.100000000000001" customHeight="1">
      <c r="A38" s="332"/>
      <c r="B38" s="338"/>
      <c r="C38" s="334"/>
      <c r="D38" s="331"/>
      <c r="E38" s="331"/>
      <c r="F38" s="331"/>
      <c r="G38" s="331"/>
      <c r="H38" s="336"/>
    </row>
    <row r="39" spans="1:8" s="337" customFormat="1" ht="17.100000000000001" customHeight="1">
      <c r="A39" s="332"/>
      <c r="B39" s="373">
        <v>17</v>
      </c>
      <c r="C39" s="354"/>
      <c r="D39" s="331" t="s">
        <v>183</v>
      </c>
      <c r="E39" s="331"/>
      <c r="F39" s="331"/>
      <c r="G39" s="331"/>
      <c r="H39" s="336"/>
    </row>
    <row r="40" spans="1:8" s="337" customFormat="1" ht="17.100000000000001" customHeight="1">
      <c r="A40" s="332"/>
      <c r="B40" s="374"/>
      <c r="C40" s="354"/>
      <c r="D40" s="331"/>
      <c r="E40" s="331"/>
      <c r="F40" s="331"/>
      <c r="G40" s="331"/>
      <c r="H40" s="336"/>
    </row>
    <row r="41" spans="1:8" s="337" customFormat="1" ht="17.100000000000001" customHeight="1">
      <c r="A41" s="332"/>
      <c r="B41" s="338"/>
      <c r="C41" s="363"/>
      <c r="D41" s="331"/>
      <c r="E41" s="331"/>
      <c r="F41" s="331"/>
      <c r="G41" s="331"/>
      <c r="H41" s="336"/>
    </row>
    <row r="42" spans="1:8" s="337" customFormat="1" ht="29.25" customHeight="1">
      <c r="A42" s="555" t="s">
        <v>184</v>
      </c>
      <c r="B42" s="556"/>
      <c r="C42" s="556"/>
      <c r="D42" s="556"/>
      <c r="E42" s="556"/>
      <c r="F42" s="556"/>
      <c r="G42" s="556"/>
      <c r="H42" s="557"/>
    </row>
    <row r="43" spans="1:8" s="337" customFormat="1" ht="14.25">
      <c r="A43" s="364"/>
      <c r="B43" s="365"/>
      <c r="C43" s="366"/>
      <c r="D43" s="367"/>
      <c r="E43" s="367"/>
      <c r="F43" s="367"/>
      <c r="G43" s="367"/>
      <c r="H43" s="368"/>
    </row>
    <row r="44" spans="1:8" s="370" customFormat="1">
      <c r="A44" s="369"/>
      <c r="B44" s="321"/>
      <c r="C44" s="322"/>
      <c r="D44" s="369"/>
      <c r="E44" s="369"/>
      <c r="F44" s="369"/>
      <c r="G44" s="369"/>
      <c r="H44" s="369"/>
    </row>
    <row r="45" spans="1:8" s="370" customFormat="1">
      <c r="A45" s="369"/>
      <c r="B45" s="321"/>
      <c r="C45" s="322"/>
      <c r="D45" s="369"/>
      <c r="E45" s="369"/>
      <c r="F45" s="369"/>
      <c r="G45" s="369"/>
      <c r="H45" s="369"/>
    </row>
    <row r="46" spans="1:8" s="370" customFormat="1">
      <c r="A46" s="369"/>
      <c r="B46" s="321"/>
      <c r="C46" s="322"/>
      <c r="D46" s="369"/>
      <c r="E46" s="369"/>
      <c r="F46" s="369"/>
      <c r="G46" s="369"/>
      <c r="H46" s="369"/>
    </row>
    <row r="47" spans="1:8" s="370" customFormat="1">
      <c r="A47" s="369"/>
      <c r="B47" s="321"/>
      <c r="C47" s="322"/>
      <c r="D47" s="369"/>
      <c r="E47" s="369"/>
      <c r="F47" s="369"/>
      <c r="G47" s="369"/>
      <c r="H47" s="369"/>
    </row>
    <row r="48" spans="1:8" s="370" customFormat="1">
      <c r="A48" s="369"/>
      <c r="B48" s="321"/>
      <c r="C48" s="322"/>
      <c r="D48" s="369"/>
      <c r="E48" s="369"/>
      <c r="F48" s="369"/>
      <c r="G48" s="369"/>
      <c r="H48" s="369"/>
    </row>
    <row r="49" spans="1:8" s="370" customFormat="1">
      <c r="A49" s="369"/>
      <c r="B49" s="321"/>
      <c r="C49" s="322"/>
      <c r="D49" s="369"/>
      <c r="E49" s="369"/>
      <c r="F49" s="369"/>
      <c r="G49" s="369"/>
      <c r="H49" s="369"/>
    </row>
    <row r="50" spans="1:8" s="370" customFormat="1">
      <c r="A50" s="369"/>
      <c r="B50" s="321"/>
      <c r="C50" s="322"/>
      <c r="D50" s="369"/>
      <c r="E50" s="369"/>
      <c r="F50" s="369"/>
      <c r="G50" s="369"/>
      <c r="H50" s="369"/>
    </row>
    <row r="51" spans="1:8" s="370" customFormat="1">
      <c r="A51" s="369"/>
      <c r="B51" s="321"/>
      <c r="C51" s="322"/>
      <c r="D51" s="369"/>
      <c r="E51" s="369"/>
      <c r="F51" s="369"/>
      <c r="G51" s="369"/>
      <c r="H51" s="369"/>
    </row>
    <row r="52" spans="1:8" s="370" customFormat="1">
      <c r="A52" s="369"/>
      <c r="B52" s="321"/>
      <c r="C52" s="322"/>
      <c r="D52" s="369"/>
      <c r="E52" s="369"/>
      <c r="F52" s="369"/>
      <c r="G52" s="369"/>
      <c r="H52" s="369"/>
    </row>
    <row r="53" spans="1:8" s="370" customFormat="1">
      <c r="A53" s="369"/>
      <c r="B53" s="321"/>
      <c r="C53" s="322"/>
      <c r="D53" s="369"/>
      <c r="E53" s="369"/>
      <c r="F53" s="369"/>
      <c r="G53" s="369"/>
      <c r="H53" s="369"/>
    </row>
    <row r="54" spans="1:8" s="370" customFormat="1">
      <c r="A54" s="369"/>
      <c r="B54" s="321"/>
      <c r="C54" s="322"/>
      <c r="D54" s="369"/>
      <c r="E54" s="369"/>
      <c r="F54" s="369"/>
      <c r="G54" s="369"/>
      <c r="H54" s="369"/>
    </row>
    <row r="55" spans="1:8" s="370" customFormat="1">
      <c r="B55" s="371"/>
      <c r="C55" s="372"/>
    </row>
    <row r="56" spans="1:8" s="370" customFormat="1">
      <c r="B56" s="371"/>
      <c r="C56" s="372"/>
    </row>
    <row r="57" spans="1:8" s="370" customFormat="1">
      <c r="B57" s="371"/>
      <c r="C57" s="372"/>
    </row>
    <row r="58" spans="1:8" s="370" customFormat="1">
      <c r="B58" s="371"/>
      <c r="C58" s="372"/>
    </row>
    <row r="59" spans="1:8" s="370" customFormat="1">
      <c r="B59" s="371"/>
      <c r="C59" s="372"/>
    </row>
    <row r="60" spans="1:8" s="370" customFormat="1">
      <c r="B60" s="371"/>
      <c r="C60" s="372"/>
    </row>
    <row r="61" spans="1:8" s="370" customFormat="1">
      <c r="B61" s="371"/>
      <c r="C61" s="372"/>
    </row>
    <row r="62" spans="1:8" s="370" customFormat="1">
      <c r="B62" s="371"/>
      <c r="C62" s="372"/>
    </row>
    <row r="63" spans="1:8" s="370" customFormat="1">
      <c r="B63" s="371"/>
      <c r="C63" s="372"/>
    </row>
    <row r="64" spans="1:8" s="370" customFormat="1">
      <c r="B64" s="371"/>
      <c r="C64" s="372"/>
    </row>
    <row r="65" spans="2:3" s="370" customFormat="1">
      <c r="B65" s="371"/>
      <c r="C65" s="372"/>
    </row>
    <row r="66" spans="2:3" s="370" customFormat="1">
      <c r="B66" s="371"/>
      <c r="C66" s="372"/>
    </row>
    <row r="67" spans="2:3" s="370" customFormat="1">
      <c r="B67" s="371"/>
      <c r="C67" s="372"/>
    </row>
    <row r="68" spans="2:3" s="370" customFormat="1">
      <c r="B68" s="371"/>
      <c r="C68" s="372"/>
    </row>
    <row r="69" spans="2:3" s="370" customFormat="1">
      <c r="B69" s="371"/>
      <c r="C69" s="372"/>
    </row>
    <row r="70" spans="2:3" s="370" customFormat="1">
      <c r="B70" s="371"/>
      <c r="C70" s="372"/>
    </row>
    <row r="71" spans="2:3" s="370" customFormat="1">
      <c r="B71" s="371"/>
      <c r="C71" s="372"/>
    </row>
    <row r="72" spans="2:3" s="370" customFormat="1">
      <c r="B72" s="371"/>
      <c r="C72" s="372"/>
    </row>
    <row r="73" spans="2:3" s="370" customFormat="1">
      <c r="B73" s="371"/>
      <c r="C73" s="372"/>
    </row>
    <row r="74" spans="2:3" s="370" customFormat="1">
      <c r="B74" s="371"/>
      <c r="C74" s="372"/>
    </row>
    <row r="75" spans="2:3" s="370" customFormat="1">
      <c r="B75" s="371"/>
      <c r="C75" s="372"/>
    </row>
    <row r="76" spans="2:3" s="370" customFormat="1">
      <c r="B76" s="371"/>
      <c r="C76" s="372"/>
    </row>
    <row r="77" spans="2:3" s="370" customFormat="1">
      <c r="B77" s="371"/>
      <c r="C77" s="372"/>
    </row>
    <row r="78" spans="2:3" s="370" customFormat="1">
      <c r="B78" s="371"/>
      <c r="C78" s="372"/>
    </row>
    <row r="79" spans="2:3" s="370" customFormat="1">
      <c r="B79" s="371"/>
      <c r="C79" s="372"/>
    </row>
    <row r="80" spans="2:3" s="370" customFormat="1">
      <c r="B80" s="371"/>
      <c r="C80" s="372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workbookViewId="0">
      <selection activeCell="I46" sqref="I46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74"/>
      <c r="B1" s="575"/>
      <c r="C1" s="575"/>
      <c r="D1" s="575"/>
      <c r="E1" s="575"/>
      <c r="F1" s="575"/>
      <c r="G1" s="575"/>
      <c r="H1" s="42"/>
      <c r="I1" s="42"/>
    </row>
    <row r="19" spans="1:9">
      <c r="I19" s="51"/>
    </row>
    <row r="20" spans="1:9" ht="14.25" thickBot="1"/>
    <row r="21" spans="1:9">
      <c r="A21" s="92" t="s">
        <v>49</v>
      </c>
      <c r="B21" s="93" t="s">
        <v>50</v>
      </c>
      <c r="C21" s="74" t="s">
        <v>225</v>
      </c>
      <c r="D21" s="74" t="s">
        <v>210</v>
      </c>
      <c r="E21" s="93" t="s">
        <v>43</v>
      </c>
      <c r="F21" s="93" t="s">
        <v>51</v>
      </c>
      <c r="G21" s="94" t="s">
        <v>63</v>
      </c>
    </row>
    <row r="22" spans="1:9">
      <c r="A22" s="95">
        <v>1</v>
      </c>
      <c r="B22" s="7" t="s">
        <v>108</v>
      </c>
      <c r="C22" s="9">
        <v>18302</v>
      </c>
      <c r="D22" s="9">
        <v>21633</v>
      </c>
      <c r="E22" s="109">
        <v>122.4</v>
      </c>
      <c r="F22" s="41">
        <f>SUM(C22/D22*100)</f>
        <v>84.602228077474223</v>
      </c>
      <c r="G22" s="96"/>
    </row>
    <row r="23" spans="1:9">
      <c r="A23" s="95">
        <v>2</v>
      </c>
      <c r="B23" s="7" t="s">
        <v>85</v>
      </c>
      <c r="C23" s="9">
        <v>17966</v>
      </c>
      <c r="D23" s="9">
        <v>21185</v>
      </c>
      <c r="E23" s="109">
        <v>108.2</v>
      </c>
      <c r="F23" s="41">
        <f>SUM(C23/D23*100)</f>
        <v>84.805286759499637</v>
      </c>
      <c r="G23" s="96"/>
    </row>
    <row r="24" spans="1:9">
      <c r="A24" s="95">
        <v>3</v>
      </c>
      <c r="B24" s="7" t="s">
        <v>154</v>
      </c>
      <c r="C24" s="9">
        <v>10041</v>
      </c>
      <c r="D24" s="9">
        <v>9432</v>
      </c>
      <c r="E24" s="109">
        <v>100.8</v>
      </c>
      <c r="F24" s="41">
        <f t="shared" ref="F24:F32" si="0">SUM(C24/D24*100)</f>
        <v>106.45674300254453</v>
      </c>
      <c r="G24" s="96"/>
    </row>
    <row r="25" spans="1:9">
      <c r="A25" s="95">
        <v>4</v>
      </c>
      <c r="B25" s="7" t="s">
        <v>216</v>
      </c>
      <c r="C25" s="9">
        <v>6274</v>
      </c>
      <c r="D25" s="9">
        <v>4341</v>
      </c>
      <c r="E25" s="109">
        <v>96.2</v>
      </c>
      <c r="F25" s="41">
        <f t="shared" si="0"/>
        <v>144.52891038931122</v>
      </c>
      <c r="G25" s="96"/>
    </row>
    <row r="26" spans="1:9" ht="13.5" customHeight="1">
      <c r="A26" s="95">
        <v>5</v>
      </c>
      <c r="B26" s="7" t="s">
        <v>115</v>
      </c>
      <c r="C26" s="9">
        <v>5924</v>
      </c>
      <c r="D26" s="6">
        <v>5049</v>
      </c>
      <c r="E26" s="109">
        <v>93.3</v>
      </c>
      <c r="F26" s="41">
        <f t="shared" si="0"/>
        <v>117.33016438898791</v>
      </c>
      <c r="G26" s="96"/>
    </row>
    <row r="27" spans="1:9" ht="13.5" customHeight="1">
      <c r="A27" s="95">
        <v>6</v>
      </c>
      <c r="B27" s="7" t="s">
        <v>116</v>
      </c>
      <c r="C27" s="9">
        <v>5475</v>
      </c>
      <c r="D27" s="9">
        <v>5606</v>
      </c>
      <c r="E27" s="109">
        <v>106.6</v>
      </c>
      <c r="F27" s="41">
        <f t="shared" si="0"/>
        <v>97.663217980734927</v>
      </c>
      <c r="G27" s="96"/>
    </row>
    <row r="28" spans="1:9" ht="13.5" customHeight="1">
      <c r="A28" s="95">
        <v>7</v>
      </c>
      <c r="B28" s="7" t="s">
        <v>106</v>
      </c>
      <c r="C28" s="101">
        <v>4096</v>
      </c>
      <c r="D28" s="101">
        <v>4212</v>
      </c>
      <c r="E28" s="109">
        <v>104.8</v>
      </c>
      <c r="F28" s="41">
        <f t="shared" si="0"/>
        <v>97.245963912630586</v>
      </c>
      <c r="G28" s="96"/>
    </row>
    <row r="29" spans="1:9" ht="13.5" customHeight="1">
      <c r="A29" s="95">
        <v>8</v>
      </c>
      <c r="B29" s="7" t="s">
        <v>109</v>
      </c>
      <c r="C29" s="101">
        <v>3846</v>
      </c>
      <c r="D29" s="101">
        <v>2299</v>
      </c>
      <c r="E29" s="109">
        <v>114.2</v>
      </c>
      <c r="F29" s="41">
        <f t="shared" si="0"/>
        <v>167.29012614180078</v>
      </c>
      <c r="G29" s="96"/>
    </row>
    <row r="30" spans="1:9" ht="13.5" customHeight="1">
      <c r="A30" s="95">
        <v>9</v>
      </c>
      <c r="B30" s="7" t="s">
        <v>88</v>
      </c>
      <c r="C30" s="101">
        <v>3338</v>
      </c>
      <c r="D30" s="101">
        <v>3118</v>
      </c>
      <c r="E30" s="109">
        <v>102.3</v>
      </c>
      <c r="F30" s="41">
        <f t="shared" si="0"/>
        <v>107.0558050032072</v>
      </c>
      <c r="G30" s="96"/>
    </row>
    <row r="31" spans="1:9" ht="13.5" customHeight="1" thickBot="1">
      <c r="A31" s="97">
        <v>10</v>
      </c>
      <c r="B31" s="7" t="s">
        <v>87</v>
      </c>
      <c r="C31" s="98">
        <v>3065</v>
      </c>
      <c r="D31" s="98">
        <v>2662</v>
      </c>
      <c r="E31" s="110">
        <v>112.8</v>
      </c>
      <c r="F31" s="41">
        <f t="shared" si="0"/>
        <v>115.13899323816679</v>
      </c>
      <c r="G31" s="99"/>
    </row>
    <row r="32" spans="1:9" ht="13.5" customHeight="1" thickBot="1">
      <c r="A32" s="80"/>
      <c r="B32" s="81" t="s">
        <v>59</v>
      </c>
      <c r="C32" s="82">
        <v>91715</v>
      </c>
      <c r="D32" s="82">
        <v>93180</v>
      </c>
      <c r="E32" s="83">
        <v>105.9</v>
      </c>
      <c r="F32" s="107">
        <f t="shared" si="0"/>
        <v>98.4277742004722</v>
      </c>
      <c r="G32" s="121">
        <v>87.4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49</v>
      </c>
      <c r="B53" s="93" t="s">
        <v>50</v>
      </c>
      <c r="C53" s="74" t="s">
        <v>225</v>
      </c>
      <c r="D53" s="74" t="s">
        <v>210</v>
      </c>
      <c r="E53" s="93" t="s">
        <v>43</v>
      </c>
      <c r="F53" s="93" t="s">
        <v>51</v>
      </c>
      <c r="G53" s="94" t="s">
        <v>63</v>
      </c>
    </row>
    <row r="54" spans="1:11">
      <c r="A54" s="95">
        <v>1</v>
      </c>
      <c r="B54" s="7" t="s">
        <v>85</v>
      </c>
      <c r="C54" s="9">
        <v>123183</v>
      </c>
      <c r="D54" s="9">
        <v>112511</v>
      </c>
      <c r="E54" s="41">
        <v>99.9</v>
      </c>
      <c r="F54" s="41">
        <f t="shared" ref="F54:F64" si="1">SUM(C54/D54*100)</f>
        <v>109.48529477117792</v>
      </c>
      <c r="G54" s="96"/>
      <c r="K54" s="325"/>
    </row>
    <row r="55" spans="1:11">
      <c r="A55" s="95">
        <v>2</v>
      </c>
      <c r="B55" s="302" t="s">
        <v>116</v>
      </c>
      <c r="C55" s="9">
        <v>20505</v>
      </c>
      <c r="D55" s="9">
        <v>20420</v>
      </c>
      <c r="E55" s="41">
        <v>102</v>
      </c>
      <c r="F55" s="41">
        <f t="shared" si="1"/>
        <v>100.41625857002938</v>
      </c>
      <c r="G55" s="96"/>
    </row>
    <row r="56" spans="1:11">
      <c r="A56" s="95">
        <v>3</v>
      </c>
      <c r="B56" s="302" t="s">
        <v>110</v>
      </c>
      <c r="C56" s="9">
        <v>20382</v>
      </c>
      <c r="D56" s="9">
        <v>19428</v>
      </c>
      <c r="E56" s="41">
        <v>90.5</v>
      </c>
      <c r="F56" s="41">
        <f t="shared" si="1"/>
        <v>104.91043854231006</v>
      </c>
      <c r="G56" s="96"/>
    </row>
    <row r="57" spans="1:11">
      <c r="A57" s="95">
        <v>4</v>
      </c>
      <c r="B57" s="302" t="s">
        <v>108</v>
      </c>
      <c r="C57" s="9">
        <v>16627</v>
      </c>
      <c r="D57" s="9">
        <v>12755</v>
      </c>
      <c r="E57" s="461">
        <v>100.8</v>
      </c>
      <c r="F57" s="41">
        <f t="shared" si="1"/>
        <v>130.35672285378283</v>
      </c>
      <c r="G57" s="96"/>
    </row>
    <row r="58" spans="1:11">
      <c r="A58" s="95">
        <v>5</v>
      </c>
      <c r="B58" s="302" t="s">
        <v>87</v>
      </c>
      <c r="C58" s="9">
        <v>12958</v>
      </c>
      <c r="D58" s="9">
        <v>11926</v>
      </c>
      <c r="E58" s="41">
        <v>99.2</v>
      </c>
      <c r="F58" s="230">
        <f t="shared" si="1"/>
        <v>108.65336240147576</v>
      </c>
      <c r="G58" s="96"/>
    </row>
    <row r="59" spans="1:11">
      <c r="A59" s="95">
        <v>6</v>
      </c>
      <c r="B59" s="302" t="s">
        <v>115</v>
      </c>
      <c r="C59" s="9">
        <v>11789</v>
      </c>
      <c r="D59" s="9">
        <v>20443</v>
      </c>
      <c r="E59" s="41">
        <v>105.2</v>
      </c>
      <c r="F59" s="41">
        <f t="shared" si="1"/>
        <v>57.667661302157214</v>
      </c>
      <c r="G59" s="96"/>
    </row>
    <row r="60" spans="1:11">
      <c r="A60" s="95">
        <v>7</v>
      </c>
      <c r="B60" s="302" t="s">
        <v>88</v>
      </c>
      <c r="C60" s="9">
        <v>10492</v>
      </c>
      <c r="D60" s="9">
        <v>12694</v>
      </c>
      <c r="E60" s="142">
        <v>96</v>
      </c>
      <c r="F60" s="41">
        <f t="shared" si="1"/>
        <v>82.653221994643133</v>
      </c>
      <c r="G60" s="96"/>
    </row>
    <row r="61" spans="1:11">
      <c r="A61" s="95">
        <v>8</v>
      </c>
      <c r="B61" s="302" t="s">
        <v>218</v>
      </c>
      <c r="C61" s="9">
        <v>10248</v>
      </c>
      <c r="D61" s="9">
        <v>11544</v>
      </c>
      <c r="E61" s="41">
        <v>100.1</v>
      </c>
      <c r="F61" s="41">
        <f t="shared" si="1"/>
        <v>88.773388773388774</v>
      </c>
      <c r="G61" s="96"/>
    </row>
    <row r="62" spans="1:11">
      <c r="A62" s="95">
        <v>9</v>
      </c>
      <c r="B62" s="302" t="s">
        <v>162</v>
      </c>
      <c r="C62" s="9">
        <v>7465</v>
      </c>
      <c r="D62" s="9">
        <v>7166</v>
      </c>
      <c r="E62" s="41">
        <v>87.6</v>
      </c>
      <c r="F62" s="41">
        <f t="shared" si="1"/>
        <v>104.17248116103823</v>
      </c>
      <c r="G62" s="96"/>
    </row>
    <row r="63" spans="1:11" ht="14.25" thickBot="1">
      <c r="A63" s="100">
        <v>10</v>
      </c>
      <c r="B63" s="302" t="s">
        <v>238</v>
      </c>
      <c r="C63" s="101">
        <v>4170</v>
      </c>
      <c r="D63" s="101">
        <v>4140</v>
      </c>
      <c r="E63" s="102">
        <v>105.5</v>
      </c>
      <c r="F63" s="41">
        <f t="shared" si="1"/>
        <v>100.72463768115942</v>
      </c>
      <c r="G63" s="104"/>
      <c r="H63" s="21"/>
    </row>
    <row r="64" spans="1:11" ht="14.25" thickBot="1">
      <c r="A64" s="80"/>
      <c r="B64" s="105" t="s">
        <v>62</v>
      </c>
      <c r="C64" s="106">
        <v>250449</v>
      </c>
      <c r="D64" s="106">
        <v>244137</v>
      </c>
      <c r="E64" s="107">
        <v>98.5</v>
      </c>
      <c r="F64" s="298">
        <f t="shared" si="1"/>
        <v>102.58543358851793</v>
      </c>
      <c r="G64" s="121">
        <v>52.5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workbookViewId="0">
      <selection activeCell="I49" sqref="I49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49</v>
      </c>
      <c r="B21" s="93" t="s">
        <v>50</v>
      </c>
      <c r="C21" s="74" t="s">
        <v>225</v>
      </c>
      <c r="D21" s="74" t="s">
        <v>210</v>
      </c>
      <c r="E21" s="93" t="s">
        <v>43</v>
      </c>
      <c r="F21" s="93" t="s">
        <v>51</v>
      </c>
      <c r="G21" s="94" t="s">
        <v>63</v>
      </c>
    </row>
    <row r="22" spans="1:11">
      <c r="A22" s="28">
        <v>1</v>
      </c>
      <c r="B22" s="302" t="s">
        <v>114</v>
      </c>
      <c r="C22" s="9">
        <v>70498</v>
      </c>
      <c r="D22" s="9">
        <v>70062</v>
      </c>
      <c r="E22" s="41">
        <v>99.4</v>
      </c>
      <c r="F22" s="41">
        <f>SUM(C22/D22*100)</f>
        <v>100.62230595758044</v>
      </c>
      <c r="G22" s="96"/>
    </row>
    <row r="23" spans="1:11">
      <c r="A23" s="28">
        <v>2</v>
      </c>
      <c r="B23" s="302" t="s">
        <v>219</v>
      </c>
      <c r="C23" s="9">
        <v>51779</v>
      </c>
      <c r="D23" s="9">
        <v>52680</v>
      </c>
      <c r="E23" s="41">
        <v>105.2</v>
      </c>
      <c r="F23" s="41">
        <f t="shared" ref="F23:F32" si="0">SUM(C23/D23*100)</f>
        <v>98.289673500379649</v>
      </c>
      <c r="G23" s="96"/>
    </row>
    <row r="24" spans="1:11" ht="13.5" customHeight="1">
      <c r="A24" s="28">
        <v>3</v>
      </c>
      <c r="B24" s="302" t="s">
        <v>106</v>
      </c>
      <c r="C24" s="9">
        <v>38761</v>
      </c>
      <c r="D24" s="9">
        <v>41269</v>
      </c>
      <c r="E24" s="66">
        <v>90.3</v>
      </c>
      <c r="F24" s="41">
        <f t="shared" si="0"/>
        <v>93.92279919552206</v>
      </c>
      <c r="G24" s="96"/>
    </row>
    <row r="25" spans="1:11">
      <c r="A25" s="28">
        <v>4</v>
      </c>
      <c r="B25" s="302" t="s">
        <v>116</v>
      </c>
      <c r="C25" s="9">
        <v>24340</v>
      </c>
      <c r="D25" s="9">
        <v>21652</v>
      </c>
      <c r="E25" s="41">
        <v>109.7</v>
      </c>
      <c r="F25" s="41">
        <f t="shared" si="0"/>
        <v>112.41455754664696</v>
      </c>
      <c r="G25" s="96"/>
    </row>
    <row r="26" spans="1:11">
      <c r="A26" s="28">
        <v>5</v>
      </c>
      <c r="B26" s="302" t="s">
        <v>155</v>
      </c>
      <c r="C26" s="9">
        <v>20629</v>
      </c>
      <c r="D26" s="9">
        <v>25568</v>
      </c>
      <c r="E26" s="41">
        <v>99.7</v>
      </c>
      <c r="F26" s="41">
        <f t="shared" si="0"/>
        <v>80.682884856070089</v>
      </c>
      <c r="G26" s="96"/>
    </row>
    <row r="27" spans="1:11" ht="13.5" customHeight="1">
      <c r="A27" s="28">
        <v>6</v>
      </c>
      <c r="B27" s="302" t="s">
        <v>88</v>
      </c>
      <c r="C27" s="9">
        <v>19637</v>
      </c>
      <c r="D27" s="9">
        <v>16110</v>
      </c>
      <c r="E27" s="41">
        <v>103.3</v>
      </c>
      <c r="F27" s="41">
        <f t="shared" si="0"/>
        <v>121.89323401613905</v>
      </c>
      <c r="G27" s="96"/>
      <c r="K27" t="s">
        <v>199</v>
      </c>
    </row>
    <row r="28" spans="1:11" ht="13.5" customHeight="1">
      <c r="A28" s="28">
        <v>7</v>
      </c>
      <c r="B28" s="302" t="s">
        <v>110</v>
      </c>
      <c r="C28" s="9">
        <v>18574</v>
      </c>
      <c r="D28" s="9">
        <v>16077</v>
      </c>
      <c r="E28" s="451">
        <v>97.6</v>
      </c>
      <c r="F28" s="230">
        <f t="shared" si="0"/>
        <v>115.53150463394913</v>
      </c>
      <c r="G28" s="96"/>
    </row>
    <row r="29" spans="1:11">
      <c r="A29" s="28">
        <v>8</v>
      </c>
      <c r="B29" s="302" t="s">
        <v>85</v>
      </c>
      <c r="C29" s="9">
        <v>18215</v>
      </c>
      <c r="D29" s="9">
        <v>16259</v>
      </c>
      <c r="E29" s="41">
        <v>107.3</v>
      </c>
      <c r="F29" s="41">
        <f t="shared" si="0"/>
        <v>112.0302601636017</v>
      </c>
      <c r="G29" s="96"/>
    </row>
    <row r="30" spans="1:11">
      <c r="A30" s="28">
        <v>9</v>
      </c>
      <c r="B30" s="302" t="s">
        <v>217</v>
      </c>
      <c r="C30" s="9">
        <v>18090</v>
      </c>
      <c r="D30" s="9">
        <v>26436</v>
      </c>
      <c r="E30" s="41">
        <v>96.2</v>
      </c>
      <c r="F30" s="230">
        <f t="shared" si="0"/>
        <v>68.429414434861556</v>
      </c>
      <c r="G30" s="96"/>
    </row>
    <row r="31" spans="1:11" ht="14.25" thickBot="1">
      <c r="A31" s="108">
        <v>10</v>
      </c>
      <c r="B31" s="302" t="s">
        <v>87</v>
      </c>
      <c r="C31" s="101">
        <v>14879</v>
      </c>
      <c r="D31" s="101">
        <v>14690</v>
      </c>
      <c r="E31" s="102">
        <v>99.3</v>
      </c>
      <c r="F31" s="102">
        <f t="shared" si="0"/>
        <v>101.28658951667802</v>
      </c>
      <c r="G31" s="104"/>
    </row>
    <row r="32" spans="1:11" ht="14.25" thickBot="1">
      <c r="A32" s="80"/>
      <c r="B32" s="81" t="s">
        <v>64</v>
      </c>
      <c r="C32" s="82">
        <v>383777</v>
      </c>
      <c r="D32" s="82">
        <v>406609</v>
      </c>
      <c r="E32" s="85">
        <v>96.6</v>
      </c>
      <c r="F32" s="107">
        <f t="shared" si="0"/>
        <v>94.384777513532654</v>
      </c>
      <c r="G32" s="121">
        <v>47.7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49</v>
      </c>
      <c r="B53" s="93" t="s">
        <v>50</v>
      </c>
      <c r="C53" s="74" t="s">
        <v>225</v>
      </c>
      <c r="D53" s="74" t="s">
        <v>210</v>
      </c>
      <c r="E53" s="93" t="s">
        <v>43</v>
      </c>
      <c r="F53" s="93" t="s">
        <v>51</v>
      </c>
      <c r="G53" s="94" t="s">
        <v>63</v>
      </c>
    </row>
    <row r="54" spans="1:8">
      <c r="A54" s="95">
        <v>1</v>
      </c>
      <c r="B54" s="530" t="s">
        <v>88</v>
      </c>
      <c r="C54" s="9">
        <v>37268</v>
      </c>
      <c r="D54" s="9">
        <v>34282</v>
      </c>
      <c r="E54" s="109">
        <v>107.6</v>
      </c>
      <c r="F54" s="41">
        <f>SUM(C54/D54*100)</f>
        <v>108.71011026194503</v>
      </c>
      <c r="G54" s="96"/>
    </row>
    <row r="55" spans="1:8">
      <c r="A55" s="95">
        <v>2</v>
      </c>
      <c r="B55" s="7" t="s">
        <v>85</v>
      </c>
      <c r="C55" s="9">
        <v>9490</v>
      </c>
      <c r="D55" s="9">
        <v>5520</v>
      </c>
      <c r="E55" s="109">
        <v>102.1</v>
      </c>
      <c r="F55" s="41">
        <f t="shared" ref="F55:F64" si="1">SUM(C55/D55*100)</f>
        <v>171.92028985507247</v>
      </c>
      <c r="G55" s="96"/>
    </row>
    <row r="56" spans="1:8">
      <c r="A56" s="95">
        <v>3</v>
      </c>
      <c r="B56" s="302" t="s">
        <v>114</v>
      </c>
      <c r="C56" s="9">
        <v>2740</v>
      </c>
      <c r="D56" s="9">
        <v>1074</v>
      </c>
      <c r="E56" s="109">
        <v>102.4</v>
      </c>
      <c r="F56" s="41">
        <f t="shared" si="1"/>
        <v>255.12104283054003</v>
      </c>
      <c r="G56" s="96"/>
    </row>
    <row r="57" spans="1:8">
      <c r="A57" s="95">
        <v>4</v>
      </c>
      <c r="B57" s="302" t="s">
        <v>108</v>
      </c>
      <c r="C57" s="9">
        <v>1930</v>
      </c>
      <c r="D57" s="9">
        <v>1346</v>
      </c>
      <c r="E57" s="109">
        <v>70.900000000000006</v>
      </c>
      <c r="F57" s="41">
        <f t="shared" si="1"/>
        <v>143.38781575037146</v>
      </c>
      <c r="G57" s="96"/>
      <c r="H57" s="63"/>
    </row>
    <row r="58" spans="1:8">
      <c r="A58" s="95">
        <v>5</v>
      </c>
      <c r="B58" s="302" t="s">
        <v>116</v>
      </c>
      <c r="C58" s="9">
        <v>1446</v>
      </c>
      <c r="D58" s="9">
        <v>1712</v>
      </c>
      <c r="E58" s="70">
        <v>99.9</v>
      </c>
      <c r="F58" s="41">
        <f t="shared" si="1"/>
        <v>84.462616822429908</v>
      </c>
      <c r="G58" s="96"/>
    </row>
    <row r="59" spans="1:8">
      <c r="A59" s="95">
        <v>6</v>
      </c>
      <c r="B59" s="302" t="s">
        <v>115</v>
      </c>
      <c r="C59" s="9">
        <v>1376</v>
      </c>
      <c r="D59" s="9">
        <v>630</v>
      </c>
      <c r="E59" s="109">
        <v>109.9</v>
      </c>
      <c r="F59" s="41">
        <f t="shared" si="1"/>
        <v>218.4126984126984</v>
      </c>
      <c r="G59" s="96"/>
    </row>
    <row r="60" spans="1:8">
      <c r="A60" s="95">
        <v>7</v>
      </c>
      <c r="B60" s="302" t="s">
        <v>155</v>
      </c>
      <c r="C60" s="9">
        <v>1164</v>
      </c>
      <c r="D60" s="9">
        <v>919</v>
      </c>
      <c r="E60" s="109">
        <v>145.1</v>
      </c>
      <c r="F60" s="41">
        <f t="shared" si="1"/>
        <v>126.65941240478782</v>
      </c>
      <c r="G60" s="96"/>
    </row>
    <row r="61" spans="1:8">
      <c r="A61" s="95">
        <v>8</v>
      </c>
      <c r="B61" s="302" t="s">
        <v>106</v>
      </c>
      <c r="C61" s="9">
        <v>1081</v>
      </c>
      <c r="D61" s="9">
        <v>1228</v>
      </c>
      <c r="E61" s="109">
        <v>103.1</v>
      </c>
      <c r="F61" s="41">
        <f t="shared" si="1"/>
        <v>88.029315960912044</v>
      </c>
      <c r="G61" s="96"/>
    </row>
    <row r="62" spans="1:8">
      <c r="A62" s="95">
        <v>9</v>
      </c>
      <c r="B62" s="302" t="s">
        <v>216</v>
      </c>
      <c r="C62" s="9">
        <v>686</v>
      </c>
      <c r="D62" s="9">
        <v>560</v>
      </c>
      <c r="E62" s="109">
        <v>106</v>
      </c>
      <c r="F62" s="230">
        <f t="shared" si="1"/>
        <v>122.50000000000001</v>
      </c>
      <c r="G62" s="96"/>
    </row>
    <row r="63" spans="1:8" ht="14.25" thickBot="1">
      <c r="A63" s="97">
        <v>10</v>
      </c>
      <c r="B63" s="302" t="s">
        <v>109</v>
      </c>
      <c r="C63" s="98">
        <v>613</v>
      </c>
      <c r="D63" s="98">
        <v>525</v>
      </c>
      <c r="E63" s="110">
        <v>110.3</v>
      </c>
      <c r="F63" s="41">
        <f t="shared" si="1"/>
        <v>116.76190476190476</v>
      </c>
      <c r="G63" s="99"/>
    </row>
    <row r="64" spans="1:8" ht="14.25" thickBot="1">
      <c r="A64" s="80"/>
      <c r="B64" s="81" t="s">
        <v>60</v>
      </c>
      <c r="C64" s="82">
        <v>59531</v>
      </c>
      <c r="D64" s="82">
        <v>49698</v>
      </c>
      <c r="E64" s="83">
        <v>104.1</v>
      </c>
      <c r="F64" s="107">
        <f t="shared" si="1"/>
        <v>119.78550444685902</v>
      </c>
      <c r="G64" s="121">
        <v>99.6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workbookViewId="0">
      <selection activeCell="I51" sqref="I51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49</v>
      </c>
      <c r="B20" s="93" t="s">
        <v>50</v>
      </c>
      <c r="C20" s="74" t="s">
        <v>225</v>
      </c>
      <c r="D20" s="74" t="s">
        <v>210</v>
      </c>
      <c r="E20" s="93" t="s">
        <v>43</v>
      </c>
      <c r="F20" s="93" t="s">
        <v>51</v>
      </c>
      <c r="G20" s="94" t="s">
        <v>63</v>
      </c>
    </row>
    <row r="21" spans="1:7">
      <c r="A21" s="95">
        <v>1</v>
      </c>
      <c r="B21" s="302" t="s">
        <v>116</v>
      </c>
      <c r="C21" s="9">
        <v>39450</v>
      </c>
      <c r="D21" s="9">
        <v>35049</v>
      </c>
      <c r="E21" s="109">
        <v>125.9</v>
      </c>
      <c r="F21" s="41">
        <f t="shared" ref="F21:F31" si="0">SUM(C21/D21*100)</f>
        <v>112.55670632543011</v>
      </c>
      <c r="G21" s="96"/>
    </row>
    <row r="22" spans="1:7">
      <c r="A22" s="95">
        <v>2</v>
      </c>
      <c r="B22" s="302" t="s">
        <v>108</v>
      </c>
      <c r="C22" s="9">
        <v>21533</v>
      </c>
      <c r="D22" s="9">
        <v>28137</v>
      </c>
      <c r="E22" s="109">
        <v>107.1</v>
      </c>
      <c r="F22" s="41">
        <f t="shared" si="0"/>
        <v>76.529125350961365</v>
      </c>
      <c r="G22" s="96"/>
    </row>
    <row r="23" spans="1:7" ht="13.5" customHeight="1">
      <c r="A23" s="95">
        <v>3</v>
      </c>
      <c r="B23" s="302" t="s">
        <v>190</v>
      </c>
      <c r="C23" s="9">
        <v>15948</v>
      </c>
      <c r="D23" s="9">
        <v>16338</v>
      </c>
      <c r="E23" s="109">
        <v>106.6</v>
      </c>
      <c r="F23" s="41">
        <f t="shared" si="0"/>
        <v>97.61292691883952</v>
      </c>
      <c r="G23" s="96"/>
    </row>
    <row r="24" spans="1:7" ht="13.5" customHeight="1">
      <c r="A24" s="95">
        <v>4</v>
      </c>
      <c r="B24" s="302" t="s">
        <v>106</v>
      </c>
      <c r="C24" s="9">
        <v>14483</v>
      </c>
      <c r="D24" s="9">
        <v>15527</v>
      </c>
      <c r="E24" s="109">
        <v>110.8</v>
      </c>
      <c r="F24" s="41">
        <f t="shared" si="0"/>
        <v>93.27622850518452</v>
      </c>
      <c r="G24" s="96"/>
    </row>
    <row r="25" spans="1:7" ht="13.5" customHeight="1">
      <c r="A25" s="95">
        <v>5</v>
      </c>
      <c r="B25" s="302" t="s">
        <v>109</v>
      </c>
      <c r="C25" s="9">
        <v>8821</v>
      </c>
      <c r="D25" s="9">
        <v>7497</v>
      </c>
      <c r="E25" s="109">
        <v>107.8</v>
      </c>
      <c r="F25" s="41">
        <f t="shared" si="0"/>
        <v>117.66039749233026</v>
      </c>
      <c r="G25" s="96"/>
    </row>
    <row r="26" spans="1:7" ht="13.5" customHeight="1">
      <c r="A26" s="95">
        <v>6</v>
      </c>
      <c r="B26" s="302" t="s">
        <v>110</v>
      </c>
      <c r="C26" s="9">
        <v>7648</v>
      </c>
      <c r="D26" s="9">
        <v>10029</v>
      </c>
      <c r="E26" s="109">
        <v>84.1</v>
      </c>
      <c r="F26" s="230">
        <f t="shared" si="0"/>
        <v>76.258849336922921</v>
      </c>
      <c r="G26" s="96"/>
    </row>
    <row r="27" spans="1:7" ht="13.5" customHeight="1">
      <c r="A27" s="95">
        <v>7</v>
      </c>
      <c r="B27" s="302" t="s">
        <v>162</v>
      </c>
      <c r="C27" s="9">
        <v>4316</v>
      </c>
      <c r="D27" s="9">
        <v>4150</v>
      </c>
      <c r="E27" s="109">
        <v>101.7</v>
      </c>
      <c r="F27" s="230">
        <f t="shared" si="0"/>
        <v>104</v>
      </c>
      <c r="G27" s="96"/>
    </row>
    <row r="28" spans="1:7" ht="13.5" customHeight="1">
      <c r="A28" s="95">
        <v>8</v>
      </c>
      <c r="B28" s="302" t="s">
        <v>87</v>
      </c>
      <c r="C28" s="9">
        <v>4254</v>
      </c>
      <c r="D28" s="9">
        <v>5597</v>
      </c>
      <c r="E28" s="109">
        <v>119</v>
      </c>
      <c r="F28" s="41">
        <f t="shared" si="0"/>
        <v>76.005002680007152</v>
      </c>
      <c r="G28" s="96"/>
    </row>
    <row r="29" spans="1:7" ht="13.5" customHeight="1">
      <c r="A29" s="95">
        <v>9</v>
      </c>
      <c r="B29" s="302" t="s">
        <v>111</v>
      </c>
      <c r="C29" s="111">
        <v>3632</v>
      </c>
      <c r="D29" s="101">
        <v>2721</v>
      </c>
      <c r="E29" s="112">
        <v>111.9</v>
      </c>
      <c r="F29" s="41">
        <f t="shared" si="0"/>
        <v>133.48033811098861</v>
      </c>
      <c r="G29" s="96"/>
    </row>
    <row r="30" spans="1:7" ht="13.5" customHeight="1" thickBot="1">
      <c r="A30" s="100">
        <v>10</v>
      </c>
      <c r="B30" s="302" t="s">
        <v>115</v>
      </c>
      <c r="C30" s="101">
        <v>3280</v>
      </c>
      <c r="D30" s="101">
        <v>3721</v>
      </c>
      <c r="E30" s="112">
        <v>97.2</v>
      </c>
      <c r="F30" s="230">
        <f t="shared" si="0"/>
        <v>88.148347218489647</v>
      </c>
      <c r="G30" s="104"/>
    </row>
    <row r="31" spans="1:7" ht="13.5" customHeight="1" thickBot="1">
      <c r="A31" s="80"/>
      <c r="B31" s="81" t="s">
        <v>66</v>
      </c>
      <c r="C31" s="82">
        <v>138874</v>
      </c>
      <c r="D31" s="82">
        <v>141542</v>
      </c>
      <c r="E31" s="83">
        <v>110.2</v>
      </c>
      <c r="F31" s="107">
        <f t="shared" si="0"/>
        <v>98.11504712382191</v>
      </c>
      <c r="G31" s="121">
        <v>90.4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49</v>
      </c>
      <c r="B53" s="93" t="s">
        <v>50</v>
      </c>
      <c r="C53" s="74" t="s">
        <v>225</v>
      </c>
      <c r="D53" s="74" t="s">
        <v>210</v>
      </c>
      <c r="E53" s="93" t="s">
        <v>43</v>
      </c>
      <c r="F53" s="93" t="s">
        <v>51</v>
      </c>
      <c r="G53" s="94" t="s">
        <v>65</v>
      </c>
    </row>
    <row r="54" spans="1:7">
      <c r="A54" s="95">
        <v>1</v>
      </c>
      <c r="B54" s="302" t="s">
        <v>87</v>
      </c>
      <c r="C54" s="6">
        <v>90566</v>
      </c>
      <c r="D54" s="9">
        <v>25358</v>
      </c>
      <c r="E54" s="41">
        <v>100.5</v>
      </c>
      <c r="F54" s="41">
        <f t="shared" ref="F54:F64" si="1">SUM(C54/D54*100)</f>
        <v>357.14961747771906</v>
      </c>
      <c r="G54" s="96"/>
    </row>
    <row r="55" spans="1:7">
      <c r="A55" s="95">
        <v>2</v>
      </c>
      <c r="B55" s="302" t="s">
        <v>111</v>
      </c>
      <c r="C55" s="6">
        <v>27962</v>
      </c>
      <c r="D55" s="9">
        <v>16562</v>
      </c>
      <c r="E55" s="41">
        <v>103</v>
      </c>
      <c r="F55" s="41">
        <f t="shared" si="1"/>
        <v>168.83226663446445</v>
      </c>
      <c r="G55" s="96"/>
    </row>
    <row r="56" spans="1:7">
      <c r="A56" s="95">
        <v>3</v>
      </c>
      <c r="B56" s="302" t="s">
        <v>88</v>
      </c>
      <c r="C56" s="6">
        <v>23839</v>
      </c>
      <c r="D56" s="9">
        <v>25188</v>
      </c>
      <c r="E56" s="461">
        <v>88.7</v>
      </c>
      <c r="F56" s="41">
        <f t="shared" si="1"/>
        <v>94.644275051611885</v>
      </c>
      <c r="G56" s="96"/>
    </row>
    <row r="57" spans="1:7">
      <c r="A57" s="95">
        <v>4</v>
      </c>
      <c r="B57" s="302" t="s">
        <v>106</v>
      </c>
      <c r="C57" s="6">
        <v>23678</v>
      </c>
      <c r="D57" s="6">
        <v>34289</v>
      </c>
      <c r="E57" s="41">
        <v>94.5</v>
      </c>
      <c r="F57" s="41">
        <f t="shared" si="1"/>
        <v>69.054215637668065</v>
      </c>
      <c r="G57" s="96"/>
    </row>
    <row r="58" spans="1:7">
      <c r="A58" s="95">
        <v>5</v>
      </c>
      <c r="B58" s="302" t="s">
        <v>155</v>
      </c>
      <c r="C58" s="6">
        <v>21328</v>
      </c>
      <c r="D58" s="9">
        <v>21730</v>
      </c>
      <c r="E58" s="41">
        <v>108.6</v>
      </c>
      <c r="F58" s="41">
        <f t="shared" si="1"/>
        <v>98.150023009664054</v>
      </c>
      <c r="G58" s="96"/>
    </row>
    <row r="59" spans="1:7">
      <c r="A59" s="95">
        <v>6</v>
      </c>
      <c r="B59" s="302" t="s">
        <v>109</v>
      </c>
      <c r="C59" s="6">
        <v>17087</v>
      </c>
      <c r="D59" s="9">
        <v>17386</v>
      </c>
      <c r="E59" s="41">
        <v>94.4</v>
      </c>
      <c r="F59" s="41">
        <f t="shared" si="1"/>
        <v>98.280225468767981</v>
      </c>
      <c r="G59" s="96"/>
    </row>
    <row r="60" spans="1:7">
      <c r="A60" s="95">
        <v>7</v>
      </c>
      <c r="B60" s="302" t="s">
        <v>85</v>
      </c>
      <c r="C60" s="6">
        <v>14188</v>
      </c>
      <c r="D60" s="9">
        <v>13125</v>
      </c>
      <c r="E60" s="41">
        <v>98</v>
      </c>
      <c r="F60" s="41">
        <f t="shared" si="1"/>
        <v>108.09904761904762</v>
      </c>
      <c r="G60" s="96"/>
    </row>
    <row r="61" spans="1:7">
      <c r="A61" s="95">
        <v>8</v>
      </c>
      <c r="B61" s="302" t="s">
        <v>115</v>
      </c>
      <c r="C61" s="6">
        <v>13858</v>
      </c>
      <c r="D61" s="9">
        <v>14186</v>
      </c>
      <c r="E61" s="41">
        <v>105</v>
      </c>
      <c r="F61" s="41">
        <f t="shared" si="1"/>
        <v>97.687861271676297</v>
      </c>
      <c r="G61" s="96"/>
    </row>
    <row r="62" spans="1:7">
      <c r="A62" s="95">
        <v>9</v>
      </c>
      <c r="B62" s="302" t="s">
        <v>154</v>
      </c>
      <c r="C62" s="111">
        <v>13000</v>
      </c>
      <c r="D62" s="101">
        <v>8894</v>
      </c>
      <c r="E62" s="102">
        <v>104.2</v>
      </c>
      <c r="F62" s="41">
        <f t="shared" si="1"/>
        <v>146.16595457611874</v>
      </c>
      <c r="G62" s="96"/>
    </row>
    <row r="63" spans="1:7" ht="14.25" thickBot="1">
      <c r="A63" s="100">
        <v>10</v>
      </c>
      <c r="B63" s="302" t="s">
        <v>223</v>
      </c>
      <c r="C63" s="111">
        <v>9877</v>
      </c>
      <c r="D63" s="101">
        <v>8461</v>
      </c>
      <c r="E63" s="102">
        <v>91.1</v>
      </c>
      <c r="F63" s="102">
        <f t="shared" si="1"/>
        <v>116.73561044793759</v>
      </c>
      <c r="G63" s="104"/>
    </row>
    <row r="64" spans="1:7" ht="14.25" thickBot="1">
      <c r="A64" s="80"/>
      <c r="B64" s="81" t="s">
        <v>62</v>
      </c>
      <c r="C64" s="82">
        <v>303535</v>
      </c>
      <c r="D64" s="82">
        <v>233888</v>
      </c>
      <c r="E64" s="85">
        <v>98.9</v>
      </c>
      <c r="F64" s="107">
        <f t="shared" si="1"/>
        <v>129.77792789711316</v>
      </c>
      <c r="G64" s="121">
        <v>71.900000000000006</v>
      </c>
    </row>
    <row r="65" spans="4:9">
      <c r="D65" s="541"/>
    </row>
    <row r="68" spans="4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workbookViewId="0">
      <selection activeCell="G71" sqref="G71"/>
    </sheetView>
  </sheetViews>
  <sheetFormatPr defaultRowHeight="13.5"/>
  <cols>
    <col min="1" max="1" width="9.375" style="313" customWidth="1"/>
    <col min="2" max="2" width="6.625" style="313" customWidth="1"/>
    <col min="3" max="3" width="6.875" style="313" customWidth="1"/>
    <col min="4" max="4" width="6.125" style="313" customWidth="1"/>
    <col min="5" max="5" width="6.625" style="313" customWidth="1"/>
    <col min="6" max="13" width="6.125" style="313" customWidth="1"/>
    <col min="14" max="14" width="8.625" style="313" customWidth="1"/>
    <col min="15" max="15" width="8.375" style="313" customWidth="1"/>
    <col min="16" max="16" width="5" style="313" customWidth="1"/>
    <col min="17" max="17" width="11.25" style="212" customWidth="1"/>
    <col min="18" max="18" width="12.5" style="313" customWidth="1"/>
    <col min="19" max="26" width="7.625" style="313" customWidth="1"/>
    <col min="27" max="16384" width="9" style="313"/>
  </cols>
  <sheetData>
    <row r="6" spans="1:17">
      <c r="Q6" s="418"/>
    </row>
    <row r="10" spans="1:17">
      <c r="O10" s="275"/>
    </row>
    <row r="15" spans="1:17" ht="12.75" customHeight="1"/>
    <row r="16" spans="1:17" ht="11.1" customHeight="1">
      <c r="A16" s="16"/>
      <c r="B16" s="209" t="s">
        <v>102</v>
      </c>
      <c r="C16" s="209" t="s">
        <v>103</v>
      </c>
      <c r="D16" s="209" t="s">
        <v>104</v>
      </c>
      <c r="E16" s="209" t="s">
        <v>93</v>
      </c>
      <c r="F16" s="209" t="s">
        <v>94</v>
      </c>
      <c r="G16" s="209" t="s">
        <v>95</v>
      </c>
      <c r="H16" s="209" t="s">
        <v>96</v>
      </c>
      <c r="I16" s="209" t="s">
        <v>97</v>
      </c>
      <c r="J16" s="209" t="s">
        <v>98</v>
      </c>
      <c r="K16" s="209" t="s">
        <v>99</v>
      </c>
      <c r="L16" s="209" t="s">
        <v>100</v>
      </c>
      <c r="M16" s="281" t="s">
        <v>101</v>
      </c>
      <c r="N16" s="283" t="s">
        <v>147</v>
      </c>
      <c r="O16" s="209" t="s">
        <v>149</v>
      </c>
    </row>
    <row r="17" spans="1:27" ht="11.1" customHeight="1">
      <c r="A17" s="10" t="s">
        <v>195</v>
      </c>
      <c r="B17" s="206">
        <v>55.9</v>
      </c>
      <c r="C17" s="206">
        <v>51.2</v>
      </c>
      <c r="D17" s="206">
        <v>69.599999999999994</v>
      </c>
      <c r="E17" s="206">
        <v>75</v>
      </c>
      <c r="F17" s="206">
        <v>69</v>
      </c>
      <c r="G17" s="206">
        <v>73.8</v>
      </c>
      <c r="H17" s="206">
        <v>72.400000000000006</v>
      </c>
      <c r="I17" s="206">
        <v>71.8</v>
      </c>
      <c r="J17" s="206">
        <v>69.3</v>
      </c>
      <c r="K17" s="206">
        <v>71.099999999999994</v>
      </c>
      <c r="L17" s="206">
        <v>59.4</v>
      </c>
      <c r="M17" s="207">
        <v>58.7</v>
      </c>
      <c r="N17" s="285">
        <f>SUM(B17:M17)</f>
        <v>797.19999999999993</v>
      </c>
      <c r="O17" s="284">
        <v>100.1</v>
      </c>
      <c r="P17" s="200"/>
      <c r="Q17" s="286"/>
      <c r="R17" s="287"/>
      <c r="S17" s="287"/>
      <c r="T17" s="200"/>
      <c r="U17" s="200"/>
      <c r="V17" s="200"/>
      <c r="W17" s="200"/>
      <c r="X17" s="200"/>
      <c r="Y17" s="200"/>
      <c r="Z17" s="1"/>
      <c r="AA17" s="1"/>
    </row>
    <row r="18" spans="1:27" ht="11.1" customHeight="1">
      <c r="A18" s="10" t="s">
        <v>200</v>
      </c>
      <c r="B18" s="206">
        <v>49.3</v>
      </c>
      <c r="C18" s="206">
        <v>64.900000000000006</v>
      </c>
      <c r="D18" s="206">
        <v>65.8</v>
      </c>
      <c r="E18" s="206">
        <v>72.599999999999994</v>
      </c>
      <c r="F18" s="206">
        <v>63.4</v>
      </c>
      <c r="G18" s="206">
        <v>66.2</v>
      </c>
      <c r="H18" s="208">
        <v>68</v>
      </c>
      <c r="I18" s="206">
        <v>72.900000000000006</v>
      </c>
      <c r="J18" s="206">
        <v>69.599999999999994</v>
      </c>
      <c r="K18" s="206">
        <v>66.400000000000006</v>
      </c>
      <c r="L18" s="206">
        <v>65.099999999999994</v>
      </c>
      <c r="M18" s="207">
        <v>62.1</v>
      </c>
      <c r="N18" s="285">
        <f>SUM(B18:M18)</f>
        <v>786.30000000000007</v>
      </c>
      <c r="O18" s="284">
        <f t="shared" ref="O18:O20" si="0">ROUND(N18/N17*100,1)</f>
        <v>98.6</v>
      </c>
      <c r="P18" s="200"/>
      <c r="Q18" s="287"/>
      <c r="R18" s="287"/>
      <c r="S18" s="287"/>
      <c r="T18" s="200"/>
      <c r="U18" s="200"/>
      <c r="V18" s="200"/>
      <c r="W18" s="200"/>
      <c r="X18" s="200"/>
      <c r="Y18" s="200"/>
      <c r="Z18" s="1"/>
      <c r="AA18" s="1"/>
    </row>
    <row r="19" spans="1:27" ht="11.1" customHeight="1">
      <c r="A19" s="10" t="s">
        <v>207</v>
      </c>
      <c r="B19" s="206">
        <v>63.2</v>
      </c>
      <c r="C19" s="206">
        <v>70</v>
      </c>
      <c r="D19" s="206">
        <v>71.900000000000006</v>
      </c>
      <c r="E19" s="206">
        <v>79.599999999999994</v>
      </c>
      <c r="F19" s="206">
        <v>76.7</v>
      </c>
      <c r="G19" s="206">
        <v>86</v>
      </c>
      <c r="H19" s="208">
        <v>86.4</v>
      </c>
      <c r="I19" s="206">
        <v>75.400000000000006</v>
      </c>
      <c r="J19" s="206">
        <v>75.400000000000006</v>
      </c>
      <c r="K19" s="206">
        <v>78.400000000000006</v>
      </c>
      <c r="L19" s="206">
        <v>67.5</v>
      </c>
      <c r="M19" s="207">
        <v>73.099999999999994</v>
      </c>
      <c r="N19" s="285">
        <f>SUM(B19:M19)</f>
        <v>903.59999999999991</v>
      </c>
      <c r="O19" s="284">
        <f t="shared" si="0"/>
        <v>114.9</v>
      </c>
      <c r="P19" s="200"/>
      <c r="Q19" s="222"/>
      <c r="R19" s="287"/>
      <c r="S19" s="287"/>
      <c r="T19" s="200"/>
      <c r="U19" s="200"/>
      <c r="V19" s="200"/>
      <c r="W19" s="200"/>
      <c r="X19" s="200"/>
      <c r="Y19" s="200"/>
      <c r="Z19" s="1"/>
      <c r="AA19" s="1"/>
    </row>
    <row r="20" spans="1:27" ht="11.1" customHeight="1">
      <c r="A20" s="10" t="s">
        <v>210</v>
      </c>
      <c r="B20" s="206">
        <v>61.5</v>
      </c>
      <c r="C20" s="206">
        <v>79.400000000000006</v>
      </c>
      <c r="D20" s="206">
        <v>78.3</v>
      </c>
      <c r="E20" s="206">
        <v>80.8</v>
      </c>
      <c r="F20" s="206">
        <v>75.5</v>
      </c>
      <c r="G20" s="206">
        <v>87.5</v>
      </c>
      <c r="H20" s="208">
        <v>76.400000000000006</v>
      </c>
      <c r="I20" s="206">
        <v>81.5</v>
      </c>
      <c r="J20" s="206">
        <v>93.4</v>
      </c>
      <c r="K20" s="206">
        <v>68.2</v>
      </c>
      <c r="L20" s="206">
        <v>78</v>
      </c>
      <c r="M20" s="207">
        <v>73.099999999999994</v>
      </c>
      <c r="N20" s="285">
        <f>SUM(B20:M20)</f>
        <v>933.6</v>
      </c>
      <c r="O20" s="284">
        <f t="shared" si="0"/>
        <v>103.3</v>
      </c>
      <c r="P20" s="200"/>
      <c r="Q20" s="222"/>
      <c r="R20" s="287"/>
      <c r="S20" s="287"/>
      <c r="T20" s="200"/>
      <c r="U20" s="200"/>
      <c r="V20" s="200"/>
      <c r="W20" s="200"/>
      <c r="X20" s="200"/>
      <c r="Y20" s="200"/>
      <c r="Z20" s="1"/>
      <c r="AA20" s="1"/>
    </row>
    <row r="21" spans="1:27" ht="11.1" customHeight="1">
      <c r="A21" s="10" t="s">
        <v>222</v>
      </c>
      <c r="B21" s="206">
        <v>67.599999999999994</v>
      </c>
      <c r="C21" s="206">
        <v>77.900000000000006</v>
      </c>
      <c r="D21" s="206">
        <v>84.6</v>
      </c>
      <c r="E21" s="206">
        <v>82.2</v>
      </c>
      <c r="F21" s="206">
        <v>73.400000000000006</v>
      </c>
      <c r="G21" s="206">
        <v>80.5</v>
      </c>
      <c r="H21" s="208"/>
      <c r="I21" s="206"/>
      <c r="J21" s="206"/>
      <c r="K21" s="206"/>
      <c r="L21" s="206"/>
      <c r="M21" s="207"/>
      <c r="N21" s="285"/>
      <c r="O21" s="284"/>
      <c r="P21" s="200"/>
      <c r="Q21" s="222"/>
      <c r="R21" s="200"/>
      <c r="S21" s="200"/>
      <c r="T21" s="200"/>
      <c r="U21" s="200"/>
      <c r="V21" s="200"/>
      <c r="W21" s="200"/>
      <c r="X21" s="200"/>
      <c r="Y21" s="200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0"/>
      <c r="O22" s="200"/>
      <c r="P22" s="200"/>
      <c r="Q22" s="222"/>
      <c r="R22" s="200"/>
      <c r="S22" s="200"/>
      <c r="T22" s="200"/>
      <c r="U22" s="200"/>
      <c r="V22" s="200"/>
      <c r="W22" s="200"/>
      <c r="X22" s="200"/>
      <c r="Y22" s="200"/>
      <c r="Z22" s="1"/>
      <c r="AA22" s="1"/>
    </row>
    <row r="23" spans="1:27" ht="9.9499999999999993" customHeight="1">
      <c r="N23" s="200"/>
      <c r="O23" s="200"/>
      <c r="P23" s="200"/>
      <c r="Q23" s="222"/>
      <c r="R23" s="200"/>
      <c r="S23" s="200"/>
      <c r="T23" s="200"/>
      <c r="U23" s="200"/>
      <c r="V23" s="200"/>
      <c r="W23" s="200"/>
      <c r="X23" s="200"/>
      <c r="Y23" s="200"/>
      <c r="Z23" s="1"/>
      <c r="AA23" s="1"/>
    </row>
    <row r="24" spans="1:27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</row>
    <row r="28" spans="1:27">
      <c r="O28" s="214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09" t="s">
        <v>102</v>
      </c>
      <c r="C41" s="209" t="s">
        <v>103</v>
      </c>
      <c r="D41" s="209" t="s">
        <v>104</v>
      </c>
      <c r="E41" s="209" t="s">
        <v>93</v>
      </c>
      <c r="F41" s="209" t="s">
        <v>94</v>
      </c>
      <c r="G41" s="209" t="s">
        <v>95</v>
      </c>
      <c r="H41" s="209" t="s">
        <v>96</v>
      </c>
      <c r="I41" s="209" t="s">
        <v>97</v>
      </c>
      <c r="J41" s="209" t="s">
        <v>98</v>
      </c>
      <c r="K41" s="209" t="s">
        <v>99</v>
      </c>
      <c r="L41" s="209" t="s">
        <v>100</v>
      </c>
      <c r="M41" s="281" t="s">
        <v>101</v>
      </c>
      <c r="N41" s="283" t="s">
        <v>148</v>
      </c>
      <c r="O41" s="209" t="s">
        <v>149</v>
      </c>
      <c r="P41" s="1"/>
      <c r="Q41" s="210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195</v>
      </c>
      <c r="B42" s="215">
        <v>77.5</v>
      </c>
      <c r="C42" s="215">
        <v>73</v>
      </c>
      <c r="D42" s="215">
        <v>75.400000000000006</v>
      </c>
      <c r="E42" s="215">
        <v>84.5</v>
      </c>
      <c r="F42" s="215">
        <v>86.8</v>
      </c>
      <c r="G42" s="215">
        <v>88.4</v>
      </c>
      <c r="H42" s="215">
        <v>86.3</v>
      </c>
      <c r="I42" s="215">
        <v>82.4</v>
      </c>
      <c r="J42" s="215">
        <v>83.7</v>
      </c>
      <c r="K42" s="215">
        <v>87.4</v>
      </c>
      <c r="L42" s="215">
        <v>84.9</v>
      </c>
      <c r="M42" s="282">
        <v>79.099999999999994</v>
      </c>
      <c r="N42" s="289">
        <f>SUM(B42:M42)/12</f>
        <v>82.45</v>
      </c>
      <c r="O42" s="284">
        <v>95.5</v>
      </c>
      <c r="P42" s="200"/>
      <c r="Q42" s="388"/>
      <c r="R42" s="388"/>
      <c r="S42" s="200"/>
      <c r="T42" s="200"/>
      <c r="U42" s="200"/>
      <c r="V42" s="200"/>
      <c r="W42" s="200"/>
      <c r="X42" s="200"/>
      <c r="Y42" s="200"/>
      <c r="Z42" s="200"/>
    </row>
    <row r="43" spans="1:26" ht="11.1" customHeight="1">
      <c r="A43" s="10" t="s">
        <v>200</v>
      </c>
      <c r="B43" s="215">
        <v>77.599999999999994</v>
      </c>
      <c r="C43" s="215">
        <v>82.9</v>
      </c>
      <c r="D43" s="215">
        <v>83.6</v>
      </c>
      <c r="E43" s="215">
        <v>80.900000000000006</v>
      </c>
      <c r="F43" s="215">
        <v>84.6</v>
      </c>
      <c r="G43" s="215">
        <v>85.1</v>
      </c>
      <c r="H43" s="215">
        <v>86.3</v>
      </c>
      <c r="I43" s="215">
        <v>93.5</v>
      </c>
      <c r="J43" s="215">
        <v>91</v>
      </c>
      <c r="K43" s="215">
        <v>88.9</v>
      </c>
      <c r="L43" s="215">
        <v>82.8</v>
      </c>
      <c r="M43" s="282">
        <v>75.900000000000006</v>
      </c>
      <c r="N43" s="289">
        <f>SUM(B43:M43)/12</f>
        <v>84.424999999999997</v>
      </c>
      <c r="O43" s="284">
        <f>ROUND(N43/N42*100,1)</f>
        <v>102.4</v>
      </c>
      <c r="P43" s="200"/>
      <c r="Q43" s="388"/>
      <c r="R43" s="388"/>
      <c r="S43" s="200"/>
      <c r="T43" s="200"/>
      <c r="U43" s="200"/>
      <c r="V43" s="200"/>
      <c r="W43" s="200"/>
      <c r="X43" s="200"/>
      <c r="Y43" s="200"/>
      <c r="Z43" s="200"/>
    </row>
    <row r="44" spans="1:26" ht="11.1" customHeight="1">
      <c r="A44" s="10" t="s">
        <v>207</v>
      </c>
      <c r="B44" s="215">
        <v>81.900000000000006</v>
      </c>
      <c r="C44" s="215">
        <v>83.2</v>
      </c>
      <c r="D44" s="215">
        <v>80.2</v>
      </c>
      <c r="E44" s="215">
        <v>83.3</v>
      </c>
      <c r="F44" s="215">
        <v>82.7</v>
      </c>
      <c r="G44" s="215">
        <v>84.9</v>
      </c>
      <c r="H44" s="215">
        <v>86.3</v>
      </c>
      <c r="I44" s="215">
        <v>86</v>
      </c>
      <c r="J44" s="215">
        <v>84.8</v>
      </c>
      <c r="K44" s="215">
        <v>89.3</v>
      </c>
      <c r="L44" s="215">
        <v>83.9</v>
      </c>
      <c r="M44" s="282">
        <v>78.099999999999994</v>
      </c>
      <c r="N44" s="289">
        <f>SUM(B44:M44)/12</f>
        <v>83.716666666666654</v>
      </c>
      <c r="O44" s="284">
        <f t="shared" ref="O44:O45" si="1">ROUND(N44/N43*100,1)</f>
        <v>99.2</v>
      </c>
      <c r="P44" s="200"/>
      <c r="Q44" s="388"/>
      <c r="R44" s="388"/>
      <c r="S44" s="200"/>
      <c r="T44" s="200"/>
      <c r="U44" s="200"/>
      <c r="V44" s="200"/>
      <c r="W44" s="200"/>
      <c r="X44" s="200"/>
      <c r="Y44" s="200"/>
      <c r="Z44" s="200"/>
    </row>
    <row r="45" spans="1:26" ht="11.1" customHeight="1">
      <c r="A45" s="10" t="s">
        <v>210</v>
      </c>
      <c r="B45" s="215">
        <v>79.8</v>
      </c>
      <c r="C45" s="215">
        <v>86.7</v>
      </c>
      <c r="D45" s="215">
        <v>87.5</v>
      </c>
      <c r="E45" s="215">
        <v>89.9</v>
      </c>
      <c r="F45" s="215">
        <v>91.4</v>
      </c>
      <c r="G45" s="215">
        <v>93.2</v>
      </c>
      <c r="H45" s="215">
        <v>87.8</v>
      </c>
      <c r="I45" s="215">
        <v>85.7</v>
      </c>
      <c r="J45" s="215">
        <v>93.5</v>
      </c>
      <c r="K45" s="215">
        <v>78.5</v>
      </c>
      <c r="L45" s="215">
        <v>81.599999999999994</v>
      </c>
      <c r="M45" s="282">
        <v>78.3</v>
      </c>
      <c r="N45" s="289">
        <f>SUM(B45:M45)/12</f>
        <v>86.158333333333346</v>
      </c>
      <c r="O45" s="284">
        <f t="shared" si="1"/>
        <v>102.9</v>
      </c>
      <c r="P45" s="200"/>
      <c r="Q45" s="388"/>
      <c r="R45" s="388"/>
      <c r="S45" s="200"/>
      <c r="T45" s="200"/>
      <c r="U45" s="200"/>
      <c r="V45" s="200"/>
      <c r="W45" s="200"/>
      <c r="X45" s="200"/>
      <c r="Y45" s="200"/>
      <c r="Z45" s="200"/>
    </row>
    <row r="46" spans="1:26" ht="11.1" customHeight="1">
      <c r="A46" s="10" t="s">
        <v>220</v>
      </c>
      <c r="B46" s="215">
        <v>80.8</v>
      </c>
      <c r="C46" s="215">
        <v>86.3</v>
      </c>
      <c r="D46" s="215">
        <v>91.5</v>
      </c>
      <c r="E46" s="215">
        <v>87</v>
      </c>
      <c r="F46" s="215">
        <v>86.6</v>
      </c>
      <c r="G46" s="215">
        <v>91.7</v>
      </c>
      <c r="H46" s="215"/>
      <c r="I46" s="215"/>
      <c r="J46" s="215"/>
      <c r="K46" s="215"/>
      <c r="L46" s="215"/>
      <c r="M46" s="282"/>
      <c r="N46" s="289"/>
      <c r="O46" s="284"/>
      <c r="P46" s="200"/>
      <c r="Q46" s="388"/>
      <c r="R46" s="388"/>
      <c r="S46" s="200"/>
      <c r="T46" s="200"/>
      <c r="U46" s="200"/>
      <c r="V46" s="200"/>
      <c r="W46" s="200"/>
      <c r="X46" s="200"/>
      <c r="Y46" s="200"/>
      <c r="Z46" s="200"/>
    </row>
    <row r="47" spans="1:26" ht="11.1" customHeight="1">
      <c r="N47" s="23"/>
      <c r="O47" s="200"/>
      <c r="P47" s="200"/>
      <c r="Q47" s="222"/>
      <c r="R47" s="200"/>
      <c r="S47" s="200"/>
      <c r="T47" s="200"/>
      <c r="U47" s="200"/>
      <c r="V47" s="200"/>
      <c r="W47" s="200"/>
      <c r="X47" s="200"/>
      <c r="Y47" s="200"/>
      <c r="Z47" s="200"/>
    </row>
    <row r="48" spans="1:26" ht="11.1" customHeight="1">
      <c r="N48" s="23"/>
      <c r="O48" s="200"/>
      <c r="P48" s="200"/>
      <c r="Q48" s="222"/>
      <c r="R48" s="200"/>
      <c r="S48" s="200"/>
      <c r="T48" s="200"/>
      <c r="U48" s="200"/>
      <c r="V48" s="200"/>
      <c r="W48" s="200"/>
      <c r="X48" s="200"/>
      <c r="Y48" s="200"/>
      <c r="Z48" s="200"/>
    </row>
    <row r="49" spans="13:26">
      <c r="N49" s="1"/>
      <c r="O49" s="1"/>
      <c r="P49" s="1"/>
      <c r="Q49" s="210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09" t="s">
        <v>102</v>
      </c>
      <c r="C65" s="209" t="s">
        <v>103</v>
      </c>
      <c r="D65" s="209" t="s">
        <v>104</v>
      </c>
      <c r="E65" s="209" t="s">
        <v>93</v>
      </c>
      <c r="F65" s="209" t="s">
        <v>94</v>
      </c>
      <c r="G65" s="209" t="s">
        <v>95</v>
      </c>
      <c r="H65" s="209" t="s">
        <v>96</v>
      </c>
      <c r="I65" s="209" t="s">
        <v>97</v>
      </c>
      <c r="J65" s="209" t="s">
        <v>98</v>
      </c>
      <c r="K65" s="209" t="s">
        <v>99</v>
      </c>
      <c r="L65" s="209" t="s">
        <v>100</v>
      </c>
      <c r="M65" s="281" t="s">
        <v>101</v>
      </c>
      <c r="N65" s="283" t="s">
        <v>148</v>
      </c>
      <c r="O65" s="392" t="s">
        <v>149</v>
      </c>
    </row>
    <row r="66" spans="1:26" ht="11.1" customHeight="1">
      <c r="A66" s="10" t="s">
        <v>195</v>
      </c>
      <c r="B66" s="206">
        <v>71.8</v>
      </c>
      <c r="C66" s="206">
        <v>71</v>
      </c>
      <c r="D66" s="206">
        <v>92.1</v>
      </c>
      <c r="E66" s="206">
        <v>88</v>
      </c>
      <c r="F66" s="206">
        <v>79.2</v>
      </c>
      <c r="G66" s="206">
        <v>83.3</v>
      </c>
      <c r="H66" s="206">
        <v>84.1</v>
      </c>
      <c r="I66" s="206">
        <v>87.4</v>
      </c>
      <c r="J66" s="206">
        <v>82.6</v>
      </c>
      <c r="K66" s="206">
        <v>80.900000000000006</v>
      </c>
      <c r="L66" s="206">
        <v>70.3</v>
      </c>
      <c r="M66" s="207">
        <v>75</v>
      </c>
      <c r="N66" s="288">
        <f>SUM(B66:M66)/12</f>
        <v>80.474999999999994</v>
      </c>
      <c r="O66" s="391">
        <v>104.3</v>
      </c>
      <c r="P66" s="23"/>
      <c r="Q66" s="390"/>
      <c r="R66" s="390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200</v>
      </c>
      <c r="B67" s="206">
        <v>63.9</v>
      </c>
      <c r="C67" s="206">
        <v>77.5</v>
      </c>
      <c r="D67" s="206">
        <v>78.599999999999994</v>
      </c>
      <c r="E67" s="206">
        <v>89.9</v>
      </c>
      <c r="F67" s="206">
        <v>74.400000000000006</v>
      </c>
      <c r="G67" s="206">
        <v>77.8</v>
      </c>
      <c r="H67" s="206">
        <v>78.599999999999994</v>
      </c>
      <c r="I67" s="206">
        <v>77</v>
      </c>
      <c r="J67" s="206">
        <v>76.900000000000006</v>
      </c>
      <c r="K67" s="206">
        <v>74.900000000000006</v>
      </c>
      <c r="L67" s="206">
        <v>79.400000000000006</v>
      </c>
      <c r="M67" s="207">
        <v>82.7</v>
      </c>
      <c r="N67" s="288">
        <f>SUM(B67:M67)/12</f>
        <v>77.633333333333326</v>
      </c>
      <c r="O67" s="391">
        <f>ROUND(N67/N66*100,1)</f>
        <v>96.5</v>
      </c>
      <c r="P67" s="23"/>
      <c r="Q67" s="483"/>
      <c r="R67" s="483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207</v>
      </c>
      <c r="B68" s="206">
        <v>76.3</v>
      </c>
      <c r="C68" s="206">
        <v>84</v>
      </c>
      <c r="D68" s="206">
        <v>89.9</v>
      </c>
      <c r="E68" s="206">
        <v>95.5</v>
      </c>
      <c r="F68" s="206">
        <v>92.8</v>
      </c>
      <c r="G68" s="206">
        <v>101.3</v>
      </c>
      <c r="H68" s="206">
        <v>100.1</v>
      </c>
      <c r="I68" s="206">
        <v>87.6</v>
      </c>
      <c r="J68" s="206">
        <v>89</v>
      </c>
      <c r="K68" s="206">
        <v>87.4</v>
      </c>
      <c r="L68" s="206">
        <v>81</v>
      </c>
      <c r="M68" s="207">
        <v>93.7</v>
      </c>
      <c r="N68" s="288">
        <f>SUM(B68:M68)/12</f>
        <v>89.88333333333334</v>
      </c>
      <c r="O68" s="284">
        <f t="shared" ref="O68:O69" si="2">ROUND(N68/N67*100,1)</f>
        <v>115.8</v>
      </c>
      <c r="P68" s="23"/>
      <c r="Q68" s="483"/>
      <c r="R68" s="483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210</v>
      </c>
      <c r="B69" s="206">
        <v>76.8</v>
      </c>
      <c r="C69" s="206">
        <v>91.2</v>
      </c>
      <c r="D69" s="206">
        <v>89.4</v>
      </c>
      <c r="E69" s="206">
        <v>89.7</v>
      </c>
      <c r="F69" s="206">
        <v>82.5</v>
      </c>
      <c r="G69" s="206">
        <v>93.9</v>
      </c>
      <c r="H69" s="206">
        <v>87.4</v>
      </c>
      <c r="I69" s="206">
        <v>95.2</v>
      </c>
      <c r="J69" s="206">
        <v>99.9</v>
      </c>
      <c r="K69" s="206">
        <v>88</v>
      </c>
      <c r="L69" s="206">
        <v>95.5</v>
      </c>
      <c r="M69" s="207">
        <v>93.5</v>
      </c>
      <c r="N69" s="288">
        <f>SUM(B69:M69)/12</f>
        <v>90.25</v>
      </c>
      <c r="O69" s="284">
        <f t="shared" si="2"/>
        <v>100.4</v>
      </c>
      <c r="P69" s="23"/>
      <c r="Q69" s="483"/>
      <c r="R69" s="483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220</v>
      </c>
      <c r="B70" s="206">
        <v>83.3</v>
      </c>
      <c r="C70" s="206">
        <v>89.9</v>
      </c>
      <c r="D70" s="206">
        <v>92.2</v>
      </c>
      <c r="E70" s="206">
        <v>94.6</v>
      </c>
      <c r="F70" s="206">
        <v>84.8</v>
      </c>
      <c r="G70" s="206">
        <v>87.4</v>
      </c>
      <c r="H70" s="206"/>
      <c r="I70" s="206"/>
      <c r="J70" s="206"/>
      <c r="K70" s="206"/>
      <c r="L70" s="206"/>
      <c r="M70" s="207"/>
      <c r="N70" s="288"/>
      <c r="O70" s="284"/>
      <c r="P70" s="23"/>
      <c r="Q70" s="221"/>
      <c r="R70" s="484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3"/>
      <c r="O71" s="23"/>
      <c r="P71" s="23"/>
      <c r="Q71" s="210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2"/>
      <c r="C72" s="212"/>
      <c r="D72" s="212"/>
      <c r="E72" s="212"/>
      <c r="F72" s="212"/>
      <c r="G72" s="216"/>
      <c r="H72" s="212"/>
      <c r="I72" s="212"/>
      <c r="J72" s="212"/>
      <c r="K72" s="212"/>
      <c r="L72" s="212"/>
      <c r="M72" s="212"/>
      <c r="N72" s="23"/>
      <c r="O72" s="23"/>
      <c r="P72" s="23"/>
      <c r="Q72" s="210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topLeftCell="A31" workbookViewId="0">
      <selection activeCell="G76" sqref="G76"/>
    </sheetView>
  </sheetViews>
  <sheetFormatPr defaultRowHeight="13.5"/>
  <cols>
    <col min="1" max="1" width="7.625" style="313" customWidth="1"/>
    <col min="2" max="7" width="6.125" style="313" customWidth="1"/>
    <col min="8" max="8" width="6.25" style="313" customWidth="1"/>
    <col min="9" max="10" width="6.125" style="313" customWidth="1"/>
    <col min="11" max="11" width="6.125" style="1" customWidth="1"/>
    <col min="12" max="13" width="6.125" style="313" customWidth="1"/>
    <col min="14" max="16" width="7.625" style="313" customWidth="1"/>
    <col min="17" max="17" width="8.375" style="313" customWidth="1"/>
    <col min="18" max="18" width="10.125" style="313" customWidth="1"/>
    <col min="19" max="23" width="7.625" style="313" customWidth="1"/>
    <col min="24" max="24" width="7.625" style="213" customWidth="1"/>
    <col min="25" max="26" width="7.625" style="313" customWidth="1"/>
    <col min="27" max="16384" width="9" style="313"/>
  </cols>
  <sheetData>
    <row r="1" spans="1:29">
      <c r="A1" s="23"/>
      <c r="B1" s="217"/>
      <c r="C1" s="200"/>
      <c r="D1" s="200"/>
      <c r="E1" s="200"/>
      <c r="F1" s="200"/>
      <c r="G1" s="200"/>
      <c r="H1" s="200"/>
      <c r="I1" s="200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0"/>
      <c r="C2" s="200"/>
      <c r="D2" s="200"/>
      <c r="E2" s="200"/>
      <c r="F2" s="200"/>
      <c r="G2" s="200"/>
      <c r="H2" s="200"/>
      <c r="I2" s="200"/>
      <c r="J2" s="1"/>
      <c r="L2" s="57"/>
      <c r="M2" s="218"/>
      <c r="N2" s="57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1"/>
      <c r="AB2" s="1"/>
      <c r="AC2" s="1"/>
    </row>
    <row r="3" spans="1:29">
      <c r="A3" s="23"/>
      <c r="B3" s="200"/>
      <c r="C3" s="200"/>
      <c r="D3" s="200"/>
      <c r="E3" s="200"/>
      <c r="F3" s="200"/>
      <c r="G3" s="200"/>
      <c r="H3" s="200"/>
      <c r="I3" s="200"/>
      <c r="J3" s="1"/>
      <c r="L3" s="57"/>
      <c r="M3" s="218"/>
      <c r="N3" s="57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1"/>
      <c r="AB3" s="1"/>
      <c r="AC3" s="1"/>
    </row>
    <row r="4" spans="1:29">
      <c r="A4" s="23"/>
      <c r="B4" s="200"/>
      <c r="C4" s="200"/>
      <c r="D4" s="200"/>
      <c r="E4" s="200"/>
      <c r="F4" s="200"/>
      <c r="G4" s="200"/>
      <c r="H4" s="200"/>
      <c r="I4" s="200"/>
      <c r="J4" s="1"/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</row>
    <row r="5" spans="1:29">
      <c r="A5" s="23"/>
      <c r="B5" s="200"/>
      <c r="C5" s="200"/>
      <c r="D5" s="200"/>
      <c r="E5" s="200"/>
      <c r="F5" s="200"/>
      <c r="G5" s="200"/>
      <c r="H5" s="200"/>
      <c r="I5" s="200"/>
      <c r="J5" s="1"/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</row>
    <row r="6" spans="1:29">
      <c r="J6" s="1"/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</row>
    <row r="7" spans="1:29">
      <c r="J7" s="1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90</v>
      </c>
      <c r="C18" s="11" t="s">
        <v>91</v>
      </c>
      <c r="D18" s="11" t="s">
        <v>92</v>
      </c>
      <c r="E18" s="11" t="s">
        <v>93</v>
      </c>
      <c r="F18" s="11" t="s">
        <v>94</v>
      </c>
      <c r="G18" s="11" t="s">
        <v>95</v>
      </c>
      <c r="H18" s="11" t="s">
        <v>96</v>
      </c>
      <c r="I18" s="11" t="s">
        <v>97</v>
      </c>
      <c r="J18" s="11" t="s">
        <v>98</v>
      </c>
      <c r="K18" s="11" t="s">
        <v>99</v>
      </c>
      <c r="L18" s="11" t="s">
        <v>100</v>
      </c>
      <c r="M18" s="11" t="s">
        <v>101</v>
      </c>
      <c r="N18" s="283" t="s">
        <v>147</v>
      </c>
      <c r="O18" s="283" t="s">
        <v>149</v>
      </c>
    </row>
    <row r="19" spans="1:18" ht="11.1" customHeight="1">
      <c r="A19" s="10" t="s">
        <v>195</v>
      </c>
      <c r="B19" s="215">
        <v>11.3</v>
      </c>
      <c r="C19" s="215">
        <v>12.7</v>
      </c>
      <c r="D19" s="215">
        <v>15.1</v>
      </c>
      <c r="E19" s="215">
        <v>11.3</v>
      </c>
      <c r="F19" s="215">
        <v>13.7</v>
      </c>
      <c r="G19" s="215">
        <v>14</v>
      </c>
      <c r="H19" s="215">
        <v>16.100000000000001</v>
      </c>
      <c r="I19" s="215">
        <v>11.4</v>
      </c>
      <c r="J19" s="215">
        <v>14.7</v>
      </c>
      <c r="K19" s="215">
        <v>12.9</v>
      </c>
      <c r="L19" s="215">
        <v>15.2</v>
      </c>
      <c r="M19" s="215">
        <v>14.5</v>
      </c>
      <c r="N19" s="289">
        <f>SUM(B19:M19)</f>
        <v>162.9</v>
      </c>
      <c r="O19" s="289">
        <v>98.3</v>
      </c>
      <c r="Q19" s="291"/>
      <c r="R19" s="291"/>
    </row>
    <row r="20" spans="1:18" ht="11.1" customHeight="1">
      <c r="A20" s="10" t="s">
        <v>200</v>
      </c>
      <c r="B20" s="215">
        <v>11.9</v>
      </c>
      <c r="C20" s="215">
        <v>14</v>
      </c>
      <c r="D20" s="215">
        <v>15.1</v>
      </c>
      <c r="E20" s="215">
        <v>12.7</v>
      </c>
      <c r="F20" s="215">
        <v>12.4</v>
      </c>
      <c r="G20" s="215">
        <v>13.3</v>
      </c>
      <c r="H20" s="215">
        <v>13.5</v>
      </c>
      <c r="I20" s="215">
        <v>12.5</v>
      </c>
      <c r="J20" s="215">
        <v>12.8</v>
      </c>
      <c r="K20" s="215">
        <v>12</v>
      </c>
      <c r="L20" s="215">
        <v>13.9</v>
      </c>
      <c r="M20" s="215">
        <v>14.4</v>
      </c>
      <c r="N20" s="289">
        <f>SUM(B20:M20)</f>
        <v>158.5</v>
      </c>
      <c r="O20" s="289">
        <f>ROUND(N20/N19*100,1)</f>
        <v>97.3</v>
      </c>
      <c r="Q20" s="291"/>
      <c r="R20" s="291"/>
    </row>
    <row r="21" spans="1:18" ht="11.1" customHeight="1">
      <c r="A21" s="10" t="s">
        <v>207</v>
      </c>
      <c r="B21" s="215">
        <v>12.8</v>
      </c>
      <c r="C21" s="215">
        <v>13.9</v>
      </c>
      <c r="D21" s="215">
        <v>14.7</v>
      </c>
      <c r="E21" s="215">
        <v>15.6</v>
      </c>
      <c r="F21" s="215">
        <v>16.100000000000001</v>
      </c>
      <c r="G21" s="215">
        <v>15.1</v>
      </c>
      <c r="H21" s="215">
        <v>14.4</v>
      </c>
      <c r="I21" s="215">
        <v>14.6</v>
      </c>
      <c r="J21" s="215">
        <v>15.2</v>
      </c>
      <c r="K21" s="215">
        <v>14.3</v>
      </c>
      <c r="L21" s="215">
        <v>15.3</v>
      </c>
      <c r="M21" s="215">
        <v>14.9</v>
      </c>
      <c r="N21" s="289">
        <f>SUM(B21:M21)</f>
        <v>176.90000000000003</v>
      </c>
      <c r="O21" s="289">
        <f t="shared" ref="O21:O22" si="0">ROUND(N21/N20*100,1)</f>
        <v>111.6</v>
      </c>
      <c r="Q21" s="291"/>
      <c r="R21" s="291"/>
    </row>
    <row r="22" spans="1:18" ht="11.1" customHeight="1">
      <c r="A22" s="10" t="s">
        <v>210</v>
      </c>
      <c r="B22" s="215">
        <v>14.2</v>
      </c>
      <c r="C22" s="215">
        <v>12.5</v>
      </c>
      <c r="D22" s="215">
        <v>14.7</v>
      </c>
      <c r="E22" s="215">
        <v>13.7</v>
      </c>
      <c r="F22" s="215">
        <v>14.5</v>
      </c>
      <c r="G22" s="215">
        <v>14.4</v>
      </c>
      <c r="H22" s="215">
        <v>12.7</v>
      </c>
      <c r="I22" s="215">
        <v>13.9</v>
      </c>
      <c r="J22" s="215">
        <v>14.1</v>
      </c>
      <c r="K22" s="215">
        <v>14</v>
      </c>
      <c r="L22" s="215">
        <v>18.8</v>
      </c>
      <c r="M22" s="215">
        <v>14.8</v>
      </c>
      <c r="N22" s="289">
        <f>SUM(B22:M22)</f>
        <v>172.3</v>
      </c>
      <c r="O22" s="289">
        <f t="shared" si="0"/>
        <v>97.4</v>
      </c>
      <c r="Q22" s="291"/>
      <c r="R22" s="291"/>
    </row>
    <row r="23" spans="1:18" ht="11.1" customHeight="1">
      <c r="A23" s="10" t="s">
        <v>220</v>
      </c>
      <c r="B23" s="215">
        <v>14.9</v>
      </c>
      <c r="C23" s="215">
        <v>13.1</v>
      </c>
      <c r="D23" s="215">
        <v>14.8</v>
      </c>
      <c r="E23" s="215">
        <v>13.9</v>
      </c>
      <c r="F23" s="215">
        <v>14.1</v>
      </c>
      <c r="G23" s="215">
        <v>13.1</v>
      </c>
      <c r="H23" s="215"/>
      <c r="I23" s="215"/>
      <c r="J23" s="215"/>
      <c r="K23" s="215"/>
      <c r="L23" s="215"/>
      <c r="M23" s="215"/>
      <c r="N23" s="289"/>
      <c r="O23" s="289"/>
    </row>
    <row r="24" spans="1:18" ht="9.75" customHeight="1">
      <c r="J24" s="462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90</v>
      </c>
      <c r="C42" s="11" t="s">
        <v>91</v>
      </c>
      <c r="D42" s="11" t="s">
        <v>92</v>
      </c>
      <c r="E42" s="11" t="s">
        <v>93</v>
      </c>
      <c r="F42" s="11" t="s">
        <v>94</v>
      </c>
      <c r="G42" s="11" t="s">
        <v>95</v>
      </c>
      <c r="H42" s="11" t="s">
        <v>96</v>
      </c>
      <c r="I42" s="11" t="s">
        <v>97</v>
      </c>
      <c r="J42" s="11" t="s">
        <v>98</v>
      </c>
      <c r="K42" s="11" t="s">
        <v>99</v>
      </c>
      <c r="L42" s="11" t="s">
        <v>100</v>
      </c>
      <c r="M42" s="11" t="s">
        <v>101</v>
      </c>
      <c r="N42" s="283" t="s">
        <v>148</v>
      </c>
      <c r="O42" s="283" t="s">
        <v>149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195</v>
      </c>
      <c r="B43" s="215">
        <v>21.2</v>
      </c>
      <c r="C43" s="215">
        <v>22.2</v>
      </c>
      <c r="D43" s="215">
        <v>23.7</v>
      </c>
      <c r="E43" s="215">
        <v>23.1</v>
      </c>
      <c r="F43" s="215">
        <v>25.1</v>
      </c>
      <c r="G43" s="215">
        <v>23.7</v>
      </c>
      <c r="H43" s="215">
        <v>25.8</v>
      </c>
      <c r="I43" s="215">
        <v>24.1</v>
      </c>
      <c r="J43" s="215">
        <v>24.1</v>
      </c>
      <c r="K43" s="215">
        <v>22.3</v>
      </c>
      <c r="L43" s="215">
        <v>23.7</v>
      </c>
      <c r="M43" s="215">
        <v>26.1</v>
      </c>
      <c r="N43" s="289">
        <f>SUM(B43:M43)/12</f>
        <v>23.758333333333336</v>
      </c>
      <c r="O43" s="289">
        <v>103.1</v>
      </c>
      <c r="P43" s="218"/>
      <c r="Q43" s="292"/>
      <c r="R43" s="292"/>
      <c r="S43" s="218"/>
      <c r="T43" s="218"/>
      <c r="U43" s="218"/>
      <c r="V43" s="218"/>
      <c r="W43" s="218"/>
      <c r="X43" s="218"/>
      <c r="Y43" s="218"/>
      <c r="Z43" s="21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200</v>
      </c>
      <c r="B44" s="215">
        <v>25.9</v>
      </c>
      <c r="C44" s="215">
        <v>25.7</v>
      </c>
      <c r="D44" s="215">
        <v>25.6</v>
      </c>
      <c r="E44" s="215">
        <v>23.7</v>
      </c>
      <c r="F44" s="215">
        <v>24</v>
      </c>
      <c r="G44" s="215">
        <v>23.2</v>
      </c>
      <c r="H44" s="215">
        <v>22.7</v>
      </c>
      <c r="I44" s="215">
        <v>22</v>
      </c>
      <c r="J44" s="215">
        <v>22.5</v>
      </c>
      <c r="K44" s="215">
        <v>21.8</v>
      </c>
      <c r="L44" s="215">
        <v>22.4</v>
      </c>
      <c r="M44" s="215">
        <v>21.1</v>
      </c>
      <c r="N44" s="289">
        <f>SUM(B44:M44)/12</f>
        <v>23.383333333333336</v>
      </c>
      <c r="O44" s="289">
        <f>ROUND(N44/N43*100,1)</f>
        <v>98.4</v>
      </c>
      <c r="P44" s="218"/>
      <c r="Q44" s="292"/>
      <c r="R44" s="292"/>
      <c r="S44" s="218"/>
      <c r="T44" s="218"/>
      <c r="U44" s="218"/>
      <c r="V44" s="218"/>
      <c r="W44" s="218"/>
      <c r="X44" s="218"/>
      <c r="Y44" s="218"/>
      <c r="Z44" s="21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207</v>
      </c>
      <c r="B45" s="215">
        <v>21.8</v>
      </c>
      <c r="C45" s="215">
        <v>23</v>
      </c>
      <c r="D45" s="215">
        <v>22.8</v>
      </c>
      <c r="E45" s="215">
        <v>23.1</v>
      </c>
      <c r="F45" s="215">
        <v>23.5</v>
      </c>
      <c r="G45" s="215">
        <v>24.2</v>
      </c>
      <c r="H45" s="215">
        <v>22.7</v>
      </c>
      <c r="I45" s="215">
        <v>23</v>
      </c>
      <c r="J45" s="215">
        <v>22.9</v>
      </c>
      <c r="K45" s="215">
        <v>22.9</v>
      </c>
      <c r="L45" s="215">
        <v>23</v>
      </c>
      <c r="M45" s="215">
        <v>24</v>
      </c>
      <c r="N45" s="289">
        <f>SUM(B45:M45)/12</f>
        <v>23.074999999999999</v>
      </c>
      <c r="O45" s="289">
        <f t="shared" ref="O45:O46" si="1">ROUND(N45/N44*100,1)</f>
        <v>98.7</v>
      </c>
      <c r="P45" s="218"/>
      <c r="Q45" s="292"/>
      <c r="R45" s="292"/>
      <c r="S45" s="218"/>
      <c r="T45" s="218"/>
      <c r="U45" s="218"/>
      <c r="V45" s="218"/>
      <c r="W45" s="218"/>
      <c r="X45" s="218"/>
      <c r="Y45" s="218"/>
      <c r="Z45" s="21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210</v>
      </c>
      <c r="B46" s="215">
        <v>23.3</v>
      </c>
      <c r="C46" s="215">
        <v>22.2</v>
      </c>
      <c r="D46" s="215">
        <v>23.2</v>
      </c>
      <c r="E46" s="215">
        <v>24.1</v>
      </c>
      <c r="F46" s="215">
        <v>24.8</v>
      </c>
      <c r="G46" s="215">
        <v>24.4</v>
      </c>
      <c r="H46" s="215">
        <v>22.4</v>
      </c>
      <c r="I46" s="215">
        <v>22.6</v>
      </c>
      <c r="J46" s="215">
        <v>23.1</v>
      </c>
      <c r="K46" s="215">
        <v>22.1</v>
      </c>
      <c r="L46" s="215">
        <v>26.5</v>
      </c>
      <c r="M46" s="215">
        <v>25.5</v>
      </c>
      <c r="N46" s="289">
        <f>SUM(B46:M46)/12</f>
        <v>23.683333333333334</v>
      </c>
      <c r="O46" s="289">
        <f t="shared" si="1"/>
        <v>102.6</v>
      </c>
      <c r="P46" s="218"/>
      <c r="Q46" s="292"/>
      <c r="R46" s="292"/>
      <c r="S46" s="218"/>
      <c r="T46" s="218"/>
      <c r="U46" s="218"/>
      <c r="V46" s="218"/>
      <c r="W46" s="218"/>
      <c r="X46" s="218"/>
      <c r="Y46" s="218"/>
      <c r="Z46" s="21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220</v>
      </c>
      <c r="B47" s="215">
        <v>23.9</v>
      </c>
      <c r="C47" s="215">
        <v>23.5</v>
      </c>
      <c r="D47" s="215">
        <v>24.5</v>
      </c>
      <c r="E47" s="215">
        <v>24.1</v>
      </c>
      <c r="F47" s="215">
        <v>25.4</v>
      </c>
      <c r="G47" s="215">
        <v>25</v>
      </c>
      <c r="H47" s="215"/>
      <c r="I47" s="215"/>
      <c r="J47" s="215"/>
      <c r="K47" s="215"/>
      <c r="L47" s="215"/>
      <c r="M47" s="215"/>
      <c r="N47" s="289"/>
      <c r="O47" s="289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90</v>
      </c>
      <c r="C70" s="11" t="s">
        <v>91</v>
      </c>
      <c r="D70" s="11" t="s">
        <v>92</v>
      </c>
      <c r="E70" s="11" t="s">
        <v>93</v>
      </c>
      <c r="F70" s="11" t="s">
        <v>94</v>
      </c>
      <c r="G70" s="11" t="s">
        <v>95</v>
      </c>
      <c r="H70" s="11" t="s">
        <v>96</v>
      </c>
      <c r="I70" s="11" t="s">
        <v>97</v>
      </c>
      <c r="J70" s="11" t="s">
        <v>98</v>
      </c>
      <c r="K70" s="11" t="s">
        <v>99</v>
      </c>
      <c r="L70" s="11" t="s">
        <v>100</v>
      </c>
      <c r="M70" s="11" t="s">
        <v>101</v>
      </c>
      <c r="N70" s="283" t="s">
        <v>148</v>
      </c>
      <c r="O70" s="283" t="s">
        <v>149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195</v>
      </c>
      <c r="B71" s="206">
        <v>53.5</v>
      </c>
      <c r="C71" s="206">
        <v>56.3</v>
      </c>
      <c r="D71" s="206">
        <v>62.7</v>
      </c>
      <c r="E71" s="206">
        <v>49.3</v>
      </c>
      <c r="F71" s="206">
        <v>52.9</v>
      </c>
      <c r="G71" s="206">
        <v>60.2</v>
      </c>
      <c r="H71" s="206">
        <v>61.1</v>
      </c>
      <c r="I71" s="206">
        <v>49.2</v>
      </c>
      <c r="J71" s="206">
        <v>60.8</v>
      </c>
      <c r="K71" s="206">
        <v>59.5</v>
      </c>
      <c r="L71" s="206">
        <v>62.9</v>
      </c>
      <c r="M71" s="206">
        <v>53.6</v>
      </c>
      <c r="N71" s="288">
        <f>SUM(B71:M71)/12</f>
        <v>56.833333333333336</v>
      </c>
      <c r="O71" s="289">
        <v>94.8</v>
      </c>
      <c r="P71" s="57"/>
      <c r="Q71" s="389"/>
      <c r="R71" s="389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200</v>
      </c>
      <c r="B72" s="206">
        <v>46.2</v>
      </c>
      <c r="C72" s="206">
        <v>54.4</v>
      </c>
      <c r="D72" s="206">
        <v>59</v>
      </c>
      <c r="E72" s="206">
        <v>55.3</v>
      </c>
      <c r="F72" s="206">
        <v>51.4</v>
      </c>
      <c r="G72" s="206">
        <v>57.8</v>
      </c>
      <c r="H72" s="206">
        <v>59.8</v>
      </c>
      <c r="I72" s="206">
        <v>57.4</v>
      </c>
      <c r="J72" s="206">
        <v>56.4</v>
      </c>
      <c r="K72" s="206">
        <v>56</v>
      </c>
      <c r="L72" s="206">
        <v>61.8</v>
      </c>
      <c r="M72" s="206">
        <v>69.099999999999994</v>
      </c>
      <c r="N72" s="288">
        <f>SUM(B72:M72)/12</f>
        <v>57.04999999999999</v>
      </c>
      <c r="O72" s="289">
        <f t="shared" ref="O72:O74" si="2">ROUND(N72/N71*100,1)</f>
        <v>100.4</v>
      </c>
      <c r="P72" s="57"/>
      <c r="Q72" s="389"/>
      <c r="R72" s="389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207</v>
      </c>
      <c r="B73" s="206">
        <v>57.9</v>
      </c>
      <c r="C73" s="206">
        <v>59.2</v>
      </c>
      <c r="D73" s="206">
        <v>64.3</v>
      </c>
      <c r="E73" s="206">
        <v>67.400000000000006</v>
      </c>
      <c r="F73" s="206">
        <v>68.5</v>
      </c>
      <c r="G73" s="206">
        <v>61.6</v>
      </c>
      <c r="H73" s="206">
        <v>64.7</v>
      </c>
      <c r="I73" s="206">
        <v>63.2</v>
      </c>
      <c r="J73" s="206">
        <v>66.5</v>
      </c>
      <c r="K73" s="206">
        <v>62.4</v>
      </c>
      <c r="L73" s="206">
        <v>66.099999999999994</v>
      </c>
      <c r="M73" s="206">
        <v>61.3</v>
      </c>
      <c r="N73" s="288">
        <f>SUM(B73:M73)/12</f>
        <v>63.591666666666661</v>
      </c>
      <c r="O73" s="289">
        <f t="shared" si="2"/>
        <v>111.5</v>
      </c>
      <c r="Q73" s="393"/>
      <c r="R73" s="393"/>
    </row>
    <row r="74" spans="1:26" ht="11.1" customHeight="1">
      <c r="A74" s="10" t="s">
        <v>210</v>
      </c>
      <c r="B74" s="206">
        <v>61.3</v>
      </c>
      <c r="C74" s="206">
        <v>57.5</v>
      </c>
      <c r="D74" s="206">
        <v>62.8</v>
      </c>
      <c r="E74" s="206">
        <v>55.8</v>
      </c>
      <c r="F74" s="206">
        <v>58</v>
      </c>
      <c r="G74" s="206">
        <v>59.3</v>
      </c>
      <c r="H74" s="206">
        <v>58.4</v>
      </c>
      <c r="I74" s="206">
        <v>61.5</v>
      </c>
      <c r="J74" s="206">
        <v>60.7</v>
      </c>
      <c r="K74" s="206">
        <v>64</v>
      </c>
      <c r="L74" s="206">
        <v>68.3</v>
      </c>
      <c r="M74" s="206">
        <v>58.9</v>
      </c>
      <c r="N74" s="288">
        <f>SUM(B74:M74)/12</f>
        <v>60.541666666666657</v>
      </c>
      <c r="O74" s="289">
        <f t="shared" si="2"/>
        <v>95.2</v>
      </c>
      <c r="Q74" s="393"/>
      <c r="R74" s="393"/>
    </row>
    <row r="75" spans="1:26" ht="11.1" customHeight="1">
      <c r="A75" s="10" t="s">
        <v>220</v>
      </c>
      <c r="B75" s="206">
        <v>63.7</v>
      </c>
      <c r="C75" s="206">
        <v>56.1</v>
      </c>
      <c r="D75" s="206">
        <v>59.3</v>
      </c>
      <c r="E75" s="206">
        <v>58.2</v>
      </c>
      <c r="F75" s="206">
        <v>54.4</v>
      </c>
      <c r="G75" s="206">
        <v>52.5</v>
      </c>
      <c r="H75" s="206"/>
      <c r="I75" s="206"/>
      <c r="J75" s="206"/>
      <c r="K75" s="206"/>
      <c r="L75" s="206"/>
      <c r="M75" s="206"/>
      <c r="N75" s="288"/>
      <c r="O75" s="289"/>
    </row>
    <row r="76" spans="1:26" ht="9.9499999999999993" customHeight="1">
      <c r="B76" s="212"/>
      <c r="C76" s="212"/>
      <c r="D76" s="212"/>
      <c r="E76" s="212"/>
      <c r="F76" s="212"/>
      <c r="G76" s="212"/>
      <c r="H76" s="212"/>
      <c r="I76" s="212"/>
      <c r="J76" s="212"/>
      <c r="K76" s="210"/>
      <c r="L76" s="212"/>
      <c r="M76" s="212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workbookViewId="0">
      <selection activeCell="Q79" sqref="Q79"/>
    </sheetView>
  </sheetViews>
  <sheetFormatPr defaultColWidth="7.625" defaultRowHeight="9.9499999999999993" customHeight="1"/>
  <cols>
    <col min="1" max="1" width="7.625" style="313" customWidth="1"/>
    <col min="2" max="13" width="6.125" style="313" customWidth="1"/>
    <col min="14" max="16384" width="7.625" style="313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18"/>
      <c r="N7" s="57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18"/>
      <c r="N8" s="57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1"/>
    </row>
    <row r="10" spans="12:51" ht="9.9499999999999993" customHeight="1">
      <c r="L10" s="57"/>
      <c r="M10" s="57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1"/>
    </row>
    <row r="11" spans="12:51" ht="9.9499999999999993" customHeight="1">
      <c r="L11" s="57"/>
      <c r="M11" s="57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1"/>
    </row>
    <row r="12" spans="12:51" ht="9.9499999999999993" customHeight="1">
      <c r="L12" s="57"/>
      <c r="M12" s="57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1"/>
    </row>
    <row r="13" spans="12:51" ht="9.9499999999999993" customHeight="1">
      <c r="L13" s="57"/>
      <c r="M13" s="57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18"/>
      <c r="AA15" s="1"/>
    </row>
    <row r="16" spans="12:51" ht="9.9499999999999993" customHeight="1">
      <c r="L16" s="57"/>
      <c r="M16" s="218"/>
      <c r="AA16" s="1"/>
    </row>
    <row r="17" spans="1:27" ht="9.9499999999999993" customHeight="1">
      <c r="L17" s="57"/>
      <c r="M17" s="218"/>
      <c r="AA17" s="1"/>
    </row>
    <row r="18" spans="1:27" ht="9.9499999999999993" customHeight="1">
      <c r="L18" s="57"/>
      <c r="M18" s="218"/>
      <c r="AA18" s="1"/>
    </row>
    <row r="19" spans="1:27" ht="9.9499999999999993" customHeight="1">
      <c r="L19" s="57"/>
      <c r="M19" s="218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147</v>
      </c>
      <c r="O24" s="16" t="s">
        <v>149</v>
      </c>
      <c r="AA24" s="1"/>
    </row>
    <row r="25" spans="1:27" ht="11.1" customHeight="1">
      <c r="A25" s="10" t="s">
        <v>195</v>
      </c>
      <c r="B25" s="215">
        <v>12.5</v>
      </c>
      <c r="C25" s="215">
        <v>15.5</v>
      </c>
      <c r="D25" s="215">
        <v>16.8</v>
      </c>
      <c r="E25" s="215">
        <v>16.399999999999999</v>
      </c>
      <c r="F25" s="215">
        <v>20.3</v>
      </c>
      <c r="G25" s="215">
        <v>16.899999999999999</v>
      </c>
      <c r="H25" s="215">
        <v>18</v>
      </c>
      <c r="I25" s="215">
        <v>20</v>
      </c>
      <c r="J25" s="215">
        <v>17.5</v>
      </c>
      <c r="K25" s="215">
        <v>18.8</v>
      </c>
      <c r="L25" s="215">
        <v>18.2</v>
      </c>
      <c r="M25" s="215">
        <v>16.899999999999999</v>
      </c>
      <c r="N25" s="289">
        <f>SUM(B25:M25)</f>
        <v>207.8</v>
      </c>
      <c r="O25" s="208">
        <v>98.8</v>
      </c>
      <c r="Q25" s="21"/>
      <c r="R25" s="21"/>
      <c r="AA25" s="1"/>
    </row>
    <row r="26" spans="1:27" ht="11.1" customHeight="1">
      <c r="A26" s="10" t="s">
        <v>200</v>
      </c>
      <c r="B26" s="215">
        <v>20.100000000000001</v>
      </c>
      <c r="C26" s="215">
        <v>17.8</v>
      </c>
      <c r="D26" s="215">
        <v>17.3</v>
      </c>
      <c r="E26" s="215">
        <v>15.5</v>
      </c>
      <c r="F26" s="215">
        <v>16.5</v>
      </c>
      <c r="G26" s="215">
        <v>17.7</v>
      </c>
      <c r="H26" s="215">
        <v>20.3</v>
      </c>
      <c r="I26" s="215">
        <v>17.2</v>
      </c>
      <c r="J26" s="215">
        <v>17.3</v>
      </c>
      <c r="K26" s="215">
        <v>18.100000000000001</v>
      </c>
      <c r="L26" s="215">
        <v>17.3</v>
      </c>
      <c r="M26" s="215">
        <v>18.7</v>
      </c>
      <c r="N26" s="289">
        <f>SUM(B26:M26)</f>
        <v>213.8</v>
      </c>
      <c r="O26" s="208">
        <f>ROUND(N26/N25*100,1)</f>
        <v>102.9</v>
      </c>
      <c r="Q26" s="21"/>
      <c r="R26" s="21"/>
      <c r="AA26" s="1"/>
    </row>
    <row r="27" spans="1:27" ht="11.1" customHeight="1">
      <c r="A27" s="10" t="s">
        <v>207</v>
      </c>
      <c r="B27" s="215">
        <v>16.899999999999999</v>
      </c>
      <c r="C27" s="215">
        <v>14.7</v>
      </c>
      <c r="D27" s="215">
        <v>19.899999999999999</v>
      </c>
      <c r="E27" s="215">
        <v>20</v>
      </c>
      <c r="F27" s="215">
        <v>23.4</v>
      </c>
      <c r="G27" s="215">
        <v>19.3</v>
      </c>
      <c r="H27" s="215">
        <v>19.5</v>
      </c>
      <c r="I27" s="215">
        <v>17.8</v>
      </c>
      <c r="J27" s="215">
        <v>19</v>
      </c>
      <c r="K27" s="215">
        <v>17.8</v>
      </c>
      <c r="L27" s="215">
        <v>19.100000000000001</v>
      </c>
      <c r="M27" s="215">
        <v>22.7</v>
      </c>
      <c r="N27" s="289">
        <f>SUM(B27:M27)</f>
        <v>230.1</v>
      </c>
      <c r="O27" s="208">
        <f t="shared" ref="O27:O28" si="0">ROUND(N27/N26*100,1)</f>
        <v>107.6</v>
      </c>
      <c r="Q27" s="21"/>
      <c r="R27" s="21"/>
      <c r="AA27" s="1"/>
    </row>
    <row r="28" spans="1:27" ht="11.1" customHeight="1">
      <c r="A28" s="10" t="s">
        <v>210</v>
      </c>
      <c r="B28" s="215">
        <v>17.8</v>
      </c>
      <c r="C28" s="215">
        <v>19.2</v>
      </c>
      <c r="D28" s="215">
        <v>22</v>
      </c>
      <c r="E28" s="215">
        <v>19.600000000000001</v>
      </c>
      <c r="F28" s="215">
        <v>21.2</v>
      </c>
      <c r="G28" s="215">
        <v>21.5</v>
      </c>
      <c r="H28" s="215">
        <v>19.5</v>
      </c>
      <c r="I28" s="215">
        <v>20.8</v>
      </c>
      <c r="J28" s="215">
        <v>18</v>
      </c>
      <c r="K28" s="215">
        <v>21.1</v>
      </c>
      <c r="L28" s="215">
        <v>20.7</v>
      </c>
      <c r="M28" s="215">
        <v>18.2</v>
      </c>
      <c r="N28" s="289">
        <f>SUM(B28:M28)</f>
        <v>239.6</v>
      </c>
      <c r="O28" s="208">
        <f t="shared" si="0"/>
        <v>104.1</v>
      </c>
      <c r="Q28" s="21"/>
      <c r="R28" s="21"/>
      <c r="AA28" s="1"/>
    </row>
    <row r="29" spans="1:27" ht="11.1" customHeight="1">
      <c r="A29" s="10" t="s">
        <v>220</v>
      </c>
      <c r="B29" s="215">
        <v>18.600000000000001</v>
      </c>
      <c r="C29" s="215">
        <v>19.100000000000001</v>
      </c>
      <c r="D29" s="215">
        <v>19.899999999999999</v>
      </c>
      <c r="E29" s="215">
        <v>18.5</v>
      </c>
      <c r="F29" s="215">
        <v>19.8</v>
      </c>
      <c r="G29" s="215">
        <v>18</v>
      </c>
      <c r="H29" s="215"/>
      <c r="I29" s="215"/>
      <c r="J29" s="215"/>
      <c r="K29" s="215"/>
      <c r="L29" s="215"/>
      <c r="M29" s="215"/>
      <c r="N29" s="289"/>
      <c r="O29" s="208"/>
      <c r="AA29" s="1"/>
    </row>
    <row r="30" spans="1:27" ht="9.9499999999999993" customHeight="1">
      <c r="N30" s="212"/>
      <c r="O30" s="212"/>
      <c r="AA30" s="1"/>
    </row>
    <row r="31" spans="1:27" ht="9.9499999999999993" customHeight="1"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148</v>
      </c>
      <c r="O53" s="209" t="s">
        <v>150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195</v>
      </c>
      <c r="B54" s="215">
        <v>31.5</v>
      </c>
      <c r="C54" s="215">
        <v>33.1</v>
      </c>
      <c r="D54" s="215">
        <v>32.799999999999997</v>
      </c>
      <c r="E54" s="215">
        <v>31.9</v>
      </c>
      <c r="F54" s="215">
        <v>35.799999999999997</v>
      </c>
      <c r="G54" s="215">
        <v>33.4</v>
      </c>
      <c r="H54" s="215">
        <v>34.200000000000003</v>
      </c>
      <c r="I54" s="215">
        <v>34.200000000000003</v>
      </c>
      <c r="J54" s="215">
        <v>35</v>
      </c>
      <c r="K54" s="215">
        <v>35.4</v>
      </c>
      <c r="L54" s="215">
        <v>36.6</v>
      </c>
      <c r="M54" s="215">
        <v>34.5</v>
      </c>
      <c r="N54" s="289">
        <f t="shared" ref="N54:N56" si="1">SUM(B54:M54)/12</f>
        <v>34.033333333333331</v>
      </c>
      <c r="O54" s="396">
        <v>102.4</v>
      </c>
      <c r="P54" s="218"/>
      <c r="Q54" s="394"/>
      <c r="R54" s="394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200</v>
      </c>
      <c r="B55" s="215">
        <v>41</v>
      </c>
      <c r="C55" s="215">
        <v>42.3</v>
      </c>
      <c r="D55" s="215">
        <v>42</v>
      </c>
      <c r="E55" s="215">
        <v>39.1</v>
      </c>
      <c r="F55" s="215">
        <v>38.700000000000003</v>
      </c>
      <c r="G55" s="215">
        <v>37.4</v>
      </c>
      <c r="H55" s="215">
        <v>37.5</v>
      </c>
      <c r="I55" s="215">
        <v>36.5</v>
      </c>
      <c r="J55" s="215">
        <v>37.1</v>
      </c>
      <c r="K55" s="215">
        <v>38.6</v>
      </c>
      <c r="L55" s="215">
        <v>38.4</v>
      </c>
      <c r="M55" s="215">
        <v>37.6</v>
      </c>
      <c r="N55" s="289">
        <f t="shared" si="1"/>
        <v>38.85</v>
      </c>
      <c r="O55" s="396">
        <f>ROUND(N55/N54*100,1)</f>
        <v>114.2</v>
      </c>
      <c r="P55" s="218"/>
      <c r="Q55" s="394"/>
      <c r="R55" s="394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207</v>
      </c>
      <c r="B56" s="215">
        <v>38</v>
      </c>
      <c r="C56" s="215">
        <v>35.700000000000003</v>
      </c>
      <c r="D56" s="215">
        <v>37</v>
      </c>
      <c r="E56" s="215">
        <v>36.799999999999997</v>
      </c>
      <c r="F56" s="215">
        <v>39.200000000000003</v>
      </c>
      <c r="G56" s="215">
        <v>38</v>
      </c>
      <c r="H56" s="215">
        <v>35.9</v>
      </c>
      <c r="I56" s="215">
        <v>35.4</v>
      </c>
      <c r="J56" s="215">
        <v>36.700000000000003</v>
      </c>
      <c r="K56" s="215">
        <v>37.200000000000003</v>
      </c>
      <c r="L56" s="215">
        <v>37.1</v>
      </c>
      <c r="M56" s="215">
        <v>38</v>
      </c>
      <c r="N56" s="289">
        <f t="shared" si="1"/>
        <v>37.083333333333329</v>
      </c>
      <c r="O56" s="396">
        <f t="shared" ref="O56:O57" si="2">ROUND(N56/N55*100,1)</f>
        <v>95.5</v>
      </c>
      <c r="P56" s="218"/>
      <c r="Q56" s="394"/>
      <c r="R56" s="394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210</v>
      </c>
      <c r="B57" s="215">
        <v>36.9</v>
      </c>
      <c r="C57" s="215">
        <v>38.9</v>
      </c>
      <c r="D57" s="215">
        <v>39.799999999999997</v>
      </c>
      <c r="E57" s="215">
        <v>38.4</v>
      </c>
      <c r="F57" s="215">
        <v>39.200000000000003</v>
      </c>
      <c r="G57" s="215">
        <v>40.700000000000003</v>
      </c>
      <c r="H57" s="215">
        <v>37.9</v>
      </c>
      <c r="I57" s="215">
        <v>39</v>
      </c>
      <c r="J57" s="215">
        <v>38.4</v>
      </c>
      <c r="K57" s="215">
        <v>40.1</v>
      </c>
      <c r="L57" s="215">
        <v>40.799999999999997</v>
      </c>
      <c r="M57" s="215">
        <v>39.700000000000003</v>
      </c>
      <c r="N57" s="289">
        <f>SUM(B57:M57)/12</f>
        <v>39.15</v>
      </c>
      <c r="O57" s="396">
        <f t="shared" si="2"/>
        <v>105.6</v>
      </c>
      <c r="P57" s="218"/>
      <c r="Q57" s="394"/>
      <c r="R57" s="394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220</v>
      </c>
      <c r="B58" s="215">
        <v>40.9</v>
      </c>
      <c r="C58" s="215">
        <v>42.3</v>
      </c>
      <c r="D58" s="215">
        <v>42.1</v>
      </c>
      <c r="E58" s="215">
        <v>37.9</v>
      </c>
      <c r="F58" s="215">
        <v>39.700000000000003</v>
      </c>
      <c r="G58" s="215">
        <v>38.4</v>
      </c>
      <c r="H58" s="215"/>
      <c r="I58" s="215"/>
      <c r="J58" s="215"/>
      <c r="K58" s="215"/>
      <c r="L58" s="215"/>
      <c r="M58" s="215"/>
      <c r="N58" s="289"/>
      <c r="O58" s="396"/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0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1"/>
    </row>
    <row r="65" spans="7:28" ht="9.9499999999999993" customHeight="1">
      <c r="G65" s="219"/>
    </row>
    <row r="66" spans="7:28" ht="9.9499999999999993" customHeight="1"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7:28" ht="9.9499999999999993" customHeight="1"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7:28" ht="9.9499999999999993" customHeight="1"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7:28" ht="9.9499999999999993" customHeight="1"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148</v>
      </c>
      <c r="O83" s="209" t="s">
        <v>150</v>
      </c>
    </row>
    <row r="84" spans="1:18" s="212" customFormat="1" ht="11.1" customHeight="1">
      <c r="A84" s="10" t="s">
        <v>195</v>
      </c>
      <c r="B84" s="206">
        <v>42.1</v>
      </c>
      <c r="C84" s="206">
        <v>45.6</v>
      </c>
      <c r="D84" s="206">
        <v>51.4</v>
      </c>
      <c r="E84" s="206">
        <v>51.9</v>
      </c>
      <c r="F84" s="206">
        <v>54.2</v>
      </c>
      <c r="G84" s="206">
        <v>52.4</v>
      </c>
      <c r="H84" s="206">
        <v>52.1</v>
      </c>
      <c r="I84" s="206">
        <v>58.5</v>
      </c>
      <c r="J84" s="206">
        <v>49.4</v>
      </c>
      <c r="K84" s="206">
        <v>52.9</v>
      </c>
      <c r="L84" s="206">
        <v>48.8</v>
      </c>
      <c r="M84" s="206">
        <v>50.5</v>
      </c>
      <c r="N84" s="288">
        <f t="shared" ref="N84:N87" si="3">SUM(B84:M84)/12</f>
        <v>50.816666666666663</v>
      </c>
      <c r="O84" s="396">
        <v>96.7</v>
      </c>
      <c r="Q84" s="395"/>
      <c r="R84" s="395"/>
    </row>
    <row r="85" spans="1:18" s="212" customFormat="1" ht="11.1" customHeight="1">
      <c r="A85" s="10" t="s">
        <v>200</v>
      </c>
      <c r="B85" s="206">
        <v>44.7</v>
      </c>
      <c r="C85" s="206">
        <v>41.1</v>
      </c>
      <c r="D85" s="206">
        <v>41.4</v>
      </c>
      <c r="E85" s="206">
        <v>41.7</v>
      </c>
      <c r="F85" s="206">
        <v>43</v>
      </c>
      <c r="G85" s="206">
        <v>48.2</v>
      </c>
      <c r="H85" s="208">
        <v>54</v>
      </c>
      <c r="I85" s="206">
        <v>47.7</v>
      </c>
      <c r="J85" s="206">
        <v>46.3</v>
      </c>
      <c r="K85" s="206">
        <v>45.7</v>
      </c>
      <c r="L85" s="206">
        <v>45.3</v>
      </c>
      <c r="M85" s="206">
        <v>50.3</v>
      </c>
      <c r="N85" s="288">
        <f t="shared" si="3"/>
        <v>45.783333333333331</v>
      </c>
      <c r="O85" s="396">
        <f>ROUND(N85/N84*100,1)</f>
        <v>90.1</v>
      </c>
      <c r="Q85" s="395"/>
      <c r="R85" s="395"/>
    </row>
    <row r="86" spans="1:18" s="212" customFormat="1" ht="11.1" customHeight="1">
      <c r="A86" s="10" t="s">
        <v>207</v>
      </c>
      <c r="B86" s="206">
        <v>44</v>
      </c>
      <c r="C86" s="206">
        <v>42.9</v>
      </c>
      <c r="D86" s="206">
        <v>52.9</v>
      </c>
      <c r="E86" s="206">
        <v>54.6</v>
      </c>
      <c r="F86" s="206">
        <v>58.6</v>
      </c>
      <c r="G86" s="206">
        <v>51.4</v>
      </c>
      <c r="H86" s="208">
        <v>55.6</v>
      </c>
      <c r="I86" s="206">
        <v>50.5</v>
      </c>
      <c r="J86" s="206">
        <v>50.9</v>
      </c>
      <c r="K86" s="206">
        <v>47.7</v>
      </c>
      <c r="L86" s="206">
        <v>51.7</v>
      </c>
      <c r="M86" s="206">
        <v>59.4</v>
      </c>
      <c r="N86" s="288">
        <f t="shared" si="3"/>
        <v>51.68333333333333</v>
      </c>
      <c r="O86" s="396">
        <f t="shared" ref="O86:O87" si="4">ROUND(N86/N85*100,1)</f>
        <v>112.9</v>
      </c>
      <c r="Q86" s="395"/>
      <c r="R86" s="395"/>
    </row>
    <row r="87" spans="1:18" s="212" customFormat="1" ht="11.1" customHeight="1">
      <c r="A87" s="10" t="s">
        <v>210</v>
      </c>
      <c r="B87" s="206">
        <v>49</v>
      </c>
      <c r="C87" s="206">
        <v>47.9</v>
      </c>
      <c r="D87" s="206">
        <v>54.9</v>
      </c>
      <c r="E87" s="206">
        <v>51.9</v>
      </c>
      <c r="F87" s="206">
        <v>53.4</v>
      </c>
      <c r="G87" s="206">
        <v>52</v>
      </c>
      <c r="H87" s="208">
        <v>53.1</v>
      </c>
      <c r="I87" s="206">
        <v>52.7</v>
      </c>
      <c r="J87" s="206">
        <v>47.4</v>
      </c>
      <c r="K87" s="206">
        <v>51.7</v>
      </c>
      <c r="L87" s="206">
        <v>50.5</v>
      </c>
      <c r="M87" s="206">
        <v>46.4</v>
      </c>
      <c r="N87" s="288">
        <f t="shared" si="3"/>
        <v>50.908333333333331</v>
      </c>
      <c r="O87" s="396">
        <f t="shared" si="4"/>
        <v>98.5</v>
      </c>
      <c r="Q87" s="395"/>
      <c r="R87" s="395"/>
    </row>
    <row r="88" spans="1:18" ht="11.1" customHeight="1">
      <c r="A88" s="10" t="s">
        <v>220</v>
      </c>
      <c r="B88" s="206">
        <v>44.7</v>
      </c>
      <c r="C88" s="206">
        <v>44.2</v>
      </c>
      <c r="D88" s="206">
        <v>47.2</v>
      </c>
      <c r="E88" s="206">
        <v>51.4</v>
      </c>
      <c r="F88" s="206">
        <v>48.7</v>
      </c>
      <c r="G88" s="206">
        <v>47.7</v>
      </c>
      <c r="H88" s="208"/>
      <c r="I88" s="206"/>
      <c r="J88" s="206"/>
      <c r="K88" s="206"/>
      <c r="L88" s="206"/>
      <c r="M88" s="206"/>
      <c r="N88" s="288"/>
      <c r="O88" s="396"/>
      <c r="Q88" s="21"/>
    </row>
    <row r="89" spans="1:18" ht="9.9499999999999993" customHeight="1">
      <c r="O89" s="293"/>
    </row>
    <row r="90" spans="1:18" ht="9.9499999999999993" customHeight="1">
      <c r="G90" s="502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90"/>
  <sheetViews>
    <sheetView workbookViewId="0">
      <selection activeCell="G89" sqref="G89"/>
    </sheetView>
  </sheetViews>
  <sheetFormatPr defaultRowHeight="9.9499999999999993" customHeight="1"/>
  <cols>
    <col min="1" max="1" width="7.625" style="313" customWidth="1"/>
    <col min="2" max="13" width="6.125" style="313" customWidth="1"/>
    <col min="14" max="26" width="7.625" style="313" customWidth="1"/>
    <col min="27" max="16384" width="9" style="313"/>
  </cols>
  <sheetData>
    <row r="18" spans="1:29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147</v>
      </c>
      <c r="O24" s="209" t="s">
        <v>150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195</v>
      </c>
      <c r="B25" s="220">
        <v>32.4</v>
      </c>
      <c r="C25" s="220">
        <v>36.200000000000003</v>
      </c>
      <c r="D25" s="220">
        <v>34.1</v>
      </c>
      <c r="E25" s="220">
        <v>46.4</v>
      </c>
      <c r="F25" s="220">
        <v>41.6</v>
      </c>
      <c r="G25" s="220">
        <v>47.6</v>
      </c>
      <c r="H25" s="220">
        <v>44</v>
      </c>
      <c r="I25" s="220">
        <v>27.3</v>
      </c>
      <c r="J25" s="220">
        <v>34.799999999999997</v>
      </c>
      <c r="K25" s="220">
        <v>42</v>
      </c>
      <c r="L25" s="220">
        <v>32.799999999999997</v>
      </c>
      <c r="M25" s="220">
        <v>44.4</v>
      </c>
      <c r="N25" s="289">
        <f>SUM(B25:M25)</f>
        <v>463.59999999999997</v>
      </c>
      <c r="O25" s="284">
        <v>97.9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</row>
    <row r="26" spans="1:29" ht="11.1" customHeight="1">
      <c r="A26" s="10" t="s">
        <v>200</v>
      </c>
      <c r="B26" s="220">
        <v>34.799999999999997</v>
      </c>
      <c r="C26" s="220">
        <v>36.4</v>
      </c>
      <c r="D26" s="220">
        <v>35.200000000000003</v>
      </c>
      <c r="E26" s="220">
        <v>49.9</v>
      </c>
      <c r="F26" s="220">
        <v>43.1</v>
      </c>
      <c r="G26" s="220">
        <v>48.2</v>
      </c>
      <c r="H26" s="220">
        <v>44.6</v>
      </c>
      <c r="I26" s="220">
        <v>33.799999999999997</v>
      </c>
      <c r="J26" s="220">
        <v>31.8</v>
      </c>
      <c r="K26" s="220">
        <v>38.1</v>
      </c>
      <c r="L26" s="220">
        <v>36.5</v>
      </c>
      <c r="M26" s="220">
        <v>38.200000000000003</v>
      </c>
      <c r="N26" s="289">
        <f>SUM(B26:M26)</f>
        <v>470.6</v>
      </c>
      <c r="O26" s="284">
        <f>ROUND(N26/N25*100,1)</f>
        <v>101.5</v>
      </c>
      <c r="P26" s="218"/>
      <c r="Q26" s="394"/>
      <c r="R26" s="394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</row>
    <row r="27" spans="1:29" ht="11.1" customHeight="1">
      <c r="A27" s="10" t="s">
        <v>207</v>
      </c>
      <c r="B27" s="220">
        <v>33.1</v>
      </c>
      <c r="C27" s="220">
        <v>35.1</v>
      </c>
      <c r="D27" s="220">
        <v>41.1</v>
      </c>
      <c r="E27" s="220">
        <v>42.3</v>
      </c>
      <c r="F27" s="220">
        <v>42.9</v>
      </c>
      <c r="G27" s="220">
        <v>48.7</v>
      </c>
      <c r="H27" s="220">
        <v>50.1</v>
      </c>
      <c r="I27" s="220">
        <v>35.4</v>
      </c>
      <c r="J27" s="220">
        <v>35</v>
      </c>
      <c r="K27" s="220">
        <v>39</v>
      </c>
      <c r="L27" s="220">
        <v>38</v>
      </c>
      <c r="M27" s="220">
        <v>37.299999999999997</v>
      </c>
      <c r="N27" s="420">
        <f>SUM(B27:M27)</f>
        <v>478.00000000000006</v>
      </c>
      <c r="O27" s="284">
        <f t="shared" ref="O27:O28" si="0">ROUND(N27/N26*100,1)</f>
        <v>101.6</v>
      </c>
      <c r="P27" s="218"/>
      <c r="Q27" s="394"/>
      <c r="R27" s="394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</row>
    <row r="28" spans="1:29" ht="11.1" customHeight="1">
      <c r="A28" s="10" t="s">
        <v>210</v>
      </c>
      <c r="B28" s="220">
        <v>31</v>
      </c>
      <c r="C28" s="220">
        <v>41.9</v>
      </c>
      <c r="D28" s="220">
        <v>40.700000000000003</v>
      </c>
      <c r="E28" s="220">
        <v>47.3</v>
      </c>
      <c r="F28" s="220">
        <v>55.6</v>
      </c>
      <c r="G28" s="220">
        <v>54.5</v>
      </c>
      <c r="H28" s="220">
        <v>50.6</v>
      </c>
      <c r="I28" s="220">
        <v>41.6</v>
      </c>
      <c r="J28" s="220">
        <v>40.700000000000003</v>
      </c>
      <c r="K28" s="220">
        <v>53.2</v>
      </c>
      <c r="L28" s="220">
        <v>46.1</v>
      </c>
      <c r="M28" s="220">
        <v>50.5</v>
      </c>
      <c r="N28" s="420">
        <f>SUM(B28:M28)</f>
        <v>553.70000000000005</v>
      </c>
      <c r="O28" s="284">
        <f t="shared" si="0"/>
        <v>115.8</v>
      </c>
      <c r="P28" s="218"/>
      <c r="Q28" s="394"/>
      <c r="R28" s="394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</row>
    <row r="29" spans="1:29" ht="11.1" customHeight="1">
      <c r="A29" s="10" t="s">
        <v>220</v>
      </c>
      <c r="B29" s="220">
        <v>46.8</v>
      </c>
      <c r="C29" s="220">
        <v>51.9</v>
      </c>
      <c r="D29" s="220">
        <v>48.4</v>
      </c>
      <c r="E29" s="220">
        <v>60.2</v>
      </c>
      <c r="F29" s="220">
        <v>52.3</v>
      </c>
      <c r="G29" s="220">
        <v>59.3</v>
      </c>
      <c r="H29" s="220"/>
      <c r="I29" s="220"/>
      <c r="J29" s="220"/>
      <c r="K29" s="220"/>
      <c r="L29" s="220"/>
      <c r="M29" s="220"/>
      <c r="N29" s="420"/>
      <c r="O29" s="284"/>
      <c r="P29" s="218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148</v>
      </c>
      <c r="O53" s="209" t="s">
        <v>150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195</v>
      </c>
      <c r="B54" s="220">
        <v>38.9</v>
      </c>
      <c r="C54" s="220">
        <v>41.9</v>
      </c>
      <c r="D54" s="220">
        <v>38.6</v>
      </c>
      <c r="E54" s="220">
        <v>40.799999999999997</v>
      </c>
      <c r="F54" s="220">
        <v>45</v>
      </c>
      <c r="G54" s="220">
        <v>43.7</v>
      </c>
      <c r="H54" s="220">
        <v>40.799999999999997</v>
      </c>
      <c r="I54" s="220">
        <v>38.1</v>
      </c>
      <c r="J54" s="220">
        <v>38.200000000000003</v>
      </c>
      <c r="K54" s="220">
        <v>41.2</v>
      </c>
      <c r="L54" s="220">
        <v>41</v>
      </c>
      <c r="M54" s="220">
        <v>48.4</v>
      </c>
      <c r="N54" s="289">
        <f>SUM(B54:M54)/12</f>
        <v>41.383333333333333</v>
      </c>
      <c r="O54" s="284">
        <v>127.7</v>
      </c>
      <c r="P54" s="218"/>
      <c r="Q54" s="397"/>
      <c r="R54" s="397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200</v>
      </c>
      <c r="B55" s="220">
        <v>46.2</v>
      </c>
      <c r="C55" s="220">
        <v>47.2</v>
      </c>
      <c r="D55" s="220">
        <v>44.6</v>
      </c>
      <c r="E55" s="220">
        <v>49.3</v>
      </c>
      <c r="F55" s="220">
        <v>51.6</v>
      </c>
      <c r="G55" s="220">
        <v>50</v>
      </c>
      <c r="H55" s="220">
        <v>46.9</v>
      </c>
      <c r="I55" s="220">
        <v>46</v>
      </c>
      <c r="J55" s="220">
        <v>43.8</v>
      </c>
      <c r="K55" s="220">
        <v>45.9</v>
      </c>
      <c r="L55" s="220">
        <v>45.7</v>
      </c>
      <c r="M55" s="220">
        <v>42.4</v>
      </c>
      <c r="N55" s="289">
        <f>SUM(B55:M55)/12</f>
        <v>46.633333333333326</v>
      </c>
      <c r="O55" s="284">
        <f>ROUND(N55/N54*100,1)</f>
        <v>112.7</v>
      </c>
      <c r="P55" s="218"/>
      <c r="Q55" s="397"/>
      <c r="R55" s="397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207</v>
      </c>
      <c r="B56" s="220">
        <v>42.4</v>
      </c>
      <c r="C56" s="220">
        <v>42.8</v>
      </c>
      <c r="D56" s="220">
        <v>43.9</v>
      </c>
      <c r="E56" s="220">
        <v>47.3</v>
      </c>
      <c r="F56" s="220">
        <v>50.1</v>
      </c>
      <c r="G56" s="220">
        <v>52.2</v>
      </c>
      <c r="H56" s="220">
        <v>51.2</v>
      </c>
      <c r="I56" s="220">
        <v>49.2</v>
      </c>
      <c r="J56" s="220">
        <v>48.2</v>
      </c>
      <c r="K56" s="220">
        <v>49.1</v>
      </c>
      <c r="L56" s="220">
        <v>48.9</v>
      </c>
      <c r="M56" s="220">
        <v>50.5</v>
      </c>
      <c r="N56" s="289">
        <f>SUM(B56:M56)/12</f>
        <v>47.983333333333327</v>
      </c>
      <c r="O56" s="284">
        <f t="shared" ref="O56:O57" si="1">ROUND(N56/N55*100,1)</f>
        <v>102.9</v>
      </c>
      <c r="P56" s="218"/>
      <c r="Q56" s="397"/>
      <c r="R56" s="397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210</v>
      </c>
      <c r="B57" s="220">
        <v>48.3</v>
      </c>
      <c r="C57" s="220">
        <v>50.9</v>
      </c>
      <c r="D57" s="220">
        <v>48.3</v>
      </c>
      <c r="E57" s="220">
        <v>50.5</v>
      </c>
      <c r="F57" s="220">
        <v>52.1</v>
      </c>
      <c r="G57" s="220">
        <v>49.7</v>
      </c>
      <c r="H57" s="220">
        <v>45.5</v>
      </c>
      <c r="I57" s="220">
        <v>40.799999999999997</v>
      </c>
      <c r="J57" s="220">
        <v>41.6</v>
      </c>
      <c r="K57" s="220">
        <v>46.4</v>
      </c>
      <c r="L57" s="220">
        <v>47.5</v>
      </c>
      <c r="M57" s="220">
        <v>56.7</v>
      </c>
      <c r="N57" s="289">
        <f>SUM(B57:M57)/12</f>
        <v>48.19166666666667</v>
      </c>
      <c r="O57" s="284">
        <f t="shared" si="1"/>
        <v>100.4</v>
      </c>
      <c r="P57" s="218"/>
      <c r="Q57" s="397"/>
      <c r="R57" s="397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220</v>
      </c>
      <c r="B58" s="220">
        <v>54.8</v>
      </c>
      <c r="C58" s="220">
        <v>59.3</v>
      </c>
      <c r="D58" s="220">
        <v>58.7</v>
      </c>
      <c r="E58" s="220">
        <v>64.3</v>
      </c>
      <c r="F58" s="220">
        <v>57.2</v>
      </c>
      <c r="G58" s="220">
        <v>59.5</v>
      </c>
      <c r="H58" s="220"/>
      <c r="I58" s="220"/>
      <c r="J58" s="220"/>
      <c r="K58" s="220"/>
      <c r="L58" s="220"/>
      <c r="M58" s="220"/>
      <c r="N58" s="289"/>
      <c r="O58" s="284"/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148</v>
      </c>
      <c r="O83" s="209" t="s">
        <v>150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195</v>
      </c>
      <c r="B84" s="15">
        <v>84</v>
      </c>
      <c r="C84" s="15">
        <v>85.9</v>
      </c>
      <c r="D84" s="15">
        <v>88.9</v>
      </c>
      <c r="E84" s="15">
        <v>114.2</v>
      </c>
      <c r="F84" s="15">
        <v>92.2</v>
      </c>
      <c r="G84" s="15">
        <v>108.8</v>
      </c>
      <c r="H84" s="15">
        <v>107.6</v>
      </c>
      <c r="I84" s="15">
        <v>72.599999999999994</v>
      </c>
      <c r="J84" s="15">
        <v>91.1</v>
      </c>
      <c r="K84" s="15">
        <v>101.9</v>
      </c>
      <c r="L84" s="15">
        <v>80</v>
      </c>
      <c r="M84" s="15">
        <v>91.1</v>
      </c>
      <c r="N84" s="288">
        <f>SUM(B84:M84)/12</f>
        <v>93.191666666666663</v>
      </c>
      <c r="O84" s="208">
        <v>75.3</v>
      </c>
      <c r="P84" s="57"/>
      <c r="Q84" s="389"/>
      <c r="R84" s="389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200</v>
      </c>
      <c r="B85" s="15">
        <v>76</v>
      </c>
      <c r="C85" s="15">
        <v>76.8</v>
      </c>
      <c r="D85" s="15">
        <v>79.5</v>
      </c>
      <c r="E85" s="15">
        <v>101.2</v>
      </c>
      <c r="F85" s="15">
        <v>83.2</v>
      </c>
      <c r="G85" s="15">
        <v>96.4</v>
      </c>
      <c r="H85" s="15">
        <v>95.3</v>
      </c>
      <c r="I85" s="15">
        <v>73.7</v>
      </c>
      <c r="J85" s="15">
        <v>73.3</v>
      </c>
      <c r="K85" s="15">
        <v>82.8</v>
      </c>
      <c r="L85" s="15">
        <v>79.8</v>
      </c>
      <c r="M85" s="15">
        <v>90.5</v>
      </c>
      <c r="N85" s="288">
        <f>SUM(B85:M85)/12</f>
        <v>84.041666666666657</v>
      </c>
      <c r="O85" s="208">
        <f>ROUND(N85/N84*100,1)</f>
        <v>90.2</v>
      </c>
      <c r="P85" s="57"/>
      <c r="Q85" s="389"/>
      <c r="R85" s="389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207</v>
      </c>
      <c r="B86" s="15">
        <v>78</v>
      </c>
      <c r="C86" s="15">
        <v>81.900000000000006</v>
      </c>
      <c r="D86" s="15">
        <v>93.5</v>
      </c>
      <c r="E86" s="15">
        <v>89.1</v>
      </c>
      <c r="F86" s="15">
        <v>85.2</v>
      </c>
      <c r="G86" s="15">
        <v>93.3</v>
      </c>
      <c r="H86" s="15">
        <v>97.7</v>
      </c>
      <c r="I86" s="15">
        <v>72.599999999999994</v>
      </c>
      <c r="J86" s="15">
        <v>73</v>
      </c>
      <c r="K86" s="15">
        <v>79.2</v>
      </c>
      <c r="L86" s="15">
        <v>77.8</v>
      </c>
      <c r="M86" s="15">
        <v>73.400000000000006</v>
      </c>
      <c r="N86" s="288">
        <f>SUM(B86:M86)/12</f>
        <v>82.891666666666666</v>
      </c>
      <c r="O86" s="208">
        <f t="shared" ref="O86:O88" si="2">ROUND(N86/N85*100,1)</f>
        <v>98.6</v>
      </c>
      <c r="P86" s="57"/>
      <c r="Q86" s="389"/>
      <c r="R86" s="389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210</v>
      </c>
      <c r="B87" s="15">
        <v>64.900000000000006</v>
      </c>
      <c r="C87" s="15">
        <v>81.8</v>
      </c>
      <c r="D87" s="15">
        <v>84.6</v>
      </c>
      <c r="E87" s="15">
        <v>93.4</v>
      </c>
      <c r="F87" s="15">
        <v>106.7</v>
      </c>
      <c r="G87" s="15">
        <v>109.4</v>
      </c>
      <c r="H87" s="15">
        <v>110.7</v>
      </c>
      <c r="I87" s="15">
        <v>101.9</v>
      </c>
      <c r="J87" s="15">
        <v>97.7</v>
      </c>
      <c r="K87" s="15">
        <v>115.3</v>
      </c>
      <c r="L87" s="15">
        <v>97.1</v>
      </c>
      <c r="M87" s="15">
        <v>88.2</v>
      </c>
      <c r="N87" s="288">
        <f>SUM(B87:M87)/12</f>
        <v>95.975000000000009</v>
      </c>
      <c r="O87" s="208">
        <f t="shared" si="2"/>
        <v>115.8</v>
      </c>
      <c r="P87" s="57"/>
      <c r="Q87" s="389"/>
      <c r="R87" s="389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220</v>
      </c>
      <c r="B88" s="15">
        <v>85.7</v>
      </c>
      <c r="C88" s="15">
        <v>87</v>
      </c>
      <c r="D88" s="15">
        <v>82.4</v>
      </c>
      <c r="E88" s="15">
        <v>93.3</v>
      </c>
      <c r="F88" s="15">
        <v>92</v>
      </c>
      <c r="G88" s="15">
        <v>99.6</v>
      </c>
      <c r="H88" s="15"/>
      <c r="I88" s="15"/>
      <c r="J88" s="15"/>
      <c r="K88" s="15"/>
      <c r="L88" s="15"/>
      <c r="M88" s="15"/>
      <c r="N88" s="288">
        <f>SUM(B88:M88)/12</f>
        <v>45</v>
      </c>
      <c r="O88" s="208">
        <f t="shared" si="2"/>
        <v>46.9</v>
      </c>
      <c r="P88" s="57"/>
      <c r="Q88" s="485"/>
      <c r="R88" s="485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>
      <c r="C89" s="521"/>
      <c r="D89" s="494"/>
    </row>
    <row r="90" spans="1:26" s="518" customFormat="1" ht="9.9499999999999993" customHeight="1">
      <c r="D90" s="494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zoomScaleNormal="100" workbookViewId="0">
      <selection activeCell="G89" sqref="G89"/>
    </sheetView>
  </sheetViews>
  <sheetFormatPr defaultRowHeight="9.9499999999999993" customHeight="1"/>
  <cols>
    <col min="1" max="1" width="8" style="504" customWidth="1"/>
    <col min="2" max="13" width="6.125" style="504" customWidth="1"/>
    <col min="14" max="26" width="7.625" style="504" customWidth="1"/>
    <col min="27" max="16384" width="9" style="504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147</v>
      </c>
      <c r="O24" s="209" t="s">
        <v>150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488" t="s">
        <v>195</v>
      </c>
      <c r="B25" s="489">
        <v>67.3</v>
      </c>
      <c r="C25" s="489">
        <v>73</v>
      </c>
      <c r="D25" s="489">
        <v>86.4</v>
      </c>
      <c r="E25" s="489">
        <v>89</v>
      </c>
      <c r="F25" s="489">
        <v>74.5</v>
      </c>
      <c r="G25" s="489">
        <v>91.5</v>
      </c>
      <c r="H25" s="489">
        <v>85.7</v>
      </c>
      <c r="I25" s="489">
        <v>83.3</v>
      </c>
      <c r="J25" s="489">
        <v>85</v>
      </c>
      <c r="K25" s="489">
        <v>90.2</v>
      </c>
      <c r="L25" s="489">
        <v>91.7</v>
      </c>
      <c r="M25" s="489">
        <v>82.4</v>
      </c>
      <c r="N25" s="289">
        <f>SUM(B25:M25)</f>
        <v>1000.0000000000001</v>
      </c>
      <c r="O25" s="284">
        <v>98.9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488" t="s">
        <v>200</v>
      </c>
      <c r="B26" s="489">
        <v>65.8</v>
      </c>
      <c r="C26" s="489">
        <v>77.2</v>
      </c>
      <c r="D26" s="489">
        <v>98.6</v>
      </c>
      <c r="E26" s="489">
        <v>102.1</v>
      </c>
      <c r="F26" s="489">
        <v>107.9</v>
      </c>
      <c r="G26" s="489">
        <v>110.2</v>
      </c>
      <c r="H26" s="489">
        <v>110.1</v>
      </c>
      <c r="I26" s="489">
        <v>92.2</v>
      </c>
      <c r="J26" s="489">
        <v>93.8</v>
      </c>
      <c r="K26" s="489">
        <v>96.7</v>
      </c>
      <c r="L26" s="489">
        <v>111.1</v>
      </c>
      <c r="M26" s="489">
        <v>104.1</v>
      </c>
      <c r="N26" s="490">
        <f>SUM(B26:M26)</f>
        <v>1169.8</v>
      </c>
      <c r="O26" s="491">
        <f>ROUND(N26/N25*100,1)</f>
        <v>117</v>
      </c>
      <c r="P26" s="495"/>
      <c r="Q26" s="496"/>
      <c r="R26" s="496"/>
      <c r="S26" s="495"/>
      <c r="T26" s="495"/>
      <c r="U26" s="495"/>
      <c r="V26" s="495"/>
      <c r="W26" s="495"/>
      <c r="X26" s="495"/>
      <c r="Y26" s="495"/>
      <c r="Z26" s="495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488" t="s">
        <v>207</v>
      </c>
      <c r="B27" s="489">
        <v>86.4</v>
      </c>
      <c r="C27" s="489">
        <v>105.9</v>
      </c>
      <c r="D27" s="489">
        <v>115.8</v>
      </c>
      <c r="E27" s="489">
        <v>124.6</v>
      </c>
      <c r="F27" s="489">
        <v>121.9</v>
      </c>
      <c r="G27" s="489">
        <v>135.4</v>
      </c>
      <c r="H27" s="489">
        <v>137.80000000000001</v>
      </c>
      <c r="I27" s="489">
        <v>127</v>
      </c>
      <c r="J27" s="489">
        <v>126.1</v>
      </c>
      <c r="K27" s="489">
        <v>125.2</v>
      </c>
      <c r="L27" s="489">
        <v>122.8</v>
      </c>
      <c r="M27" s="489">
        <v>110</v>
      </c>
      <c r="N27" s="490">
        <f>SUM(B27:M27)</f>
        <v>1438.8999999999999</v>
      </c>
      <c r="O27" s="491">
        <f t="shared" ref="O27:O28" si="0">ROUND(N27/N26*100,1)</f>
        <v>123</v>
      </c>
      <c r="P27" s="495"/>
      <c r="Q27" s="496"/>
      <c r="R27" s="496"/>
      <c r="S27" s="495"/>
      <c r="T27" s="495"/>
      <c r="U27" s="495"/>
      <c r="V27" s="495"/>
      <c r="W27" s="495"/>
      <c r="X27" s="495"/>
      <c r="Y27" s="495"/>
      <c r="Z27" s="495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488" t="s">
        <v>210</v>
      </c>
      <c r="B28" s="489">
        <v>91</v>
      </c>
      <c r="C28" s="489">
        <v>88.5</v>
      </c>
      <c r="D28" s="489">
        <v>127.1</v>
      </c>
      <c r="E28" s="489">
        <v>123.6</v>
      </c>
      <c r="F28" s="489">
        <v>127.3</v>
      </c>
      <c r="G28" s="489">
        <v>123.9</v>
      </c>
      <c r="H28" s="489">
        <v>147.6</v>
      </c>
      <c r="I28" s="489">
        <v>123.9</v>
      </c>
      <c r="J28" s="489">
        <v>121.8</v>
      </c>
      <c r="K28" s="489">
        <v>131</v>
      </c>
      <c r="L28" s="489">
        <v>110.3</v>
      </c>
      <c r="M28" s="489">
        <v>106.5</v>
      </c>
      <c r="N28" s="490">
        <f>SUM(B28:M28)</f>
        <v>1422.5</v>
      </c>
      <c r="O28" s="491">
        <f t="shared" si="0"/>
        <v>98.9</v>
      </c>
      <c r="P28" s="495"/>
      <c r="Q28" s="496"/>
      <c r="R28" s="496"/>
      <c r="S28" s="495"/>
      <c r="T28" s="495"/>
      <c r="U28" s="495"/>
      <c r="V28" s="495"/>
      <c r="W28" s="495"/>
      <c r="X28" s="495"/>
      <c r="Y28" s="495"/>
      <c r="Z28" s="495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488" t="s">
        <v>220</v>
      </c>
      <c r="B29" s="489">
        <v>96.4</v>
      </c>
      <c r="C29" s="489">
        <v>100.8</v>
      </c>
      <c r="D29" s="489">
        <v>119.9</v>
      </c>
      <c r="E29" s="489">
        <v>122</v>
      </c>
      <c r="F29" s="489">
        <v>123.5</v>
      </c>
      <c r="G29" s="489">
        <v>126.2</v>
      </c>
      <c r="H29" s="489"/>
      <c r="I29" s="489"/>
      <c r="J29" s="489"/>
      <c r="K29" s="489"/>
      <c r="L29" s="489"/>
      <c r="M29" s="489"/>
      <c r="N29" s="490"/>
      <c r="O29" s="491"/>
      <c r="P29" s="495"/>
      <c r="Q29" s="497"/>
      <c r="R29" s="497"/>
      <c r="S29" s="495"/>
      <c r="T29" s="495"/>
      <c r="U29" s="495"/>
      <c r="V29" s="495"/>
      <c r="W29" s="495"/>
      <c r="X29" s="495"/>
      <c r="Y29" s="495"/>
      <c r="Z29" s="495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67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18" customFormat="1" ht="11.1" customHeight="1">
      <c r="A53" s="498"/>
      <c r="B53" s="499" t="s">
        <v>90</v>
      </c>
      <c r="C53" s="499" t="s">
        <v>91</v>
      </c>
      <c r="D53" s="499" t="s">
        <v>92</v>
      </c>
      <c r="E53" s="499" t="s">
        <v>93</v>
      </c>
      <c r="F53" s="499" t="s">
        <v>94</v>
      </c>
      <c r="G53" s="499" t="s">
        <v>95</v>
      </c>
      <c r="H53" s="499" t="s">
        <v>96</v>
      </c>
      <c r="I53" s="499" t="s">
        <v>97</v>
      </c>
      <c r="J53" s="499" t="s">
        <v>98</v>
      </c>
      <c r="K53" s="499" t="s">
        <v>99</v>
      </c>
      <c r="L53" s="499" t="s">
        <v>100</v>
      </c>
      <c r="M53" s="499" t="s">
        <v>101</v>
      </c>
      <c r="N53" s="500" t="s">
        <v>148</v>
      </c>
      <c r="O53" s="501" t="s">
        <v>150</v>
      </c>
      <c r="P53" s="502"/>
      <c r="Q53" s="502"/>
      <c r="R53" s="502"/>
      <c r="S53" s="502"/>
      <c r="T53" s="502"/>
      <c r="U53" s="502"/>
      <c r="V53" s="502"/>
      <c r="W53" s="502"/>
      <c r="X53" s="502"/>
      <c r="Y53" s="502"/>
      <c r="Z53" s="502"/>
      <c r="AA53" s="494"/>
      <c r="AB53" s="494"/>
      <c r="AC53" s="494"/>
      <c r="AD53" s="494"/>
      <c r="AE53" s="494"/>
      <c r="AF53" s="494"/>
      <c r="AG53" s="494"/>
      <c r="AH53" s="494"/>
      <c r="AI53" s="494"/>
      <c r="AJ53" s="494"/>
      <c r="AK53" s="494"/>
      <c r="AL53" s="494"/>
      <c r="AM53" s="494"/>
      <c r="AN53" s="494"/>
      <c r="AO53" s="494"/>
      <c r="AP53" s="494"/>
      <c r="AQ53" s="494"/>
      <c r="AR53" s="494"/>
      <c r="AS53" s="494"/>
      <c r="AT53" s="494"/>
      <c r="AU53" s="494"/>
      <c r="AV53" s="494"/>
    </row>
    <row r="54" spans="1:48" s="418" customFormat="1" ht="11.1" customHeight="1">
      <c r="A54" s="488" t="s">
        <v>195</v>
      </c>
      <c r="B54" s="489">
        <v>87.5</v>
      </c>
      <c r="C54" s="489">
        <v>86</v>
      </c>
      <c r="D54" s="489">
        <v>88.7</v>
      </c>
      <c r="E54" s="489">
        <v>92</v>
      </c>
      <c r="F54" s="489">
        <v>87.1</v>
      </c>
      <c r="G54" s="489">
        <v>88.8</v>
      </c>
      <c r="H54" s="489">
        <v>85.6</v>
      </c>
      <c r="I54" s="489">
        <v>85.8</v>
      </c>
      <c r="J54" s="489">
        <v>84.5</v>
      </c>
      <c r="K54" s="489">
        <v>89.5</v>
      </c>
      <c r="L54" s="489">
        <v>92.2</v>
      </c>
      <c r="M54" s="489">
        <v>85.7</v>
      </c>
      <c r="N54" s="490">
        <f>SUM(B54:M54)/12</f>
        <v>87.783333333333317</v>
      </c>
      <c r="O54" s="491">
        <v>98.6</v>
      </c>
      <c r="P54" s="492"/>
      <c r="Q54" s="493"/>
      <c r="R54" s="493"/>
      <c r="S54" s="492"/>
      <c r="T54" s="492"/>
      <c r="U54" s="492"/>
      <c r="V54" s="492"/>
      <c r="W54" s="492"/>
      <c r="X54" s="492"/>
      <c r="Y54" s="492"/>
      <c r="Z54" s="492"/>
      <c r="AA54" s="494"/>
      <c r="AB54" s="494"/>
      <c r="AC54" s="494"/>
      <c r="AD54" s="494"/>
      <c r="AE54" s="494"/>
      <c r="AF54" s="494"/>
      <c r="AG54" s="494"/>
      <c r="AH54" s="494"/>
      <c r="AI54" s="494"/>
      <c r="AJ54" s="494"/>
      <c r="AK54" s="494"/>
      <c r="AL54" s="494"/>
      <c r="AM54" s="494"/>
      <c r="AN54" s="494"/>
      <c r="AO54" s="494"/>
      <c r="AP54" s="494"/>
      <c r="AQ54" s="494"/>
      <c r="AR54" s="494"/>
      <c r="AS54" s="494"/>
      <c r="AT54" s="494"/>
      <c r="AU54" s="494"/>
      <c r="AV54" s="494"/>
    </row>
    <row r="55" spans="1:48" s="418" customFormat="1" ht="11.1" customHeight="1">
      <c r="A55" s="488" t="s">
        <v>200</v>
      </c>
      <c r="B55" s="489">
        <v>84</v>
      </c>
      <c r="C55" s="489">
        <v>84.8</v>
      </c>
      <c r="D55" s="489">
        <v>92.1</v>
      </c>
      <c r="E55" s="489">
        <v>91.6</v>
      </c>
      <c r="F55" s="489">
        <v>101.2</v>
      </c>
      <c r="G55" s="489">
        <v>98.3</v>
      </c>
      <c r="H55" s="489">
        <v>99.7</v>
      </c>
      <c r="I55" s="489">
        <v>93.7</v>
      </c>
      <c r="J55" s="489">
        <v>97.1</v>
      </c>
      <c r="K55" s="489">
        <v>93.4</v>
      </c>
      <c r="L55" s="489">
        <v>102.6</v>
      </c>
      <c r="M55" s="489">
        <v>94.6</v>
      </c>
      <c r="N55" s="490">
        <f>SUM(B55:M55)/12</f>
        <v>94.424999999999997</v>
      </c>
      <c r="O55" s="491">
        <f t="shared" ref="O55:O57" si="1">ROUND(N55/N54*100,1)</f>
        <v>107.6</v>
      </c>
      <c r="P55" s="492"/>
      <c r="Q55" s="493"/>
      <c r="R55" s="493"/>
      <c r="S55" s="492"/>
      <c r="T55" s="492"/>
      <c r="U55" s="492"/>
      <c r="V55" s="492"/>
      <c r="W55" s="492"/>
      <c r="X55" s="492"/>
      <c r="Y55" s="492"/>
      <c r="Z55" s="492"/>
      <c r="AA55" s="494"/>
      <c r="AB55" s="494"/>
      <c r="AC55" s="494"/>
      <c r="AD55" s="494"/>
      <c r="AE55" s="494"/>
      <c r="AF55" s="494"/>
      <c r="AG55" s="494"/>
      <c r="AH55" s="494"/>
      <c r="AI55" s="494"/>
      <c r="AJ55" s="494"/>
      <c r="AK55" s="494"/>
      <c r="AL55" s="494"/>
      <c r="AM55" s="494"/>
      <c r="AN55" s="494"/>
      <c r="AO55" s="494"/>
      <c r="AP55" s="494"/>
      <c r="AQ55" s="494"/>
      <c r="AR55" s="494"/>
      <c r="AS55" s="494"/>
      <c r="AT55" s="494"/>
      <c r="AU55" s="494"/>
      <c r="AV55" s="494"/>
    </row>
    <row r="56" spans="1:48" s="418" customFormat="1" ht="11.1" customHeight="1">
      <c r="A56" s="10" t="s">
        <v>207</v>
      </c>
      <c r="B56" s="215">
        <v>92.5</v>
      </c>
      <c r="C56" s="215">
        <v>102.9</v>
      </c>
      <c r="D56" s="215">
        <v>99.4</v>
      </c>
      <c r="E56" s="215">
        <v>109.4</v>
      </c>
      <c r="F56" s="215">
        <v>112.9</v>
      </c>
      <c r="G56" s="215">
        <v>124.7</v>
      </c>
      <c r="H56" s="215">
        <v>123</v>
      </c>
      <c r="I56" s="215">
        <v>131.30000000000001</v>
      </c>
      <c r="J56" s="215">
        <v>130.1</v>
      </c>
      <c r="K56" s="215">
        <v>132.19999999999999</v>
      </c>
      <c r="L56" s="215">
        <v>134.30000000000001</v>
      </c>
      <c r="M56" s="215">
        <v>124.2</v>
      </c>
      <c r="N56" s="490">
        <f>SUM(B56:M56)/12</f>
        <v>118.075</v>
      </c>
      <c r="O56" s="491">
        <f t="shared" si="1"/>
        <v>125</v>
      </c>
      <c r="P56" s="492"/>
      <c r="Q56" s="493"/>
      <c r="R56" s="493"/>
      <c r="S56" s="492"/>
      <c r="T56" s="492"/>
      <c r="U56" s="492"/>
      <c r="V56" s="492"/>
      <c r="W56" s="492"/>
      <c r="X56" s="492"/>
      <c r="Y56" s="492"/>
      <c r="Z56" s="492"/>
      <c r="AA56" s="494"/>
    </row>
    <row r="57" spans="1:48" s="418" customFormat="1" ht="11.1" customHeight="1">
      <c r="A57" s="10" t="s">
        <v>210</v>
      </c>
      <c r="B57" s="215">
        <v>120.5</v>
      </c>
      <c r="C57" s="215">
        <v>109</v>
      </c>
      <c r="D57" s="215">
        <v>119.8</v>
      </c>
      <c r="E57" s="215">
        <v>121.6</v>
      </c>
      <c r="F57" s="215">
        <v>136.1</v>
      </c>
      <c r="G57" s="215">
        <v>141.5</v>
      </c>
      <c r="H57" s="215">
        <v>138.5</v>
      </c>
      <c r="I57" s="215">
        <v>115.4</v>
      </c>
      <c r="J57" s="215">
        <v>127.1</v>
      </c>
      <c r="K57" s="215">
        <v>139.9</v>
      </c>
      <c r="L57" s="215">
        <v>134.6</v>
      </c>
      <c r="M57" s="215">
        <v>130.80000000000001</v>
      </c>
      <c r="N57" s="490">
        <f>SUM(B57:M57)/12</f>
        <v>127.89999999999999</v>
      </c>
      <c r="O57" s="491">
        <f t="shared" si="1"/>
        <v>108.3</v>
      </c>
      <c r="P57" s="492"/>
      <c r="Q57" s="493"/>
      <c r="R57" s="493"/>
      <c r="S57" s="492"/>
      <c r="T57" s="492"/>
      <c r="U57" s="492"/>
      <c r="V57" s="492"/>
      <c r="W57" s="492"/>
      <c r="X57" s="492"/>
      <c r="Y57" s="492"/>
      <c r="Z57" s="492"/>
      <c r="AA57" s="494"/>
    </row>
    <row r="58" spans="1:48" s="212" customFormat="1" ht="11.1" customHeight="1">
      <c r="A58" s="10" t="s">
        <v>220</v>
      </c>
      <c r="B58" s="215">
        <v>114.1</v>
      </c>
      <c r="C58" s="215">
        <v>119.1</v>
      </c>
      <c r="D58" s="215">
        <v>126.2</v>
      </c>
      <c r="E58" s="215">
        <v>117.7</v>
      </c>
      <c r="F58" s="215">
        <v>126</v>
      </c>
      <c r="G58" s="215">
        <v>138.9</v>
      </c>
      <c r="H58" s="215"/>
      <c r="I58" s="215"/>
      <c r="J58" s="215"/>
      <c r="K58" s="215"/>
      <c r="L58" s="215"/>
      <c r="M58" s="215"/>
      <c r="N58" s="289"/>
      <c r="O58" s="491"/>
      <c r="P58" s="222"/>
      <c r="Q58" s="486"/>
      <c r="R58" s="486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87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90</v>
      </c>
      <c r="C83" s="206" t="s">
        <v>91</v>
      </c>
      <c r="D83" s="206" t="s">
        <v>92</v>
      </c>
      <c r="E83" s="206" t="s">
        <v>93</v>
      </c>
      <c r="F83" s="206" t="s">
        <v>94</v>
      </c>
      <c r="G83" s="206" t="s">
        <v>95</v>
      </c>
      <c r="H83" s="206" t="s">
        <v>96</v>
      </c>
      <c r="I83" s="206" t="s">
        <v>97</v>
      </c>
      <c r="J83" s="206" t="s">
        <v>98</v>
      </c>
      <c r="K83" s="206" t="s">
        <v>99</v>
      </c>
      <c r="L83" s="206" t="s">
        <v>100</v>
      </c>
      <c r="M83" s="206" t="s">
        <v>101</v>
      </c>
      <c r="N83" s="283" t="s">
        <v>148</v>
      </c>
      <c r="O83" s="209" t="s">
        <v>150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195</v>
      </c>
      <c r="B84" s="208">
        <v>76</v>
      </c>
      <c r="C84" s="208">
        <v>85.1</v>
      </c>
      <c r="D84" s="208">
        <v>97.4</v>
      </c>
      <c r="E84" s="208">
        <v>96.6</v>
      </c>
      <c r="F84" s="208">
        <v>86</v>
      </c>
      <c r="G84" s="208">
        <v>103.1</v>
      </c>
      <c r="H84" s="208">
        <v>100.1</v>
      </c>
      <c r="I84" s="208">
        <v>97.1</v>
      </c>
      <c r="J84" s="208">
        <v>100.5</v>
      </c>
      <c r="K84" s="208">
        <v>100.8</v>
      </c>
      <c r="L84" s="208">
        <v>99.4</v>
      </c>
      <c r="M84" s="208">
        <v>96.3</v>
      </c>
      <c r="N84" s="288">
        <f t="shared" ref="N84:N87" si="2">SUM(B84:M84)/12</f>
        <v>94.866666666666674</v>
      </c>
      <c r="O84" s="294">
        <v>99.9</v>
      </c>
      <c r="P84" s="210"/>
      <c r="Q84" s="398"/>
      <c r="R84" s="398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200</v>
      </c>
      <c r="B85" s="208">
        <v>78.599999999999994</v>
      </c>
      <c r="C85" s="208">
        <v>91.1</v>
      </c>
      <c r="D85" s="208">
        <v>107.4</v>
      </c>
      <c r="E85" s="208">
        <v>111.5</v>
      </c>
      <c r="F85" s="208">
        <v>106.9</v>
      </c>
      <c r="G85" s="208">
        <v>112</v>
      </c>
      <c r="H85" s="208">
        <v>110.5</v>
      </c>
      <c r="I85" s="208">
        <v>98.5</v>
      </c>
      <c r="J85" s="208">
        <v>96.5</v>
      </c>
      <c r="K85" s="208">
        <v>103.5</v>
      </c>
      <c r="L85" s="208">
        <v>108.7</v>
      </c>
      <c r="M85" s="208">
        <v>109.6</v>
      </c>
      <c r="N85" s="288">
        <f t="shared" si="2"/>
        <v>102.89999999999999</v>
      </c>
      <c r="O85" s="294">
        <f t="shared" ref="O85:O87" si="3">ROUND(N85/N84*100,1)</f>
        <v>108.5</v>
      </c>
      <c r="P85" s="210"/>
      <c r="Q85" s="398"/>
      <c r="R85" s="398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207</v>
      </c>
      <c r="B86" s="208">
        <v>93.4</v>
      </c>
      <c r="C86" s="208">
        <v>103.1</v>
      </c>
      <c r="D86" s="208">
        <v>116.2</v>
      </c>
      <c r="E86" s="208">
        <v>114.5</v>
      </c>
      <c r="F86" s="208">
        <v>108.1</v>
      </c>
      <c r="G86" s="208">
        <v>109</v>
      </c>
      <c r="H86" s="208">
        <v>112</v>
      </c>
      <c r="I86" s="208">
        <v>96.6</v>
      </c>
      <c r="J86" s="208">
        <v>97</v>
      </c>
      <c r="K86" s="208">
        <v>94.7</v>
      </c>
      <c r="L86" s="208">
        <v>91.3</v>
      </c>
      <c r="M86" s="208">
        <v>89</v>
      </c>
      <c r="N86" s="288">
        <f t="shared" si="2"/>
        <v>102.07499999999999</v>
      </c>
      <c r="O86" s="294">
        <f t="shared" si="3"/>
        <v>99.2</v>
      </c>
      <c r="P86" s="210"/>
      <c r="Q86" s="398"/>
      <c r="R86" s="398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210</v>
      </c>
      <c r="B87" s="208">
        <v>76</v>
      </c>
      <c r="C87" s="208">
        <v>82.2</v>
      </c>
      <c r="D87" s="208">
        <v>106.4</v>
      </c>
      <c r="E87" s="208">
        <v>101.7</v>
      </c>
      <c r="F87" s="208">
        <v>93.2</v>
      </c>
      <c r="G87" s="208">
        <v>87.3</v>
      </c>
      <c r="H87" s="208">
        <v>106.5</v>
      </c>
      <c r="I87" s="208">
        <v>106.7</v>
      </c>
      <c r="J87" s="208">
        <v>95.6</v>
      </c>
      <c r="K87" s="208">
        <v>93.4</v>
      </c>
      <c r="L87" s="208">
        <v>82.3</v>
      </c>
      <c r="M87" s="208">
        <v>81.7</v>
      </c>
      <c r="N87" s="288">
        <f t="shared" si="2"/>
        <v>92.75</v>
      </c>
      <c r="O87" s="294">
        <f t="shared" si="3"/>
        <v>90.9</v>
      </c>
      <c r="P87" s="210"/>
      <c r="Q87" s="398"/>
      <c r="R87" s="398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220</v>
      </c>
      <c r="B88" s="208">
        <v>85.5</v>
      </c>
      <c r="C88" s="208">
        <v>84.2</v>
      </c>
      <c r="D88" s="208">
        <v>94.9</v>
      </c>
      <c r="E88" s="208">
        <v>103.5</v>
      </c>
      <c r="F88" s="208">
        <v>98</v>
      </c>
      <c r="G88" s="208">
        <v>90.4</v>
      </c>
      <c r="H88" s="208"/>
      <c r="I88" s="208"/>
      <c r="J88" s="208"/>
      <c r="K88" s="208"/>
      <c r="L88" s="208"/>
      <c r="M88" s="208"/>
      <c r="N88" s="288"/>
      <c r="O88" s="294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E89" s="523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8:BC89"/>
  <sheetViews>
    <sheetView workbookViewId="0">
      <selection activeCell="G89" sqref="G89"/>
    </sheetView>
  </sheetViews>
  <sheetFormatPr defaultRowHeight="9.9499999999999993" customHeight="1"/>
  <cols>
    <col min="1" max="1" width="8" style="503" customWidth="1"/>
    <col min="2" max="13" width="6.125" style="503" customWidth="1"/>
    <col min="14" max="26" width="7.625" style="503" customWidth="1"/>
    <col min="27" max="16384" width="9" style="503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147</v>
      </c>
      <c r="O24" s="209" t="s">
        <v>150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195</v>
      </c>
      <c r="B25" s="215">
        <v>6.7</v>
      </c>
      <c r="C25" s="215">
        <v>7.3</v>
      </c>
      <c r="D25" s="215">
        <v>8.6</v>
      </c>
      <c r="E25" s="215">
        <v>8.9</v>
      </c>
      <c r="F25" s="215">
        <v>7.5</v>
      </c>
      <c r="G25" s="215">
        <v>9.1</v>
      </c>
      <c r="H25" s="215">
        <v>8.6</v>
      </c>
      <c r="I25" s="215">
        <v>8.3000000000000007</v>
      </c>
      <c r="J25" s="215">
        <v>8.5</v>
      </c>
      <c r="K25" s="215">
        <v>9</v>
      </c>
      <c r="L25" s="215">
        <v>9.1999999999999993</v>
      </c>
      <c r="M25" s="215">
        <v>8.1999999999999993</v>
      </c>
      <c r="N25" s="289">
        <f>SUM(B25:M25)</f>
        <v>99.9</v>
      </c>
      <c r="O25" s="284">
        <v>98.9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>
      <c r="A26" s="10" t="s">
        <v>200</v>
      </c>
      <c r="B26" s="215">
        <v>6.6</v>
      </c>
      <c r="C26" s="215">
        <v>7.7</v>
      </c>
      <c r="D26" s="215">
        <v>9.9</v>
      </c>
      <c r="E26" s="215">
        <v>10.199999999999999</v>
      </c>
      <c r="F26" s="215">
        <v>10.8</v>
      </c>
      <c r="G26" s="215">
        <v>11</v>
      </c>
      <c r="H26" s="215">
        <v>11</v>
      </c>
      <c r="I26" s="215">
        <v>9.1999999999999993</v>
      </c>
      <c r="J26" s="215">
        <v>9.4</v>
      </c>
      <c r="K26" s="215">
        <v>9.6999999999999993</v>
      </c>
      <c r="L26" s="215">
        <v>11.1</v>
      </c>
      <c r="M26" s="215">
        <v>10.4</v>
      </c>
      <c r="N26" s="289">
        <f>SUM(B26:M26)</f>
        <v>117.00000000000001</v>
      </c>
      <c r="O26" s="284">
        <f>ROUND(N26/N25*100,1)</f>
        <v>117.1</v>
      </c>
      <c r="P26" s="218"/>
      <c r="Q26" s="394"/>
      <c r="R26" s="394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>
      <c r="A27" s="10" t="s">
        <v>207</v>
      </c>
      <c r="B27" s="215">
        <v>8.6</v>
      </c>
      <c r="C27" s="215">
        <v>10.6</v>
      </c>
      <c r="D27" s="215">
        <v>11.6</v>
      </c>
      <c r="E27" s="215">
        <v>12.5</v>
      </c>
      <c r="F27" s="215">
        <v>12.2</v>
      </c>
      <c r="G27" s="215">
        <v>13.5</v>
      </c>
      <c r="H27" s="215">
        <v>13.8</v>
      </c>
      <c r="I27" s="215">
        <v>12.7</v>
      </c>
      <c r="J27" s="215">
        <v>12.6</v>
      </c>
      <c r="K27" s="215">
        <v>12.5</v>
      </c>
      <c r="L27" s="215">
        <v>12.3</v>
      </c>
      <c r="M27" s="215">
        <v>11</v>
      </c>
      <c r="N27" s="420">
        <f>SUM(B27:M27)</f>
        <v>143.9</v>
      </c>
      <c r="O27" s="284">
        <f t="shared" ref="O27:O28" si="0">ROUND(N27/N26*100,1)</f>
        <v>123</v>
      </c>
      <c r="P27" s="218"/>
      <c r="Q27" s="394"/>
      <c r="R27" s="394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>
      <c r="A28" s="10" t="s">
        <v>210</v>
      </c>
      <c r="B28" s="215">
        <v>9.1</v>
      </c>
      <c r="C28" s="215">
        <v>8.9</v>
      </c>
      <c r="D28" s="215">
        <v>12.7</v>
      </c>
      <c r="E28" s="215">
        <v>12.4</v>
      </c>
      <c r="F28" s="215">
        <v>12.7</v>
      </c>
      <c r="G28" s="215">
        <v>12.4</v>
      </c>
      <c r="H28" s="215">
        <v>14.8</v>
      </c>
      <c r="I28" s="215">
        <v>12.4</v>
      </c>
      <c r="J28" s="215">
        <v>12.2</v>
      </c>
      <c r="K28" s="215">
        <v>13.1</v>
      </c>
      <c r="L28" s="215">
        <v>11</v>
      </c>
      <c r="M28" s="215">
        <v>10.6</v>
      </c>
      <c r="N28" s="289">
        <f>SUM(B28:M28)</f>
        <v>142.29999999999998</v>
      </c>
      <c r="O28" s="284">
        <f t="shared" si="0"/>
        <v>98.9</v>
      </c>
      <c r="P28" s="218"/>
      <c r="Q28" s="394"/>
      <c r="R28" s="394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>
      <c r="A29" s="10" t="s">
        <v>220</v>
      </c>
      <c r="B29" s="215">
        <v>9.6</v>
      </c>
      <c r="C29" s="215">
        <v>10.1</v>
      </c>
      <c r="D29" s="215">
        <v>12</v>
      </c>
      <c r="E29" s="215">
        <v>12.2</v>
      </c>
      <c r="F29" s="215">
        <v>12.4</v>
      </c>
      <c r="G29" s="215">
        <v>12.6</v>
      </c>
      <c r="H29" s="215"/>
      <c r="I29" s="215"/>
      <c r="J29" s="215"/>
      <c r="K29" s="215"/>
      <c r="L29" s="215"/>
      <c r="M29" s="215"/>
      <c r="N29" s="289"/>
      <c r="O29" s="284"/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>
      <c r="H30" s="267"/>
    </row>
    <row r="53" spans="1:48" s="212" customFormat="1" ht="11.1" customHeight="1">
      <c r="A53" s="15"/>
      <c r="B53" s="206" t="s">
        <v>90</v>
      </c>
      <c r="C53" s="206" t="s">
        <v>91</v>
      </c>
      <c r="D53" s="206" t="s">
        <v>92</v>
      </c>
      <c r="E53" s="206" t="s">
        <v>93</v>
      </c>
      <c r="F53" s="206" t="s">
        <v>94</v>
      </c>
      <c r="G53" s="206" t="s">
        <v>95</v>
      </c>
      <c r="H53" s="206" t="s">
        <v>96</v>
      </c>
      <c r="I53" s="206" t="s">
        <v>97</v>
      </c>
      <c r="J53" s="206" t="s">
        <v>98</v>
      </c>
      <c r="K53" s="206" t="s">
        <v>99</v>
      </c>
      <c r="L53" s="206" t="s">
        <v>100</v>
      </c>
      <c r="M53" s="206" t="s">
        <v>101</v>
      </c>
      <c r="N53" s="283" t="s">
        <v>148</v>
      </c>
      <c r="O53" s="209" t="s">
        <v>150</v>
      </c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</row>
    <row r="54" spans="1:48" s="212" customFormat="1" ht="11.1" customHeight="1">
      <c r="A54" s="10" t="s">
        <v>195</v>
      </c>
      <c r="B54" s="215">
        <v>8.6999999999999993</v>
      </c>
      <c r="C54" s="215">
        <v>8.6</v>
      </c>
      <c r="D54" s="215">
        <v>8.9</v>
      </c>
      <c r="E54" s="215">
        <v>9.1999999999999993</v>
      </c>
      <c r="F54" s="215">
        <v>8.6999999999999993</v>
      </c>
      <c r="G54" s="215">
        <v>8.9</v>
      </c>
      <c r="H54" s="215">
        <v>8.6</v>
      </c>
      <c r="I54" s="215">
        <v>8.6</v>
      </c>
      <c r="J54" s="215">
        <v>8.5</v>
      </c>
      <c r="K54" s="215">
        <v>8.9</v>
      </c>
      <c r="L54" s="215">
        <v>9.1999999999999993</v>
      </c>
      <c r="M54" s="215">
        <v>8.6</v>
      </c>
      <c r="N54" s="289">
        <f>SUM(B54:M54)/12</f>
        <v>8.7833333333333332</v>
      </c>
      <c r="O54" s="284">
        <v>98.5</v>
      </c>
      <c r="P54" s="222"/>
      <c r="Q54" s="388"/>
      <c r="R54" s="388"/>
      <c r="S54" s="222"/>
      <c r="T54" s="222"/>
      <c r="U54" s="222"/>
      <c r="V54" s="222"/>
      <c r="W54" s="222"/>
      <c r="X54" s="222"/>
      <c r="Y54" s="222"/>
      <c r="Z54" s="222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</row>
    <row r="55" spans="1:48" s="212" customFormat="1" ht="11.1" customHeight="1">
      <c r="A55" s="10" t="s">
        <v>200</v>
      </c>
      <c r="B55" s="215">
        <v>8.4</v>
      </c>
      <c r="C55" s="215">
        <v>8.5</v>
      </c>
      <c r="D55" s="215">
        <v>9.1999999999999993</v>
      </c>
      <c r="E55" s="215">
        <v>9.1999999999999993</v>
      </c>
      <c r="F55" s="215">
        <v>10.1</v>
      </c>
      <c r="G55" s="215">
        <v>9.8000000000000007</v>
      </c>
      <c r="H55" s="215">
        <v>10</v>
      </c>
      <c r="I55" s="215">
        <v>9.4</v>
      </c>
      <c r="J55" s="215">
        <v>9.6999999999999993</v>
      </c>
      <c r="K55" s="215">
        <v>9.3000000000000007</v>
      </c>
      <c r="L55" s="215">
        <v>10.3</v>
      </c>
      <c r="M55" s="215">
        <v>9.5</v>
      </c>
      <c r="N55" s="289">
        <f>SUM(B55:M55)/12</f>
        <v>9.4500000000000011</v>
      </c>
      <c r="O55" s="284">
        <f t="shared" ref="O55:O57" si="1">ROUND(N55/N54*100,1)</f>
        <v>107.6</v>
      </c>
      <c r="P55" s="222"/>
      <c r="Q55" s="388"/>
      <c r="R55" s="388"/>
      <c r="S55" s="222"/>
      <c r="T55" s="222"/>
      <c r="U55" s="222"/>
      <c r="V55" s="222"/>
      <c r="W55" s="222"/>
      <c r="X55" s="222"/>
      <c r="Y55" s="222"/>
      <c r="Z55" s="222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</row>
    <row r="56" spans="1:48" s="212" customFormat="1" ht="11.1" customHeight="1">
      <c r="A56" s="10" t="s">
        <v>207</v>
      </c>
      <c r="B56" s="215">
        <v>9.3000000000000007</v>
      </c>
      <c r="C56" s="215">
        <v>10.3</v>
      </c>
      <c r="D56" s="215">
        <v>9.9</v>
      </c>
      <c r="E56" s="215">
        <v>10.9</v>
      </c>
      <c r="F56" s="215">
        <v>11.3</v>
      </c>
      <c r="G56" s="215">
        <v>12.5</v>
      </c>
      <c r="H56" s="215">
        <v>12.3</v>
      </c>
      <c r="I56" s="215">
        <v>13.1</v>
      </c>
      <c r="J56" s="215">
        <v>13</v>
      </c>
      <c r="K56" s="215">
        <v>13.2</v>
      </c>
      <c r="L56" s="215">
        <v>13.4</v>
      </c>
      <c r="M56" s="215">
        <v>12.4</v>
      </c>
      <c r="N56" s="289">
        <f>SUM(B56:M56)/12</f>
        <v>11.799999999999999</v>
      </c>
      <c r="O56" s="284">
        <f t="shared" si="1"/>
        <v>124.9</v>
      </c>
      <c r="P56" s="222"/>
      <c r="Q56" s="388"/>
      <c r="R56" s="388"/>
      <c r="S56" s="222"/>
      <c r="T56" s="222"/>
      <c r="U56" s="222"/>
      <c r="V56" s="222"/>
      <c r="W56" s="222"/>
      <c r="X56" s="222"/>
      <c r="Y56" s="222"/>
      <c r="Z56" s="222"/>
      <c r="AA56" s="210"/>
    </row>
    <row r="57" spans="1:48" s="212" customFormat="1" ht="11.1" customHeight="1">
      <c r="A57" s="10" t="s">
        <v>210</v>
      </c>
      <c r="B57" s="215">
        <v>12</v>
      </c>
      <c r="C57" s="215">
        <v>10.9</v>
      </c>
      <c r="D57" s="215">
        <v>12</v>
      </c>
      <c r="E57" s="215">
        <v>12.2</v>
      </c>
      <c r="F57" s="215">
        <v>13.6</v>
      </c>
      <c r="G57" s="215">
        <v>14.2</v>
      </c>
      <c r="H57" s="215">
        <v>13.8</v>
      </c>
      <c r="I57" s="215">
        <v>11.5</v>
      </c>
      <c r="J57" s="215">
        <v>12.7</v>
      </c>
      <c r="K57" s="215">
        <v>14</v>
      </c>
      <c r="L57" s="215">
        <v>13.5</v>
      </c>
      <c r="M57" s="215">
        <v>13.1</v>
      </c>
      <c r="N57" s="289">
        <f>SUM(B57:M57)/12</f>
        <v>12.791666666666664</v>
      </c>
      <c r="O57" s="284">
        <f t="shared" si="1"/>
        <v>108.4</v>
      </c>
      <c r="P57" s="222"/>
      <c r="Q57" s="388"/>
      <c r="R57" s="388"/>
      <c r="S57" s="222"/>
      <c r="T57" s="222"/>
      <c r="U57" s="222"/>
      <c r="V57" s="222"/>
      <c r="W57" s="222"/>
      <c r="X57" s="222"/>
      <c r="Y57" s="222"/>
      <c r="Z57" s="222"/>
      <c r="AA57" s="210"/>
    </row>
    <row r="58" spans="1:48" s="212" customFormat="1" ht="11.1" customHeight="1">
      <c r="A58" s="10" t="s">
        <v>220</v>
      </c>
      <c r="B58" s="215">
        <v>11.4</v>
      </c>
      <c r="C58" s="215">
        <v>11.9</v>
      </c>
      <c r="D58" s="215">
        <v>12.6</v>
      </c>
      <c r="E58" s="215">
        <v>11.8</v>
      </c>
      <c r="F58" s="215">
        <v>12.6</v>
      </c>
      <c r="G58" s="215">
        <v>13.9</v>
      </c>
      <c r="H58" s="215"/>
      <c r="I58" s="215"/>
      <c r="J58" s="215"/>
      <c r="K58" s="215"/>
      <c r="L58" s="215"/>
      <c r="M58" s="215"/>
      <c r="N58" s="289"/>
      <c r="O58" s="284"/>
      <c r="P58" s="222"/>
      <c r="Q58" s="486"/>
      <c r="R58" s="486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87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90</v>
      </c>
      <c r="C83" s="206" t="s">
        <v>91</v>
      </c>
      <c r="D83" s="206" t="s">
        <v>92</v>
      </c>
      <c r="E83" s="206" t="s">
        <v>93</v>
      </c>
      <c r="F83" s="206" t="s">
        <v>94</v>
      </c>
      <c r="G83" s="206" t="s">
        <v>95</v>
      </c>
      <c r="H83" s="206" t="s">
        <v>96</v>
      </c>
      <c r="I83" s="206" t="s">
        <v>97</v>
      </c>
      <c r="J83" s="206" t="s">
        <v>98</v>
      </c>
      <c r="K83" s="206" t="s">
        <v>99</v>
      </c>
      <c r="L83" s="206" t="s">
        <v>100</v>
      </c>
      <c r="M83" s="206" t="s">
        <v>101</v>
      </c>
      <c r="N83" s="283" t="s">
        <v>148</v>
      </c>
      <c r="O83" s="209" t="s">
        <v>150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195</v>
      </c>
      <c r="B84" s="208">
        <v>76</v>
      </c>
      <c r="C84" s="208">
        <v>85.1</v>
      </c>
      <c r="D84" s="208">
        <v>97.4</v>
      </c>
      <c r="E84" s="208">
        <v>96.6</v>
      </c>
      <c r="F84" s="208">
        <v>86</v>
      </c>
      <c r="G84" s="208">
        <v>103.1</v>
      </c>
      <c r="H84" s="208">
        <v>100.1</v>
      </c>
      <c r="I84" s="208">
        <v>97.1</v>
      </c>
      <c r="J84" s="208">
        <v>100.5</v>
      </c>
      <c r="K84" s="208">
        <v>100.8</v>
      </c>
      <c r="L84" s="208">
        <v>99.4</v>
      </c>
      <c r="M84" s="208">
        <v>96.3</v>
      </c>
      <c r="N84" s="288">
        <f t="shared" ref="N84:N87" si="2">SUM(B84:M84)/12</f>
        <v>94.866666666666674</v>
      </c>
      <c r="O84" s="294">
        <v>99.9</v>
      </c>
      <c r="P84" s="210"/>
      <c r="Q84" s="398"/>
      <c r="R84" s="398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200</v>
      </c>
      <c r="B85" s="208">
        <v>78.599999999999994</v>
      </c>
      <c r="C85" s="208">
        <v>91.1</v>
      </c>
      <c r="D85" s="208">
        <v>107.4</v>
      </c>
      <c r="E85" s="208">
        <v>111.5</v>
      </c>
      <c r="F85" s="208">
        <v>106.9</v>
      </c>
      <c r="G85" s="208">
        <v>112</v>
      </c>
      <c r="H85" s="208">
        <v>110.5</v>
      </c>
      <c r="I85" s="208">
        <v>98.5</v>
      </c>
      <c r="J85" s="208">
        <v>96.5</v>
      </c>
      <c r="K85" s="208">
        <v>103.5</v>
      </c>
      <c r="L85" s="208">
        <v>108.7</v>
      </c>
      <c r="M85" s="208">
        <v>109.6</v>
      </c>
      <c r="N85" s="288">
        <f t="shared" si="2"/>
        <v>102.89999999999999</v>
      </c>
      <c r="O85" s="294">
        <f t="shared" ref="O85:O87" si="3">ROUND(N85/N84*100,1)</f>
        <v>108.5</v>
      </c>
      <c r="P85" s="210"/>
      <c r="Q85" s="398"/>
      <c r="R85" s="398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207</v>
      </c>
      <c r="B86" s="208">
        <v>93.4</v>
      </c>
      <c r="C86" s="208">
        <v>103.1</v>
      </c>
      <c r="D86" s="208">
        <v>116.2</v>
      </c>
      <c r="E86" s="208">
        <v>114.5</v>
      </c>
      <c r="F86" s="208">
        <v>108.1</v>
      </c>
      <c r="G86" s="208">
        <v>109</v>
      </c>
      <c r="H86" s="208">
        <v>112</v>
      </c>
      <c r="I86" s="208">
        <v>96.6</v>
      </c>
      <c r="J86" s="208">
        <v>97</v>
      </c>
      <c r="K86" s="208">
        <v>94.7</v>
      </c>
      <c r="L86" s="208">
        <v>91.3</v>
      </c>
      <c r="M86" s="208">
        <v>89</v>
      </c>
      <c r="N86" s="288">
        <f t="shared" si="2"/>
        <v>102.07499999999999</v>
      </c>
      <c r="O86" s="294">
        <f t="shared" si="3"/>
        <v>99.2</v>
      </c>
      <c r="P86" s="210"/>
      <c r="Q86" s="398"/>
      <c r="R86" s="398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210</v>
      </c>
      <c r="B87" s="208">
        <v>76</v>
      </c>
      <c r="C87" s="208">
        <v>82.2</v>
      </c>
      <c r="D87" s="208">
        <v>106.4</v>
      </c>
      <c r="E87" s="208">
        <v>101.7</v>
      </c>
      <c r="F87" s="208">
        <v>93.2</v>
      </c>
      <c r="G87" s="208">
        <v>87.3</v>
      </c>
      <c r="H87" s="208">
        <v>106.5</v>
      </c>
      <c r="I87" s="208">
        <v>106.7</v>
      </c>
      <c r="J87" s="208">
        <v>95.6</v>
      </c>
      <c r="K87" s="208">
        <v>93.4</v>
      </c>
      <c r="L87" s="208">
        <v>82.3</v>
      </c>
      <c r="M87" s="208">
        <v>81.7</v>
      </c>
      <c r="N87" s="288">
        <f t="shared" si="2"/>
        <v>92.75</v>
      </c>
      <c r="O87" s="294">
        <f t="shared" si="3"/>
        <v>90.9</v>
      </c>
      <c r="P87" s="210"/>
      <c r="Q87" s="398"/>
      <c r="R87" s="398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220</v>
      </c>
      <c r="B88" s="208">
        <v>85.5</v>
      </c>
      <c r="C88" s="208">
        <v>84.2</v>
      </c>
      <c r="D88" s="208">
        <v>94.9</v>
      </c>
      <c r="E88" s="208">
        <v>103.5</v>
      </c>
      <c r="F88" s="208">
        <v>98</v>
      </c>
      <c r="G88" s="208">
        <v>90.4</v>
      </c>
      <c r="H88" s="208"/>
      <c r="I88" s="208"/>
      <c r="J88" s="208"/>
      <c r="K88" s="208"/>
      <c r="L88" s="208"/>
      <c r="M88" s="208"/>
      <c r="N88" s="288"/>
      <c r="O88" s="294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workbookViewId="0">
      <selection activeCell="G89" sqref="G89"/>
    </sheetView>
  </sheetViews>
  <sheetFormatPr defaultRowHeight="9.9499999999999993" customHeight="1"/>
  <cols>
    <col min="1" max="1" width="7.625" style="313" customWidth="1"/>
    <col min="2" max="13" width="6.125" style="313" customWidth="1"/>
    <col min="14" max="27" width="7.625" style="313" customWidth="1"/>
    <col min="28" max="16384" width="9" style="313"/>
  </cols>
  <sheetData>
    <row r="7" spans="1:15" ht="9.9499999999999993" customHeight="1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1:15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</row>
    <row r="9" spans="1:15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5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1:15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4" spans="1:15" ht="9.9499999999999993" customHeight="1">
      <c r="N14" s="314"/>
      <c r="O14" s="314"/>
    </row>
    <row r="17" spans="1:48" ht="9.9499999999999993" customHeight="1">
      <c r="O17" s="314"/>
    </row>
    <row r="18" spans="1:48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1:48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</row>
    <row r="20" spans="1:48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314"/>
    </row>
    <row r="21" spans="1:48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314"/>
    </row>
    <row r="22" spans="1:48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147</v>
      </c>
      <c r="O24" s="209" t="s">
        <v>150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195</v>
      </c>
      <c r="B25" s="215">
        <v>13.6</v>
      </c>
      <c r="C25" s="215">
        <v>14.7</v>
      </c>
      <c r="D25" s="215">
        <v>13.4</v>
      </c>
      <c r="E25" s="215">
        <v>17.2</v>
      </c>
      <c r="F25" s="215">
        <v>14.6</v>
      </c>
      <c r="G25" s="215">
        <v>15.1</v>
      </c>
      <c r="H25" s="215">
        <v>15.7</v>
      </c>
      <c r="I25" s="215">
        <v>13</v>
      </c>
      <c r="J25" s="215">
        <v>15.8</v>
      </c>
      <c r="K25" s="215">
        <v>17.2</v>
      </c>
      <c r="L25" s="215">
        <v>15.7</v>
      </c>
      <c r="M25" s="453">
        <v>15.1</v>
      </c>
      <c r="N25" s="289">
        <f>SUM(B25:M25)</f>
        <v>181.09999999999997</v>
      </c>
      <c r="O25" s="284">
        <v>95.3</v>
      </c>
      <c r="P25" s="218"/>
      <c r="Q25" s="388"/>
      <c r="R25" s="388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200</v>
      </c>
      <c r="B26" s="215">
        <v>14.4</v>
      </c>
      <c r="C26" s="215">
        <v>14.3</v>
      </c>
      <c r="D26" s="215">
        <v>14.8</v>
      </c>
      <c r="E26" s="215">
        <v>15.4</v>
      </c>
      <c r="F26" s="215">
        <v>14</v>
      </c>
      <c r="G26" s="215">
        <v>14.7</v>
      </c>
      <c r="H26" s="215">
        <v>14</v>
      </c>
      <c r="I26" s="215">
        <v>13.2</v>
      </c>
      <c r="J26" s="215">
        <v>15.8</v>
      </c>
      <c r="K26" s="215">
        <v>14.9</v>
      </c>
      <c r="L26" s="215">
        <v>15.2</v>
      </c>
      <c r="M26" s="453">
        <v>14.8</v>
      </c>
      <c r="N26" s="289">
        <f>SUM(B26:M26)</f>
        <v>175.50000000000003</v>
      </c>
      <c r="O26" s="284">
        <f>SUM(N26/N25)*100</f>
        <v>96.907785753727254</v>
      </c>
      <c r="P26" s="218"/>
      <c r="Q26" s="388"/>
      <c r="R26" s="388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207</v>
      </c>
      <c r="B27" s="215">
        <v>14.1</v>
      </c>
      <c r="C27" s="215">
        <v>14.9</v>
      </c>
      <c r="D27" s="215">
        <v>16.399999999999999</v>
      </c>
      <c r="E27" s="215">
        <v>16.100000000000001</v>
      </c>
      <c r="F27" s="215">
        <v>15.5</v>
      </c>
      <c r="G27" s="215">
        <v>16.8</v>
      </c>
      <c r="H27" s="215">
        <v>16.100000000000001</v>
      </c>
      <c r="I27" s="215">
        <v>15</v>
      </c>
      <c r="J27" s="215">
        <v>17.8</v>
      </c>
      <c r="K27" s="215">
        <v>16.899999999999999</v>
      </c>
      <c r="L27" s="215">
        <v>15.7</v>
      </c>
      <c r="M27" s="453">
        <v>15.7</v>
      </c>
      <c r="N27" s="391">
        <f>SUM(B27:M27)</f>
        <v>191</v>
      </c>
      <c r="O27" s="284">
        <f>SUM(N27/N26)*100</f>
        <v>108.83190883190881</v>
      </c>
      <c r="P27" s="218"/>
      <c r="Q27" s="388"/>
      <c r="R27" s="388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210</v>
      </c>
      <c r="B28" s="215">
        <v>14.6</v>
      </c>
      <c r="C28" s="215">
        <v>14.9</v>
      </c>
      <c r="D28" s="215">
        <v>16</v>
      </c>
      <c r="E28" s="215">
        <v>15.6</v>
      </c>
      <c r="F28" s="215">
        <v>15.5</v>
      </c>
      <c r="G28" s="215">
        <v>15.8</v>
      </c>
      <c r="H28" s="215">
        <v>15.8</v>
      </c>
      <c r="I28" s="215">
        <v>15.3</v>
      </c>
      <c r="J28" s="215">
        <v>19.3</v>
      </c>
      <c r="K28" s="215">
        <v>20.3</v>
      </c>
      <c r="L28" s="215">
        <v>21.1</v>
      </c>
      <c r="M28" s="453">
        <v>18.5</v>
      </c>
      <c r="N28" s="391">
        <f>SUM(B28:M28)</f>
        <v>202.7</v>
      </c>
      <c r="O28" s="284">
        <f>SUM(N28/N27)*100</f>
        <v>106.12565445026176</v>
      </c>
      <c r="P28" s="218"/>
      <c r="Q28" s="388"/>
      <c r="R28" s="388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220</v>
      </c>
      <c r="B29" s="215">
        <v>20</v>
      </c>
      <c r="C29" s="215">
        <v>20.100000000000001</v>
      </c>
      <c r="D29" s="215">
        <v>21.2</v>
      </c>
      <c r="E29" s="215">
        <v>22.7</v>
      </c>
      <c r="F29" s="215">
        <v>21.8</v>
      </c>
      <c r="G29" s="215">
        <v>21.8</v>
      </c>
      <c r="H29" s="215"/>
      <c r="I29" s="215"/>
      <c r="J29" s="215"/>
      <c r="K29" s="215"/>
      <c r="L29" s="215"/>
      <c r="M29" s="453"/>
      <c r="N29" s="391"/>
      <c r="O29" s="284"/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14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148</v>
      </c>
      <c r="O53" s="209" t="s">
        <v>150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195</v>
      </c>
      <c r="B54" s="215">
        <v>22.1</v>
      </c>
      <c r="C54" s="215">
        <v>22.8</v>
      </c>
      <c r="D54" s="215">
        <v>21.1</v>
      </c>
      <c r="E54" s="215">
        <v>21.5</v>
      </c>
      <c r="F54" s="215">
        <v>21.8</v>
      </c>
      <c r="G54" s="215">
        <v>21.9</v>
      </c>
      <c r="H54" s="215">
        <v>21.8</v>
      </c>
      <c r="I54" s="215">
        <v>21.1</v>
      </c>
      <c r="J54" s="215">
        <v>21.4</v>
      </c>
      <c r="K54" s="215">
        <v>22.2</v>
      </c>
      <c r="L54" s="215">
        <v>21.8</v>
      </c>
      <c r="M54" s="215">
        <v>21.3</v>
      </c>
      <c r="N54" s="289">
        <f t="shared" ref="N54:N57" si="0">SUM(B54:M54)/12</f>
        <v>21.733333333333334</v>
      </c>
      <c r="O54" s="284">
        <v>96.7</v>
      </c>
      <c r="P54" s="218"/>
      <c r="Q54" s="399"/>
      <c r="R54" s="399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200</v>
      </c>
      <c r="B55" s="215">
        <v>22.8</v>
      </c>
      <c r="C55" s="215">
        <v>22.7</v>
      </c>
      <c r="D55" s="215">
        <v>21.7</v>
      </c>
      <c r="E55" s="215">
        <v>21.4</v>
      </c>
      <c r="F55" s="215">
        <v>22</v>
      </c>
      <c r="G55" s="215">
        <v>21.7</v>
      </c>
      <c r="H55" s="215">
        <v>21.6</v>
      </c>
      <c r="I55" s="215">
        <v>21.9</v>
      </c>
      <c r="J55" s="215">
        <v>22.5</v>
      </c>
      <c r="K55" s="215">
        <v>22.3</v>
      </c>
      <c r="L55" s="215">
        <v>22.7</v>
      </c>
      <c r="M55" s="215">
        <v>22.4</v>
      </c>
      <c r="N55" s="289">
        <f t="shared" si="0"/>
        <v>22.141666666666666</v>
      </c>
      <c r="O55" s="284">
        <f>SUM(N55/N54)*100</f>
        <v>101.8788343558282</v>
      </c>
      <c r="P55" s="218"/>
      <c r="Q55" s="399"/>
      <c r="R55" s="399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207</v>
      </c>
      <c r="B56" s="215">
        <v>22.9</v>
      </c>
      <c r="C56" s="215">
        <v>22.8</v>
      </c>
      <c r="D56" s="215">
        <v>23.1</v>
      </c>
      <c r="E56" s="215">
        <v>23.2</v>
      </c>
      <c r="F56" s="215">
        <v>23</v>
      </c>
      <c r="G56" s="215">
        <v>23.1</v>
      </c>
      <c r="H56" s="215">
        <v>22.7</v>
      </c>
      <c r="I56" s="215">
        <v>22.8</v>
      </c>
      <c r="J56" s="215">
        <v>23.7</v>
      </c>
      <c r="K56" s="215">
        <v>24.1</v>
      </c>
      <c r="L56" s="215">
        <v>24.6</v>
      </c>
      <c r="M56" s="215">
        <v>24.6</v>
      </c>
      <c r="N56" s="289">
        <f t="shared" si="0"/>
        <v>23.383333333333336</v>
      </c>
      <c r="O56" s="284">
        <f t="shared" ref="O56:O57" si="1">SUM(N56/N55)*100</f>
        <v>105.60782837786979</v>
      </c>
      <c r="P56" s="218"/>
      <c r="Q56" s="399"/>
      <c r="R56" s="399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210</v>
      </c>
      <c r="B57" s="215">
        <v>24.8</v>
      </c>
      <c r="C57" s="215">
        <v>25.3</v>
      </c>
      <c r="D57" s="215">
        <v>24.4</v>
      </c>
      <c r="E57" s="215">
        <v>23.9</v>
      </c>
      <c r="F57" s="215">
        <v>23.3</v>
      </c>
      <c r="G57" s="215">
        <v>23.4</v>
      </c>
      <c r="H57" s="215">
        <v>23.5</v>
      </c>
      <c r="I57" s="215">
        <v>23.2</v>
      </c>
      <c r="J57" s="215">
        <v>26.7</v>
      </c>
      <c r="K57" s="215">
        <v>29.6</v>
      </c>
      <c r="L57" s="215">
        <v>30.7</v>
      </c>
      <c r="M57" s="215">
        <v>29.8</v>
      </c>
      <c r="N57" s="289">
        <f t="shared" si="0"/>
        <v>25.716666666666665</v>
      </c>
      <c r="O57" s="284">
        <f t="shared" si="1"/>
        <v>109.97861724875264</v>
      </c>
      <c r="P57" s="218"/>
      <c r="Q57" s="399"/>
      <c r="R57" s="399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220</v>
      </c>
      <c r="B58" s="215">
        <v>29.9</v>
      </c>
      <c r="C58" s="215">
        <v>30.7</v>
      </c>
      <c r="D58" s="215">
        <v>30.6</v>
      </c>
      <c r="E58" s="215">
        <v>31.5</v>
      </c>
      <c r="F58" s="215">
        <v>30.7</v>
      </c>
      <c r="G58" s="215">
        <v>30.4</v>
      </c>
      <c r="H58" s="215"/>
      <c r="I58" s="215"/>
      <c r="J58" s="215"/>
      <c r="K58" s="215"/>
      <c r="L58" s="215"/>
      <c r="M58" s="215"/>
      <c r="N58" s="289"/>
      <c r="O58" s="284"/>
      <c r="P58" s="218"/>
      <c r="Q58" s="399"/>
      <c r="R58" s="399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148</v>
      </c>
      <c r="O83" s="209" t="s">
        <v>150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195</v>
      </c>
      <c r="B84" s="206">
        <v>62.1</v>
      </c>
      <c r="C84" s="206">
        <v>63.9</v>
      </c>
      <c r="D84" s="206">
        <v>65</v>
      </c>
      <c r="E84" s="206">
        <v>79.5</v>
      </c>
      <c r="F84" s="206">
        <v>66.599999999999994</v>
      </c>
      <c r="G84" s="206">
        <v>69.099999999999994</v>
      </c>
      <c r="H84" s="206">
        <v>72.5</v>
      </c>
      <c r="I84" s="206">
        <v>62</v>
      </c>
      <c r="J84" s="206">
        <v>73.599999999999994</v>
      </c>
      <c r="K84" s="206">
        <v>77.099999999999994</v>
      </c>
      <c r="L84" s="206">
        <v>72.2</v>
      </c>
      <c r="M84" s="206">
        <v>71.3</v>
      </c>
      <c r="N84" s="288">
        <f t="shared" ref="N84:N87" si="2">SUM(B84:M84)/12</f>
        <v>69.575000000000003</v>
      </c>
      <c r="O84" s="208">
        <v>99</v>
      </c>
      <c r="P84" s="57"/>
      <c r="Q84" s="390"/>
      <c r="R84" s="390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200</v>
      </c>
      <c r="B85" s="206">
        <v>62.2</v>
      </c>
      <c r="C85" s="206">
        <v>62.8</v>
      </c>
      <c r="D85" s="206">
        <v>69</v>
      </c>
      <c r="E85" s="206">
        <v>72.2</v>
      </c>
      <c r="F85" s="206">
        <v>63.1</v>
      </c>
      <c r="G85" s="206">
        <v>68</v>
      </c>
      <c r="H85" s="206">
        <v>64.5</v>
      </c>
      <c r="I85" s="206">
        <v>59.7</v>
      </c>
      <c r="J85" s="206">
        <v>70</v>
      </c>
      <c r="K85" s="206">
        <v>67</v>
      </c>
      <c r="L85" s="206">
        <v>66.400000000000006</v>
      </c>
      <c r="M85" s="206">
        <v>66.3</v>
      </c>
      <c r="N85" s="288">
        <f t="shared" si="2"/>
        <v>65.933333333333323</v>
      </c>
      <c r="O85" s="208">
        <f t="shared" ref="O85:O87" si="3">ROUND(N85/N84*100,1)</f>
        <v>94.8</v>
      </c>
      <c r="P85" s="57"/>
      <c r="Q85" s="390"/>
      <c r="R85" s="390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207</v>
      </c>
      <c r="B86" s="206">
        <v>61.1</v>
      </c>
      <c r="C86" s="206">
        <v>65.400000000000006</v>
      </c>
      <c r="D86" s="206">
        <v>70.900000000000006</v>
      </c>
      <c r="E86" s="206">
        <v>69.2</v>
      </c>
      <c r="F86" s="206">
        <v>67.3</v>
      </c>
      <c r="G86" s="206">
        <v>72.8</v>
      </c>
      <c r="H86" s="206">
        <v>71.2</v>
      </c>
      <c r="I86" s="206">
        <v>66</v>
      </c>
      <c r="J86" s="206">
        <v>74.900000000000006</v>
      </c>
      <c r="K86" s="206">
        <v>69.900000000000006</v>
      </c>
      <c r="L86" s="206">
        <v>63.4</v>
      </c>
      <c r="M86" s="206">
        <v>63.8</v>
      </c>
      <c r="N86" s="288">
        <f t="shared" si="2"/>
        <v>67.99166666666666</v>
      </c>
      <c r="O86" s="208">
        <f t="shared" si="3"/>
        <v>103.1</v>
      </c>
      <c r="P86" s="57"/>
      <c r="Q86" s="390"/>
      <c r="R86" s="390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210</v>
      </c>
      <c r="B87" s="206">
        <v>58.8</v>
      </c>
      <c r="C87" s="206">
        <v>58.5</v>
      </c>
      <c r="D87" s="206">
        <v>66.2</v>
      </c>
      <c r="E87" s="206">
        <v>65.8</v>
      </c>
      <c r="F87" s="206">
        <v>67.099999999999994</v>
      </c>
      <c r="G87" s="206">
        <v>67.3</v>
      </c>
      <c r="H87" s="206">
        <v>67.099999999999994</v>
      </c>
      <c r="I87" s="206">
        <v>66.2</v>
      </c>
      <c r="J87" s="206">
        <v>70.3</v>
      </c>
      <c r="K87" s="206">
        <v>67.099999999999994</v>
      </c>
      <c r="L87" s="206">
        <v>68.2</v>
      </c>
      <c r="M87" s="206">
        <v>62.5</v>
      </c>
      <c r="N87" s="288">
        <f t="shared" si="2"/>
        <v>65.424999999999997</v>
      </c>
      <c r="O87" s="208">
        <f t="shared" si="3"/>
        <v>96.2</v>
      </c>
      <c r="P87" s="57"/>
      <c r="Q87" s="390"/>
      <c r="R87" s="390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220</v>
      </c>
      <c r="B88" s="206">
        <v>67.099999999999994</v>
      </c>
      <c r="C88" s="206">
        <v>65</v>
      </c>
      <c r="D88" s="206">
        <v>69.599999999999994</v>
      </c>
      <c r="E88" s="206">
        <v>71.8</v>
      </c>
      <c r="F88" s="206">
        <v>71.3</v>
      </c>
      <c r="G88" s="206">
        <v>71.900000000000006</v>
      </c>
      <c r="H88" s="206"/>
      <c r="I88" s="206"/>
      <c r="J88" s="206"/>
      <c r="K88" s="206"/>
      <c r="L88" s="206"/>
      <c r="M88" s="206"/>
      <c r="N88" s="288"/>
      <c r="O88" s="208"/>
      <c r="P88" s="57"/>
      <c r="Q88" s="485"/>
      <c r="R88" s="485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295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topLeftCell="B1" workbookViewId="0">
      <selection activeCell="N37" sqref="N37"/>
    </sheetView>
  </sheetViews>
  <sheetFormatPr defaultColWidth="10.625" defaultRowHeight="13.5"/>
  <cols>
    <col min="1" max="1" width="8.5" style="480" customWidth="1"/>
    <col min="2" max="2" width="13.375" style="480" customWidth="1"/>
    <col min="3" max="16384" width="10.625" style="480"/>
  </cols>
  <sheetData>
    <row r="1" spans="1:13" ht="17.25" customHeight="1">
      <c r="A1" s="558" t="s">
        <v>157</v>
      </c>
      <c r="F1" s="201"/>
      <c r="G1" s="201"/>
      <c r="H1" s="201"/>
    </row>
    <row r="2" spans="1:13">
      <c r="A2" s="552"/>
    </row>
    <row r="3" spans="1:13" ht="17.25">
      <c r="A3" s="552"/>
      <c r="C3" s="201"/>
    </row>
    <row r="4" spans="1:13" ht="17.25">
      <c r="A4" s="552"/>
      <c r="J4" s="201"/>
      <c r="K4" s="201"/>
      <c r="L4" s="201"/>
      <c r="M4" s="201"/>
    </row>
    <row r="5" spans="1:13">
      <c r="A5" s="552"/>
    </row>
    <row r="6" spans="1:13">
      <c r="A6" s="552"/>
    </row>
    <row r="7" spans="1:13">
      <c r="A7" s="552"/>
    </row>
    <row r="8" spans="1:13">
      <c r="A8" s="552"/>
    </row>
    <row r="9" spans="1:13">
      <c r="A9" s="552"/>
    </row>
    <row r="10" spans="1:13">
      <c r="A10" s="552"/>
    </row>
    <row r="11" spans="1:13">
      <c r="A11" s="552"/>
    </row>
    <row r="12" spans="1:13">
      <c r="A12" s="552"/>
    </row>
    <row r="13" spans="1:13">
      <c r="A13" s="552"/>
    </row>
    <row r="14" spans="1:13">
      <c r="A14" s="552"/>
    </row>
    <row r="15" spans="1:13">
      <c r="A15" s="552"/>
    </row>
    <row r="16" spans="1:13">
      <c r="A16" s="552"/>
    </row>
    <row r="17" spans="1:15">
      <c r="A17" s="552"/>
    </row>
    <row r="18" spans="1:15">
      <c r="A18" s="552"/>
    </row>
    <row r="19" spans="1:15">
      <c r="A19" s="552"/>
    </row>
    <row r="20" spans="1:15">
      <c r="A20" s="552"/>
    </row>
    <row r="21" spans="1:15">
      <c r="A21" s="552"/>
    </row>
    <row r="22" spans="1:15">
      <c r="A22" s="552"/>
    </row>
    <row r="23" spans="1:15">
      <c r="A23" s="552"/>
    </row>
    <row r="24" spans="1:15">
      <c r="A24" s="552"/>
    </row>
    <row r="25" spans="1:15">
      <c r="A25" s="552"/>
    </row>
    <row r="26" spans="1:15">
      <c r="A26" s="552"/>
    </row>
    <row r="27" spans="1:15">
      <c r="A27" s="552"/>
    </row>
    <row r="28" spans="1:15">
      <c r="A28" s="552"/>
    </row>
    <row r="29" spans="1:15">
      <c r="A29" s="552"/>
      <c r="O29" s="477"/>
    </row>
    <row r="30" spans="1:15">
      <c r="A30" s="552"/>
    </row>
    <row r="31" spans="1:15">
      <c r="A31" s="552"/>
    </row>
    <row r="32" spans="1:15">
      <c r="A32" s="552"/>
    </row>
    <row r="33" spans="1:15">
      <c r="A33" s="552"/>
    </row>
    <row r="34" spans="1:15">
      <c r="A34" s="552"/>
    </row>
    <row r="35" spans="1:15" s="51" customFormat="1" ht="20.100000000000001" customHeight="1">
      <c r="A35" s="552"/>
      <c r="B35" s="507" t="s">
        <v>208</v>
      </c>
      <c r="C35" s="507" t="s">
        <v>133</v>
      </c>
      <c r="D35" s="507" t="s">
        <v>146</v>
      </c>
      <c r="E35" s="507" t="s">
        <v>156</v>
      </c>
      <c r="F35" s="507" t="s">
        <v>187</v>
      </c>
      <c r="G35" s="507" t="s">
        <v>189</v>
      </c>
      <c r="H35" s="508" t="s">
        <v>192</v>
      </c>
      <c r="I35" s="509" t="s">
        <v>195</v>
      </c>
      <c r="J35" s="509" t="s">
        <v>200</v>
      </c>
      <c r="K35" s="509" t="s">
        <v>207</v>
      </c>
      <c r="L35" s="509" t="s">
        <v>210</v>
      </c>
      <c r="M35" s="510" t="s">
        <v>231</v>
      </c>
      <c r="N35" s="56"/>
      <c r="O35" s="203"/>
    </row>
    <row r="36" spans="1:15" ht="25.5" customHeight="1">
      <c r="A36" s="552"/>
      <c r="B36" s="270" t="s">
        <v>131</v>
      </c>
      <c r="C36" s="383">
        <v>108.8</v>
      </c>
      <c r="D36" s="383">
        <v>101.6</v>
      </c>
      <c r="E36" s="383">
        <v>107.2</v>
      </c>
      <c r="F36" s="383">
        <v>105</v>
      </c>
      <c r="G36" s="383">
        <v>95.8</v>
      </c>
      <c r="H36" s="383">
        <v>99.5</v>
      </c>
      <c r="I36" s="383">
        <v>100.7</v>
      </c>
      <c r="J36" s="383">
        <v>106.9</v>
      </c>
      <c r="K36" s="383">
        <v>108.5</v>
      </c>
      <c r="L36" s="383">
        <v>114.8</v>
      </c>
      <c r="M36" s="383">
        <v>122.3</v>
      </c>
      <c r="N36" s="1"/>
      <c r="O36" s="1"/>
    </row>
    <row r="37" spans="1:15" ht="25.5" customHeight="1">
      <c r="A37" s="552"/>
      <c r="B37" s="269" t="s">
        <v>161</v>
      </c>
      <c r="C37" s="383">
        <v>218.3</v>
      </c>
      <c r="D37" s="383">
        <v>215.3</v>
      </c>
      <c r="E37" s="383">
        <v>214.8</v>
      </c>
      <c r="F37" s="383">
        <v>215</v>
      </c>
      <c r="G37" s="383">
        <v>220.5</v>
      </c>
      <c r="H37" s="383">
        <v>225.3</v>
      </c>
      <c r="I37" s="383">
        <v>226.3</v>
      </c>
      <c r="J37" s="383">
        <v>228.9</v>
      </c>
      <c r="K37" s="383">
        <v>231.8</v>
      </c>
      <c r="L37" s="383">
        <v>234.9</v>
      </c>
      <c r="M37" s="383">
        <v>240</v>
      </c>
      <c r="N37" s="1"/>
      <c r="O37" s="1"/>
    </row>
    <row r="38" spans="1:15" ht="24.75" customHeight="1">
      <c r="A38" s="552"/>
      <c r="B38" s="243" t="s">
        <v>160</v>
      </c>
      <c r="C38" s="383">
        <v>176</v>
      </c>
      <c r="D38" s="383">
        <v>174</v>
      </c>
      <c r="E38" s="383">
        <v>174</v>
      </c>
      <c r="F38" s="383">
        <v>174</v>
      </c>
      <c r="G38" s="383">
        <v>173</v>
      </c>
      <c r="H38" s="383">
        <v>171</v>
      </c>
      <c r="I38" s="383">
        <v>171</v>
      </c>
      <c r="J38" s="383">
        <v>171</v>
      </c>
      <c r="K38" s="383">
        <v>171</v>
      </c>
      <c r="L38" s="383">
        <v>170</v>
      </c>
      <c r="M38" s="383">
        <v>172</v>
      </c>
    </row>
    <row r="40" spans="1:15" ht="14.25">
      <c r="C40" s="3"/>
      <c r="D40" s="231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workbookViewId="0">
      <selection activeCell="P61" sqref="P61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09"/>
      <c r="B1" s="559" t="s">
        <v>232</v>
      </c>
      <c r="C1" s="559"/>
      <c r="D1" s="559"/>
      <c r="E1" s="559"/>
      <c r="F1" s="559"/>
      <c r="G1" s="560" t="s">
        <v>158</v>
      </c>
      <c r="H1" s="560"/>
      <c r="I1" s="560"/>
      <c r="J1" s="312" t="s">
        <v>134</v>
      </c>
      <c r="K1" s="5"/>
      <c r="M1" s="5" t="s">
        <v>202</v>
      </c>
    </row>
    <row r="2" spans="1:15">
      <c r="A2" s="309"/>
      <c r="B2" s="559"/>
      <c r="C2" s="559"/>
      <c r="D2" s="559"/>
      <c r="E2" s="559"/>
      <c r="F2" s="559"/>
      <c r="G2" s="560"/>
      <c r="H2" s="560"/>
      <c r="I2" s="560"/>
      <c r="J2" s="279">
        <v>208141</v>
      </c>
      <c r="K2" s="7" t="s">
        <v>136</v>
      </c>
      <c r="L2" s="279">
        <f t="shared" ref="L2:L7" si="0">SUM(J2)</f>
        <v>208141</v>
      </c>
      <c r="M2" s="469">
        <v>150916</v>
      </c>
    </row>
    <row r="3" spans="1:15">
      <c r="J3" s="279">
        <v>408953</v>
      </c>
      <c r="K3" s="5" t="s">
        <v>137</v>
      </c>
      <c r="L3" s="279">
        <f t="shared" si="0"/>
        <v>408953</v>
      </c>
      <c r="M3" s="469">
        <v>269008</v>
      </c>
    </row>
    <row r="4" spans="1:15">
      <c r="J4" s="279">
        <v>488222</v>
      </c>
      <c r="K4" s="5" t="s">
        <v>125</v>
      </c>
      <c r="L4" s="279">
        <f t="shared" si="0"/>
        <v>488222</v>
      </c>
      <c r="M4" s="469">
        <v>305907</v>
      </c>
    </row>
    <row r="5" spans="1:15">
      <c r="J5" s="279">
        <v>85288</v>
      </c>
      <c r="K5" s="5" t="s">
        <v>105</v>
      </c>
      <c r="L5" s="279">
        <f t="shared" si="0"/>
        <v>85288</v>
      </c>
      <c r="M5" s="469">
        <v>55559</v>
      </c>
    </row>
    <row r="6" spans="1:15">
      <c r="J6" s="279">
        <v>414074</v>
      </c>
      <c r="K6" s="5" t="s">
        <v>123</v>
      </c>
      <c r="L6" s="279">
        <f t="shared" si="0"/>
        <v>414074</v>
      </c>
      <c r="M6" s="469">
        <v>322392</v>
      </c>
    </row>
    <row r="7" spans="1:15">
      <c r="J7" s="279">
        <v>795372</v>
      </c>
      <c r="K7" s="5" t="s">
        <v>126</v>
      </c>
      <c r="L7" s="279">
        <f t="shared" si="0"/>
        <v>795372</v>
      </c>
      <c r="M7" s="469">
        <v>533313</v>
      </c>
    </row>
    <row r="8" spans="1:15">
      <c r="J8" s="279">
        <f>SUM(J2:J7)</f>
        <v>2400050</v>
      </c>
      <c r="K8" s="5" t="s">
        <v>112</v>
      </c>
      <c r="L8" s="60">
        <f>SUM(L2:L7)</f>
        <v>2400050</v>
      </c>
      <c r="M8" s="469">
        <f>SUM(M2:M7)</f>
        <v>1637095</v>
      </c>
    </row>
    <row r="10" spans="1:15">
      <c r="J10" t="s">
        <v>153</v>
      </c>
      <c r="K10" s="5"/>
      <c r="L10" s="5" t="s">
        <v>202</v>
      </c>
      <c r="M10" s="5" t="s">
        <v>138</v>
      </c>
      <c r="N10" s="5"/>
      <c r="O10" s="5" t="s">
        <v>159</v>
      </c>
    </row>
    <row r="11" spans="1:15">
      <c r="K11" s="7" t="s">
        <v>136</v>
      </c>
      <c r="L11" s="279">
        <f>SUM(M2)</f>
        <v>150916</v>
      </c>
      <c r="M11" s="279">
        <f t="shared" ref="M11:M17" si="1">SUM(N11-L11)</f>
        <v>57225</v>
      </c>
      <c r="N11" s="279">
        <f t="shared" ref="N11:N17" si="2">SUM(L2)</f>
        <v>208141</v>
      </c>
      <c r="O11" s="470">
        <f>SUM(L11/N11)</f>
        <v>0.72506618109839005</v>
      </c>
    </row>
    <row r="12" spans="1:15">
      <c r="K12" s="5" t="s">
        <v>137</v>
      </c>
      <c r="L12" s="279">
        <f t="shared" ref="L12:L17" si="3">SUM(M3)</f>
        <v>269008</v>
      </c>
      <c r="M12" s="279">
        <f t="shared" si="1"/>
        <v>139945</v>
      </c>
      <c r="N12" s="279">
        <f t="shared" si="2"/>
        <v>408953</v>
      </c>
      <c r="O12" s="470">
        <f t="shared" ref="O12:O17" si="4">SUM(L12/N12)</f>
        <v>0.65779686174205843</v>
      </c>
    </row>
    <row r="13" spans="1:15">
      <c r="K13" s="5" t="s">
        <v>125</v>
      </c>
      <c r="L13" s="279">
        <f t="shared" si="3"/>
        <v>305907</v>
      </c>
      <c r="M13" s="279">
        <f t="shared" si="1"/>
        <v>182315</v>
      </c>
      <c r="N13" s="279">
        <f t="shared" si="2"/>
        <v>488222</v>
      </c>
      <c r="O13" s="470">
        <f t="shared" si="4"/>
        <v>0.62657356694290711</v>
      </c>
    </row>
    <row r="14" spans="1:15">
      <c r="K14" s="5" t="s">
        <v>105</v>
      </c>
      <c r="L14" s="279">
        <f t="shared" si="3"/>
        <v>55559</v>
      </c>
      <c r="M14" s="279">
        <f t="shared" si="1"/>
        <v>29729</v>
      </c>
      <c r="N14" s="279">
        <f t="shared" si="2"/>
        <v>85288</v>
      </c>
      <c r="O14" s="470">
        <f t="shared" si="4"/>
        <v>0.65142810242941562</v>
      </c>
    </row>
    <row r="15" spans="1:15">
      <c r="K15" s="5" t="s">
        <v>123</v>
      </c>
      <c r="L15" s="279">
        <f t="shared" si="3"/>
        <v>322392</v>
      </c>
      <c r="M15" s="279">
        <f t="shared" si="1"/>
        <v>91682</v>
      </c>
      <c r="N15" s="279">
        <f t="shared" si="2"/>
        <v>414074</v>
      </c>
      <c r="O15" s="470">
        <f t="shared" si="4"/>
        <v>0.77858547022995894</v>
      </c>
    </row>
    <row r="16" spans="1:15">
      <c r="K16" s="5" t="s">
        <v>126</v>
      </c>
      <c r="L16" s="279">
        <f t="shared" si="3"/>
        <v>533313</v>
      </c>
      <c r="M16" s="279">
        <f t="shared" si="1"/>
        <v>262059</v>
      </c>
      <c r="N16" s="279">
        <f t="shared" si="2"/>
        <v>795372</v>
      </c>
      <c r="O16" s="470">
        <f t="shared" si="4"/>
        <v>0.67052020941144519</v>
      </c>
    </row>
    <row r="17" spans="11:15">
      <c r="K17" s="5" t="s">
        <v>112</v>
      </c>
      <c r="L17" s="279">
        <f t="shared" si="3"/>
        <v>1637095</v>
      </c>
      <c r="M17" s="279">
        <f t="shared" si="1"/>
        <v>762955</v>
      </c>
      <c r="N17" s="279">
        <f t="shared" si="2"/>
        <v>2400050</v>
      </c>
      <c r="O17" s="470">
        <f t="shared" si="4"/>
        <v>0.68210870606862362</v>
      </c>
    </row>
    <row r="52" spans="1:11">
      <c r="K52" s="280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139</v>
      </c>
      <c r="B56" s="44"/>
      <c r="C56" s="561" t="s">
        <v>134</v>
      </c>
      <c r="D56" s="562"/>
      <c r="E56" s="561" t="s">
        <v>135</v>
      </c>
      <c r="F56" s="562"/>
      <c r="G56" s="565" t="s">
        <v>140</v>
      </c>
      <c r="H56" s="561" t="s">
        <v>141</v>
      </c>
      <c r="I56" s="562"/>
    </row>
    <row r="57" spans="1:11" ht="14.25">
      <c r="A57" s="45" t="s">
        <v>142</v>
      </c>
      <c r="B57" s="46"/>
      <c r="C57" s="563"/>
      <c r="D57" s="564"/>
      <c r="E57" s="563"/>
      <c r="F57" s="564"/>
      <c r="G57" s="566"/>
      <c r="H57" s="563"/>
      <c r="I57" s="564"/>
    </row>
    <row r="58" spans="1:11" ht="19.5" customHeight="1">
      <c r="A58" s="50" t="s">
        <v>143</v>
      </c>
      <c r="B58" s="47"/>
      <c r="C58" s="569" t="s">
        <v>194</v>
      </c>
      <c r="D58" s="568"/>
      <c r="E58" s="570" t="s">
        <v>233</v>
      </c>
      <c r="F58" s="568"/>
      <c r="G58" s="116">
        <v>15.2</v>
      </c>
      <c r="H58" s="48"/>
      <c r="I58" s="49"/>
    </row>
    <row r="59" spans="1:11" ht="19.5" customHeight="1">
      <c r="A59" s="50" t="s">
        <v>144</v>
      </c>
      <c r="B59" s="47"/>
      <c r="C59" s="567" t="s">
        <v>191</v>
      </c>
      <c r="D59" s="568"/>
      <c r="E59" s="570" t="s">
        <v>234</v>
      </c>
      <c r="F59" s="568"/>
      <c r="G59" s="122">
        <v>26.7</v>
      </c>
      <c r="H59" s="48"/>
      <c r="I59" s="49"/>
    </row>
    <row r="60" spans="1:11" ht="20.100000000000001" customHeight="1">
      <c r="A60" s="50" t="s">
        <v>145</v>
      </c>
      <c r="B60" s="47"/>
      <c r="C60" s="570" t="s">
        <v>224</v>
      </c>
      <c r="D60" s="571"/>
      <c r="E60" s="567" t="s">
        <v>235</v>
      </c>
      <c r="F60" s="568"/>
      <c r="G60" s="116">
        <v>72.8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workbookViewId="0">
      <selection activeCell="G92" sqref="G92"/>
    </sheetView>
  </sheetViews>
  <sheetFormatPr defaultColWidth="4.75" defaultRowHeight="9.9499999999999993" customHeight="1"/>
  <cols>
    <col min="1" max="1" width="7.625" style="481" customWidth="1"/>
    <col min="2" max="10" width="6.125" style="481" customWidth="1"/>
    <col min="11" max="11" width="6.125" style="1" customWidth="1"/>
    <col min="12" max="13" width="6.125" style="481" customWidth="1"/>
    <col min="14" max="14" width="7.625" style="481" customWidth="1"/>
    <col min="15" max="15" width="7.5" style="481" customWidth="1"/>
    <col min="16" max="34" width="7.625" style="481" customWidth="1"/>
    <col min="35" max="41" width="9.625" style="481" customWidth="1"/>
    <col min="42" max="16384" width="4.75" style="481"/>
  </cols>
  <sheetData>
    <row r="1" spans="1:19" ht="9.9499999999999993" customHeight="1">
      <c r="E1" s="3"/>
      <c r="F1" s="3"/>
      <c r="G1" s="3"/>
      <c r="H1" s="3"/>
      <c r="K1" s="204"/>
    </row>
    <row r="3" spans="1:19" ht="9.9499999999999993" customHeight="1">
      <c r="A3" s="34"/>
      <c r="B3" s="34"/>
    </row>
    <row r="4" spans="1:19" ht="9.9499999999999993" customHeight="1">
      <c r="J4" s="201"/>
      <c r="K4" s="3"/>
      <c r="L4" s="3"/>
      <c r="M4" s="115"/>
    </row>
    <row r="13" spans="1:19" ht="9.9499999999999993" customHeight="1">
      <c r="R13" s="221"/>
      <c r="S13" s="384"/>
    </row>
    <row r="14" spans="1:19" ht="9.9499999999999993" customHeight="1">
      <c r="R14" s="221"/>
      <c r="S14" s="384"/>
    </row>
    <row r="15" spans="1:19" ht="9.9499999999999993" customHeight="1">
      <c r="R15" s="221"/>
      <c r="S15" s="384"/>
    </row>
    <row r="16" spans="1:19" ht="9.9499999999999993" customHeight="1">
      <c r="R16" s="221"/>
      <c r="S16" s="384"/>
    </row>
    <row r="17" spans="1:35" ht="9.9499999999999993" customHeight="1">
      <c r="R17" s="221"/>
      <c r="S17" s="384"/>
    </row>
    <row r="20" spans="1:35" ht="9.9499999999999993" customHeight="1">
      <c r="AI20" s="205"/>
    </row>
    <row r="25" spans="1:35" s="205" customFormat="1" ht="9.9499999999999993" customHeight="1">
      <c r="A25" s="206"/>
      <c r="B25" s="206" t="s">
        <v>90</v>
      </c>
      <c r="C25" s="206" t="s">
        <v>91</v>
      </c>
      <c r="D25" s="206" t="s">
        <v>92</v>
      </c>
      <c r="E25" s="206" t="s">
        <v>93</v>
      </c>
      <c r="F25" s="206" t="s">
        <v>94</v>
      </c>
      <c r="G25" s="206" t="s">
        <v>95</v>
      </c>
      <c r="H25" s="206" t="s">
        <v>96</v>
      </c>
      <c r="I25" s="206" t="s">
        <v>97</v>
      </c>
      <c r="J25" s="206" t="s">
        <v>98</v>
      </c>
      <c r="K25" s="206" t="s">
        <v>99</v>
      </c>
      <c r="L25" s="206" t="s">
        <v>100</v>
      </c>
      <c r="M25" s="207" t="s">
        <v>101</v>
      </c>
      <c r="N25" s="283" t="s">
        <v>151</v>
      </c>
      <c r="O25" s="209" t="s">
        <v>150</v>
      </c>
      <c r="AI25" s="481"/>
    </row>
    <row r="26" spans="1:35" ht="9.9499999999999993" customHeight="1">
      <c r="A26" s="10" t="s">
        <v>195</v>
      </c>
      <c r="B26" s="206">
        <v>53</v>
      </c>
      <c r="C26" s="206">
        <v>59</v>
      </c>
      <c r="D26" s="208">
        <v>64.400000000000006</v>
      </c>
      <c r="E26" s="206">
        <v>65.8</v>
      </c>
      <c r="F26" s="206">
        <v>67.099999999999994</v>
      </c>
      <c r="G26" s="206">
        <v>67.400000000000006</v>
      </c>
      <c r="H26" s="206">
        <v>70.099999999999994</v>
      </c>
      <c r="I26" s="206">
        <v>62.7</v>
      </c>
      <c r="J26" s="206">
        <v>66.900000000000006</v>
      </c>
      <c r="K26" s="206">
        <v>69.2</v>
      </c>
      <c r="L26" s="206">
        <v>67.400000000000006</v>
      </c>
      <c r="M26" s="419">
        <v>65</v>
      </c>
      <c r="N26" s="420">
        <f>SUM(B26:M26)</f>
        <v>778</v>
      </c>
      <c r="O26" s="208">
        <v>98</v>
      </c>
    </row>
    <row r="27" spans="1:35" ht="9.9499999999999993" customHeight="1">
      <c r="A27" s="10" t="s">
        <v>200</v>
      </c>
      <c r="B27" s="206">
        <v>61.5</v>
      </c>
      <c r="C27" s="206">
        <v>63.9</v>
      </c>
      <c r="D27" s="208">
        <v>67.2</v>
      </c>
      <c r="E27" s="206">
        <v>66</v>
      </c>
      <c r="F27" s="206">
        <v>64.400000000000006</v>
      </c>
      <c r="G27" s="206">
        <v>68.099999999999994</v>
      </c>
      <c r="H27" s="208">
        <v>70</v>
      </c>
      <c r="I27" s="206">
        <v>62.7</v>
      </c>
      <c r="J27" s="206">
        <v>65.5</v>
      </c>
      <c r="K27" s="206">
        <v>65.2</v>
      </c>
      <c r="L27" s="206">
        <v>67.7</v>
      </c>
      <c r="M27" s="419">
        <v>68.3</v>
      </c>
      <c r="N27" s="420">
        <f t="shared" ref="N27:N29" si="0">SUM(B27:M27)</f>
        <v>790.50000000000011</v>
      </c>
      <c r="O27" s="208">
        <f>SUM(N27/N26)*100</f>
        <v>101.60668380462727</v>
      </c>
    </row>
    <row r="28" spans="1:35" ht="9.9499999999999993" customHeight="1">
      <c r="A28" s="10" t="s">
        <v>207</v>
      </c>
      <c r="B28" s="206">
        <v>62</v>
      </c>
      <c r="C28" s="206">
        <v>64.5</v>
      </c>
      <c r="D28" s="208">
        <v>73.8</v>
      </c>
      <c r="E28" s="206">
        <v>76.400000000000006</v>
      </c>
      <c r="F28" s="206">
        <v>79.2</v>
      </c>
      <c r="G28" s="206">
        <v>78.099999999999994</v>
      </c>
      <c r="H28" s="208">
        <v>77.5</v>
      </c>
      <c r="I28" s="206">
        <v>71.099999999999994</v>
      </c>
      <c r="J28" s="206">
        <v>75.7</v>
      </c>
      <c r="K28" s="206">
        <v>73.3</v>
      </c>
      <c r="L28" s="206">
        <v>72.900000000000006</v>
      </c>
      <c r="M28" s="419">
        <v>75.400000000000006</v>
      </c>
      <c r="N28" s="420">
        <f t="shared" si="0"/>
        <v>879.9</v>
      </c>
      <c r="O28" s="208">
        <f>SUM(N28/N27)*100</f>
        <v>111.30929791271345</v>
      </c>
    </row>
    <row r="29" spans="1:35" ht="9.9499999999999993" customHeight="1">
      <c r="A29" s="10" t="s">
        <v>210</v>
      </c>
      <c r="B29" s="206">
        <v>64.900000000000006</v>
      </c>
      <c r="C29" s="206">
        <v>67.599999999999994</v>
      </c>
      <c r="D29" s="208">
        <v>77.400000000000006</v>
      </c>
      <c r="E29" s="206">
        <v>74</v>
      </c>
      <c r="F29" s="206">
        <v>77</v>
      </c>
      <c r="G29" s="206">
        <v>78.2</v>
      </c>
      <c r="H29" s="208">
        <v>75.400000000000006</v>
      </c>
      <c r="I29" s="206">
        <v>74.8</v>
      </c>
      <c r="J29" s="206">
        <v>77</v>
      </c>
      <c r="K29" s="206">
        <v>80.7</v>
      </c>
      <c r="L29" s="206">
        <v>84.1</v>
      </c>
      <c r="M29" s="419">
        <v>74.400000000000006</v>
      </c>
      <c r="N29" s="420">
        <f t="shared" si="0"/>
        <v>905.5</v>
      </c>
      <c r="O29" s="208">
        <f>SUM(N29/N28)*100</f>
        <v>102.90942152517333</v>
      </c>
    </row>
    <row r="30" spans="1:35" ht="9.9499999999999993" customHeight="1">
      <c r="A30" s="10" t="s">
        <v>220</v>
      </c>
      <c r="B30" s="206">
        <v>74.599999999999994</v>
      </c>
      <c r="C30" s="206">
        <v>75.400000000000006</v>
      </c>
      <c r="D30" s="208">
        <v>81.099999999999994</v>
      </c>
      <c r="E30" s="206">
        <v>81.599999999999994</v>
      </c>
      <c r="F30" s="206">
        <v>80.7</v>
      </c>
      <c r="G30" s="206">
        <v>79.400000000000006</v>
      </c>
      <c r="H30" s="208"/>
      <c r="I30" s="206"/>
      <c r="J30" s="206"/>
      <c r="K30" s="206"/>
      <c r="L30" s="206"/>
      <c r="M30" s="419"/>
      <c r="N30" s="420"/>
      <c r="O30" s="208"/>
    </row>
    <row r="31" spans="1:35" s="1" customFormat="1" ht="9.9499999999999993" customHeight="1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06"/>
      <c r="B55" s="206" t="s">
        <v>90</v>
      </c>
      <c r="C55" s="206" t="s">
        <v>91</v>
      </c>
      <c r="D55" s="206" t="s">
        <v>92</v>
      </c>
      <c r="E55" s="206" t="s">
        <v>93</v>
      </c>
      <c r="F55" s="206" t="s">
        <v>94</v>
      </c>
      <c r="G55" s="206" t="s">
        <v>95</v>
      </c>
      <c r="H55" s="206" t="s">
        <v>96</v>
      </c>
      <c r="I55" s="206" t="s">
        <v>97</v>
      </c>
      <c r="J55" s="206" t="s">
        <v>98</v>
      </c>
      <c r="K55" s="206" t="s">
        <v>99</v>
      </c>
      <c r="L55" s="206" t="s">
        <v>100</v>
      </c>
      <c r="M55" s="207" t="s">
        <v>101</v>
      </c>
      <c r="N55" s="283" t="s">
        <v>152</v>
      </c>
      <c r="O55" s="209" t="s">
        <v>150</v>
      </c>
    </row>
    <row r="56" spans="1:27" ht="9.9499999999999993" customHeight="1">
      <c r="A56" s="10" t="s">
        <v>195</v>
      </c>
      <c r="B56" s="206">
        <v>95.2</v>
      </c>
      <c r="C56" s="206">
        <v>98.2</v>
      </c>
      <c r="D56" s="206">
        <v>97.9</v>
      </c>
      <c r="E56" s="206">
        <v>98.3</v>
      </c>
      <c r="F56" s="206">
        <v>104.6</v>
      </c>
      <c r="G56" s="206">
        <v>101.1</v>
      </c>
      <c r="H56" s="206">
        <v>103</v>
      </c>
      <c r="I56" s="206">
        <v>100.1</v>
      </c>
      <c r="J56" s="207">
        <v>101.3</v>
      </c>
      <c r="K56" s="206">
        <v>101.7</v>
      </c>
      <c r="L56" s="206">
        <v>104</v>
      </c>
      <c r="M56" s="207">
        <v>103.1</v>
      </c>
      <c r="N56" s="288">
        <f>SUM(B56:M56)/12</f>
        <v>100.70833333333333</v>
      </c>
      <c r="O56" s="208">
        <v>101.2</v>
      </c>
      <c r="P56" s="21"/>
      <c r="Q56" s="21"/>
    </row>
    <row r="57" spans="1:27" ht="9.9499999999999993" customHeight="1">
      <c r="A57" s="10" t="s">
        <v>200</v>
      </c>
      <c r="B57" s="206">
        <v>110.5</v>
      </c>
      <c r="C57" s="206">
        <v>112.3</v>
      </c>
      <c r="D57" s="206">
        <v>111.4</v>
      </c>
      <c r="E57" s="206">
        <v>106.4</v>
      </c>
      <c r="F57" s="206">
        <v>108.4</v>
      </c>
      <c r="G57" s="206">
        <v>105.6</v>
      </c>
      <c r="H57" s="206">
        <v>105.1</v>
      </c>
      <c r="I57" s="206">
        <v>103.8</v>
      </c>
      <c r="J57" s="207">
        <v>105.3</v>
      </c>
      <c r="K57" s="206">
        <v>105.5</v>
      </c>
      <c r="L57" s="206">
        <v>106.6</v>
      </c>
      <c r="M57" s="207">
        <v>102.3</v>
      </c>
      <c r="N57" s="288">
        <f t="shared" ref="N57:N59" si="1">SUM(B57:M57)/12</f>
        <v>106.93333333333332</v>
      </c>
      <c r="O57" s="208">
        <f>SUM(N57/N56)*100</f>
        <v>106.18121638394705</v>
      </c>
      <c r="P57" s="21"/>
      <c r="Q57" s="21"/>
    </row>
    <row r="58" spans="1:27" ht="9.9499999999999993" customHeight="1">
      <c r="A58" s="10" t="s">
        <v>207</v>
      </c>
      <c r="B58" s="206">
        <v>104.4</v>
      </c>
      <c r="C58" s="206">
        <v>104.4</v>
      </c>
      <c r="D58" s="206">
        <v>105.2</v>
      </c>
      <c r="E58" s="206">
        <v>107.2</v>
      </c>
      <c r="F58" s="206">
        <v>110.3</v>
      </c>
      <c r="G58" s="206">
        <v>111.5</v>
      </c>
      <c r="H58" s="206">
        <v>107.4</v>
      </c>
      <c r="I58" s="206">
        <v>107.8</v>
      </c>
      <c r="J58" s="207">
        <v>109.6</v>
      </c>
      <c r="K58" s="206">
        <v>111.2</v>
      </c>
      <c r="L58" s="206">
        <v>111.4</v>
      </c>
      <c r="M58" s="207">
        <v>111.9</v>
      </c>
      <c r="N58" s="288">
        <f t="shared" si="1"/>
        <v>108.52500000000002</v>
      </c>
      <c r="O58" s="208">
        <f>SUM(N58/N57)*100</f>
        <v>101.48846633416461</v>
      </c>
      <c r="P58" s="21"/>
      <c r="Q58" s="21"/>
    </row>
    <row r="59" spans="1:27" ht="10.5" customHeight="1">
      <c r="A59" s="10" t="s">
        <v>210</v>
      </c>
      <c r="B59" s="206">
        <v>109.8</v>
      </c>
      <c r="C59" s="206">
        <v>111.1</v>
      </c>
      <c r="D59" s="206">
        <v>112.9</v>
      </c>
      <c r="E59" s="206">
        <v>112.6</v>
      </c>
      <c r="F59" s="206">
        <v>115.3</v>
      </c>
      <c r="G59" s="206">
        <v>116.9</v>
      </c>
      <c r="H59" s="206">
        <v>111</v>
      </c>
      <c r="I59" s="206">
        <v>109</v>
      </c>
      <c r="J59" s="207">
        <v>114.4</v>
      </c>
      <c r="K59" s="206">
        <v>118.3</v>
      </c>
      <c r="L59" s="206">
        <v>124.3</v>
      </c>
      <c r="M59" s="207">
        <v>121.6</v>
      </c>
      <c r="N59" s="288">
        <f t="shared" si="1"/>
        <v>114.76666666666665</v>
      </c>
      <c r="O59" s="208">
        <f>SUM(N59/N58)*100</f>
        <v>105.75136297320122</v>
      </c>
      <c r="P59" s="21"/>
      <c r="Q59" s="21"/>
    </row>
    <row r="60" spans="1:27" ht="10.5" customHeight="1">
      <c r="A60" s="10" t="s">
        <v>220</v>
      </c>
      <c r="B60" s="206">
        <v>119.6</v>
      </c>
      <c r="C60" s="206">
        <v>123</v>
      </c>
      <c r="D60" s="206">
        <v>124.9</v>
      </c>
      <c r="E60" s="206">
        <v>120.4</v>
      </c>
      <c r="F60" s="206">
        <v>122.8</v>
      </c>
      <c r="G60" s="206">
        <v>122.8</v>
      </c>
      <c r="H60" s="206"/>
      <c r="I60" s="206"/>
      <c r="J60" s="207"/>
      <c r="K60" s="206"/>
      <c r="L60" s="206"/>
      <c r="M60" s="207"/>
      <c r="N60" s="288"/>
      <c r="O60" s="208"/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06"/>
      <c r="B85" s="206" t="s">
        <v>90</v>
      </c>
      <c r="C85" s="206" t="s">
        <v>91</v>
      </c>
      <c r="D85" s="206" t="s">
        <v>92</v>
      </c>
      <c r="E85" s="206" t="s">
        <v>93</v>
      </c>
      <c r="F85" s="206" t="s">
        <v>94</v>
      </c>
      <c r="G85" s="206" t="s">
        <v>95</v>
      </c>
      <c r="H85" s="206" t="s">
        <v>96</v>
      </c>
      <c r="I85" s="206" t="s">
        <v>97</v>
      </c>
      <c r="J85" s="206" t="s">
        <v>98</v>
      </c>
      <c r="K85" s="206" t="s">
        <v>99</v>
      </c>
      <c r="L85" s="206" t="s">
        <v>100</v>
      </c>
      <c r="M85" s="207" t="s">
        <v>101</v>
      </c>
      <c r="N85" s="283" t="s">
        <v>152</v>
      </c>
      <c r="O85" s="209" t="s">
        <v>150</v>
      </c>
    </row>
    <row r="86" spans="1:25" ht="9.9499999999999993" customHeight="1">
      <c r="A86" s="10" t="s">
        <v>195</v>
      </c>
      <c r="B86" s="206">
        <v>56.3</v>
      </c>
      <c r="C86" s="206">
        <v>59.4</v>
      </c>
      <c r="D86" s="206">
        <v>65.8</v>
      </c>
      <c r="E86" s="206">
        <v>66.900000000000006</v>
      </c>
      <c r="F86" s="206">
        <v>63.1</v>
      </c>
      <c r="G86" s="206">
        <v>67.2</v>
      </c>
      <c r="H86" s="206">
        <v>67.8</v>
      </c>
      <c r="I86" s="206">
        <v>63.2</v>
      </c>
      <c r="J86" s="207">
        <v>65.900000000000006</v>
      </c>
      <c r="K86" s="206">
        <v>68</v>
      </c>
      <c r="L86" s="206">
        <v>64.5</v>
      </c>
      <c r="M86" s="207">
        <v>63.2</v>
      </c>
      <c r="N86" s="288">
        <f t="shared" ref="N86:N87" si="2">SUM(B86:M86)/12</f>
        <v>64.275000000000006</v>
      </c>
      <c r="O86" s="208">
        <v>96.7</v>
      </c>
      <c r="P86" s="56"/>
      <c r="Q86" s="295"/>
      <c r="R86" s="56"/>
      <c r="S86" s="56"/>
      <c r="T86" s="56"/>
      <c r="U86" s="56"/>
      <c r="V86" s="56"/>
      <c r="W86" s="56"/>
      <c r="X86" s="56"/>
      <c r="Y86" s="211"/>
    </row>
    <row r="87" spans="1:25" ht="9.9499999999999993" customHeight="1">
      <c r="A87" s="10" t="s">
        <v>200</v>
      </c>
      <c r="B87" s="206">
        <v>54.1</v>
      </c>
      <c r="C87" s="206">
        <v>56.5</v>
      </c>
      <c r="D87" s="206">
        <v>60.5</v>
      </c>
      <c r="E87" s="206">
        <v>62.9</v>
      </c>
      <c r="F87" s="206">
        <v>59</v>
      </c>
      <c r="G87" s="206">
        <v>65</v>
      </c>
      <c r="H87" s="206">
        <v>66.599999999999994</v>
      </c>
      <c r="I87" s="206">
        <v>60.7</v>
      </c>
      <c r="J87" s="207">
        <v>61.9</v>
      </c>
      <c r="K87" s="206">
        <v>61.7</v>
      </c>
      <c r="L87" s="206">
        <v>63.3</v>
      </c>
      <c r="M87" s="207">
        <v>67.400000000000006</v>
      </c>
      <c r="N87" s="288">
        <f t="shared" si="2"/>
        <v>61.633333333333333</v>
      </c>
      <c r="O87" s="208">
        <f t="shared" ref="O87:O88" si="3">SUM(N87/N86)*100</f>
        <v>95.890055750032403</v>
      </c>
      <c r="P87" s="56"/>
      <c r="Q87" s="295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207</v>
      </c>
      <c r="B88" s="206">
        <v>59</v>
      </c>
      <c r="C88" s="206">
        <v>61.8</v>
      </c>
      <c r="D88" s="206">
        <v>70</v>
      </c>
      <c r="E88" s="206">
        <v>71.099999999999994</v>
      </c>
      <c r="F88" s="206">
        <v>71.400000000000006</v>
      </c>
      <c r="G88" s="206">
        <v>69.900000000000006</v>
      </c>
      <c r="H88" s="206">
        <v>72.599999999999994</v>
      </c>
      <c r="I88" s="206">
        <v>65.900000000000006</v>
      </c>
      <c r="J88" s="207">
        <v>68.8</v>
      </c>
      <c r="K88" s="206">
        <v>65.7</v>
      </c>
      <c r="L88" s="206">
        <v>65.400000000000006</v>
      </c>
      <c r="M88" s="207">
        <v>67.3</v>
      </c>
      <c r="N88" s="288">
        <f>SUM(B88:M88)/12</f>
        <v>67.408333333333317</v>
      </c>
      <c r="O88" s="208">
        <f t="shared" si="3"/>
        <v>109.36992969172523</v>
      </c>
      <c r="P88" s="56"/>
      <c r="Q88" s="295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210</v>
      </c>
      <c r="B89" s="206">
        <v>59.5</v>
      </c>
      <c r="C89" s="206">
        <v>60.6</v>
      </c>
      <c r="D89" s="206">
        <v>68.3</v>
      </c>
      <c r="E89" s="206">
        <v>65.8</v>
      </c>
      <c r="F89" s="206">
        <v>66.5</v>
      </c>
      <c r="G89" s="206">
        <v>66.7</v>
      </c>
      <c r="H89" s="206">
        <v>68.8</v>
      </c>
      <c r="I89" s="206">
        <v>68.900000000000006</v>
      </c>
      <c r="J89" s="207">
        <v>66.5</v>
      </c>
      <c r="K89" s="206">
        <v>67.7</v>
      </c>
      <c r="L89" s="206">
        <v>66.8</v>
      </c>
      <c r="M89" s="207">
        <v>61.7</v>
      </c>
      <c r="N89" s="288">
        <f>SUM(B89:M89)/12</f>
        <v>65.650000000000006</v>
      </c>
      <c r="O89" s="208">
        <f>SUM(N89/N88)*100</f>
        <v>97.391519347261749</v>
      </c>
      <c r="P89" s="56"/>
      <c r="Q89" s="295"/>
      <c r="R89" s="56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220</v>
      </c>
      <c r="B90" s="206">
        <v>62.7</v>
      </c>
      <c r="C90" s="206">
        <v>60.7</v>
      </c>
      <c r="D90" s="206">
        <v>64.7</v>
      </c>
      <c r="E90" s="206">
        <v>68.3</v>
      </c>
      <c r="F90" s="206">
        <v>65.3</v>
      </c>
      <c r="G90" s="206">
        <v>64.7</v>
      </c>
      <c r="H90" s="206"/>
      <c r="I90" s="206"/>
      <c r="J90" s="207"/>
      <c r="K90" s="206"/>
      <c r="L90" s="206"/>
      <c r="M90" s="207"/>
      <c r="N90" s="288">
        <f>SUM(B90:M90)/12</f>
        <v>32.200000000000003</v>
      </c>
      <c r="O90" s="208">
        <f>SUM(N90/N89)*100</f>
        <v>49.047981721249045</v>
      </c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0"/>
      <c r="L91" s="212"/>
      <c r="M91" s="2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zoomScaleNormal="100" workbookViewId="0">
      <selection activeCell="I47" sqref="I47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72" t="s">
        <v>236</v>
      </c>
      <c r="B1" s="573"/>
      <c r="C1" s="573"/>
      <c r="D1" s="573"/>
      <c r="E1" s="573"/>
      <c r="F1" s="573"/>
      <c r="G1" s="573"/>
      <c r="M1" s="20"/>
      <c r="N1" s="457" t="s">
        <v>225</v>
      </c>
      <c r="O1" s="155"/>
      <c r="P1" s="58"/>
      <c r="Q1" s="385" t="s">
        <v>210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2" t="s">
        <v>11</v>
      </c>
      <c r="J2" s="12" t="s">
        <v>77</v>
      </c>
      <c r="K2" s="5" t="s">
        <v>46</v>
      </c>
      <c r="L2" s="5"/>
      <c r="M2" s="12" t="s">
        <v>11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33</v>
      </c>
      <c r="I3" s="224" t="s">
        <v>0</v>
      </c>
      <c r="J3" s="17">
        <v>113882</v>
      </c>
      <c r="K3" s="272">
        <v>1</v>
      </c>
      <c r="L3" s="5">
        <f>SUM(H3)</f>
        <v>33</v>
      </c>
      <c r="M3" s="224" t="s">
        <v>0</v>
      </c>
      <c r="N3" s="17">
        <f>SUM(J3)</f>
        <v>113882</v>
      </c>
      <c r="O3" s="5">
        <f>SUM(H3)</f>
        <v>33</v>
      </c>
      <c r="P3" s="224" t="s">
        <v>0</v>
      </c>
      <c r="Q3" s="273">
        <v>117305</v>
      </c>
    </row>
    <row r="4" spans="1:19" ht="13.5" customHeight="1">
      <c r="H4" s="119">
        <v>26</v>
      </c>
      <c r="I4" s="224" t="s">
        <v>32</v>
      </c>
      <c r="J4" s="17">
        <v>110950</v>
      </c>
      <c r="K4" s="272">
        <v>2</v>
      </c>
      <c r="L4" s="5">
        <f t="shared" ref="L4:L12" si="0">SUM(H4)</f>
        <v>26</v>
      </c>
      <c r="M4" s="224" t="s">
        <v>32</v>
      </c>
      <c r="N4" s="17">
        <f t="shared" ref="N4:N12" si="1">SUM(J4)</f>
        <v>110950</v>
      </c>
      <c r="O4" s="5">
        <f t="shared" ref="O4:O12" si="2">SUM(H4)</f>
        <v>26</v>
      </c>
      <c r="P4" s="224" t="s">
        <v>32</v>
      </c>
      <c r="Q4" s="125">
        <v>117346</v>
      </c>
    </row>
    <row r="5" spans="1:19" ht="13.5" customHeight="1">
      <c r="H5" s="119">
        <v>36</v>
      </c>
      <c r="I5" s="225" t="s">
        <v>5</v>
      </c>
      <c r="J5" s="17">
        <v>88964</v>
      </c>
      <c r="K5" s="272">
        <v>3</v>
      </c>
      <c r="L5" s="5">
        <f t="shared" si="0"/>
        <v>36</v>
      </c>
      <c r="M5" s="225" t="s">
        <v>5</v>
      </c>
      <c r="N5" s="17">
        <f t="shared" si="1"/>
        <v>88964</v>
      </c>
      <c r="O5" s="5">
        <f t="shared" si="2"/>
        <v>36</v>
      </c>
      <c r="P5" s="225" t="s">
        <v>5</v>
      </c>
      <c r="Q5" s="125">
        <v>30572</v>
      </c>
      <c r="S5" s="58"/>
    </row>
    <row r="6" spans="1:19" ht="13.5" customHeight="1">
      <c r="H6" s="119">
        <v>16</v>
      </c>
      <c r="I6" s="224" t="s">
        <v>3</v>
      </c>
      <c r="J6" s="303">
        <v>79711</v>
      </c>
      <c r="K6" s="272">
        <v>4</v>
      </c>
      <c r="L6" s="5">
        <f t="shared" si="0"/>
        <v>16</v>
      </c>
      <c r="M6" s="224" t="s">
        <v>3</v>
      </c>
      <c r="N6" s="17">
        <f t="shared" si="1"/>
        <v>79711</v>
      </c>
      <c r="O6" s="5">
        <f t="shared" si="2"/>
        <v>16</v>
      </c>
      <c r="P6" s="224" t="s">
        <v>3</v>
      </c>
      <c r="Q6" s="125">
        <v>79150</v>
      </c>
    </row>
    <row r="7" spans="1:19" ht="13.5" customHeight="1">
      <c r="H7" s="119">
        <v>34</v>
      </c>
      <c r="I7" s="224" t="s">
        <v>1</v>
      </c>
      <c r="J7" s="303">
        <v>60066</v>
      </c>
      <c r="K7" s="272">
        <v>5</v>
      </c>
      <c r="L7" s="5">
        <f t="shared" si="0"/>
        <v>34</v>
      </c>
      <c r="M7" s="224" t="s">
        <v>1</v>
      </c>
      <c r="N7" s="17">
        <f t="shared" si="1"/>
        <v>60066</v>
      </c>
      <c r="O7" s="5">
        <f t="shared" si="2"/>
        <v>34</v>
      </c>
      <c r="P7" s="224" t="s">
        <v>1</v>
      </c>
      <c r="Q7" s="125">
        <v>52504</v>
      </c>
    </row>
    <row r="8" spans="1:19" ht="13.5" customHeight="1">
      <c r="G8" s="526"/>
      <c r="H8" s="119">
        <v>17</v>
      </c>
      <c r="I8" s="224" t="s">
        <v>23</v>
      </c>
      <c r="J8" s="303">
        <v>53795</v>
      </c>
      <c r="K8" s="272">
        <v>6</v>
      </c>
      <c r="L8" s="5">
        <f t="shared" si="0"/>
        <v>17</v>
      </c>
      <c r="M8" s="224" t="s">
        <v>23</v>
      </c>
      <c r="N8" s="17">
        <f t="shared" si="1"/>
        <v>53795</v>
      </c>
      <c r="O8" s="5">
        <f t="shared" si="2"/>
        <v>17</v>
      </c>
      <c r="P8" s="224" t="s">
        <v>23</v>
      </c>
      <c r="Q8" s="125">
        <v>42608</v>
      </c>
    </row>
    <row r="9" spans="1:19" ht="13.5" customHeight="1">
      <c r="H9" s="542">
        <v>40</v>
      </c>
      <c r="I9" s="305" t="s">
        <v>2</v>
      </c>
      <c r="J9" s="17">
        <v>48350</v>
      </c>
      <c r="K9" s="272">
        <v>7</v>
      </c>
      <c r="L9" s="5">
        <f t="shared" si="0"/>
        <v>40</v>
      </c>
      <c r="M9" s="305" t="s">
        <v>2</v>
      </c>
      <c r="N9" s="17">
        <f t="shared" si="1"/>
        <v>48350</v>
      </c>
      <c r="O9" s="5">
        <f t="shared" si="2"/>
        <v>40</v>
      </c>
      <c r="P9" s="305" t="s">
        <v>2</v>
      </c>
      <c r="Q9" s="125">
        <v>60095</v>
      </c>
    </row>
    <row r="10" spans="1:19" ht="13.5" customHeight="1">
      <c r="G10" s="526"/>
      <c r="H10" s="119">
        <v>13</v>
      </c>
      <c r="I10" s="224" t="s">
        <v>7</v>
      </c>
      <c r="J10" s="17">
        <v>30546</v>
      </c>
      <c r="K10" s="272">
        <v>8</v>
      </c>
      <c r="L10" s="5">
        <f t="shared" si="0"/>
        <v>13</v>
      </c>
      <c r="M10" s="224" t="s">
        <v>7</v>
      </c>
      <c r="N10" s="17">
        <f t="shared" si="1"/>
        <v>30546</v>
      </c>
      <c r="O10" s="5">
        <f t="shared" si="2"/>
        <v>13</v>
      </c>
      <c r="P10" s="224" t="s">
        <v>7</v>
      </c>
      <c r="Q10" s="125">
        <v>36517</v>
      </c>
    </row>
    <row r="11" spans="1:19" ht="13.5" customHeight="1">
      <c r="H11" s="194">
        <v>24</v>
      </c>
      <c r="I11" s="227" t="s">
        <v>30</v>
      </c>
      <c r="J11" s="17">
        <v>29628</v>
      </c>
      <c r="K11" s="272">
        <v>9</v>
      </c>
      <c r="L11" s="5">
        <f t="shared" si="0"/>
        <v>24</v>
      </c>
      <c r="M11" s="227" t="s">
        <v>30</v>
      </c>
      <c r="N11" s="17">
        <f t="shared" si="1"/>
        <v>29628</v>
      </c>
      <c r="O11" s="5">
        <f t="shared" si="2"/>
        <v>24</v>
      </c>
      <c r="P11" s="227" t="s">
        <v>30</v>
      </c>
      <c r="Q11" s="125">
        <v>30301</v>
      </c>
    </row>
    <row r="12" spans="1:19" ht="13.5" customHeight="1" thickBot="1">
      <c r="H12" s="376">
        <v>38</v>
      </c>
      <c r="I12" s="463" t="s">
        <v>40</v>
      </c>
      <c r="J12" s="539">
        <v>26805</v>
      </c>
      <c r="K12" s="271">
        <v>10</v>
      </c>
      <c r="L12" s="5">
        <f t="shared" si="0"/>
        <v>38</v>
      </c>
      <c r="M12" s="463" t="s">
        <v>40</v>
      </c>
      <c r="N12" s="160">
        <f t="shared" si="1"/>
        <v>26805</v>
      </c>
      <c r="O12" s="18">
        <f t="shared" si="2"/>
        <v>38</v>
      </c>
      <c r="P12" s="463" t="s">
        <v>40</v>
      </c>
      <c r="Q12" s="274">
        <v>30075</v>
      </c>
    </row>
    <row r="13" spans="1:19" ht="13.5" customHeight="1" thickTop="1" thickBot="1">
      <c r="H13" s="168">
        <v>25</v>
      </c>
      <c r="I13" s="246" t="s">
        <v>31</v>
      </c>
      <c r="J13" s="540">
        <v>23833</v>
      </c>
      <c r="K13" s="147"/>
      <c r="L13" s="113"/>
      <c r="M13" s="228"/>
      <c r="N13" s="465">
        <f>SUM(J43)</f>
        <v>794127</v>
      </c>
      <c r="O13" s="5"/>
      <c r="P13" s="375" t="s">
        <v>185</v>
      </c>
      <c r="Q13" s="276">
        <v>782107</v>
      </c>
    </row>
    <row r="14" spans="1:19" ht="13.5" customHeight="1">
      <c r="B14" s="24"/>
      <c r="G14" s="1"/>
      <c r="H14" s="119">
        <v>2</v>
      </c>
      <c r="I14" s="224" t="s">
        <v>6</v>
      </c>
      <c r="J14" s="193">
        <v>22165</v>
      </c>
      <c r="K14" s="147"/>
      <c r="L14" s="31"/>
      <c r="N14" t="s">
        <v>67</v>
      </c>
      <c r="O14"/>
    </row>
    <row r="15" spans="1:19" ht="13.5" customHeight="1">
      <c r="H15" s="119">
        <v>31</v>
      </c>
      <c r="I15" s="224" t="s">
        <v>127</v>
      </c>
      <c r="J15" s="17">
        <v>16344</v>
      </c>
      <c r="K15" s="147"/>
      <c r="L15" s="31"/>
      <c r="M15" s="1" t="s">
        <v>226</v>
      </c>
      <c r="N15" s="19"/>
      <c r="O15"/>
      <c r="P15" s="457" t="s">
        <v>227</v>
      </c>
      <c r="Q15" s="124" t="s">
        <v>71</v>
      </c>
    </row>
    <row r="16" spans="1:19" ht="13.5" customHeight="1">
      <c r="B16" s="1"/>
      <c r="C16" s="19"/>
      <c r="D16" s="1"/>
      <c r="E16" s="22"/>
      <c r="F16" s="1"/>
      <c r="H16" s="119">
        <v>14</v>
      </c>
      <c r="I16" s="224" t="s">
        <v>21</v>
      </c>
      <c r="J16" s="17">
        <v>13296</v>
      </c>
      <c r="K16" s="147"/>
      <c r="L16" s="5">
        <f>SUM(L3)</f>
        <v>33</v>
      </c>
      <c r="M16" s="17">
        <f>SUM(N3)</f>
        <v>113882</v>
      </c>
      <c r="N16" s="224" t="s">
        <v>0</v>
      </c>
      <c r="O16" s="5">
        <f>SUM(O3)</f>
        <v>33</v>
      </c>
      <c r="P16" s="17">
        <f>SUM(M16)</f>
        <v>113882</v>
      </c>
      <c r="Q16" s="380">
        <v>109872</v>
      </c>
      <c r="R16" s="114"/>
    </row>
    <row r="17" spans="2:20" ht="13.5" customHeight="1">
      <c r="B17" s="1"/>
      <c r="C17" s="19"/>
      <c r="D17" s="1"/>
      <c r="E17" s="22"/>
      <c r="F17" s="1"/>
      <c r="H17" s="119">
        <v>15</v>
      </c>
      <c r="I17" s="224" t="s">
        <v>22</v>
      </c>
      <c r="J17" s="17">
        <v>11649</v>
      </c>
      <c r="K17" s="147"/>
      <c r="L17" s="5">
        <f t="shared" ref="L17:L25" si="3">SUM(L4)</f>
        <v>26</v>
      </c>
      <c r="M17" s="17">
        <f t="shared" ref="M17:M25" si="4">SUM(N4)</f>
        <v>110950</v>
      </c>
      <c r="N17" s="224" t="s">
        <v>32</v>
      </c>
      <c r="O17" s="5">
        <f t="shared" ref="O17:O25" si="5">SUM(O4)</f>
        <v>26</v>
      </c>
      <c r="P17" s="17">
        <f t="shared" ref="P17:P25" si="6">SUM(M17)</f>
        <v>110950</v>
      </c>
      <c r="Q17" s="381">
        <v>113075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9</v>
      </c>
      <c r="I18" s="458" t="s">
        <v>205</v>
      </c>
      <c r="J18" s="17">
        <v>9892</v>
      </c>
      <c r="K18" s="147"/>
      <c r="L18" s="5">
        <f t="shared" si="3"/>
        <v>36</v>
      </c>
      <c r="M18" s="17">
        <f t="shared" si="4"/>
        <v>88964</v>
      </c>
      <c r="N18" s="225" t="s">
        <v>5</v>
      </c>
      <c r="O18" s="5">
        <f t="shared" si="5"/>
        <v>36</v>
      </c>
      <c r="P18" s="17">
        <f t="shared" si="6"/>
        <v>88964</v>
      </c>
      <c r="Q18" s="381">
        <v>84385</v>
      </c>
      <c r="R18" s="114"/>
      <c r="S18" s="158"/>
    </row>
    <row r="19" spans="2:20" ht="13.5" customHeight="1">
      <c r="B19" s="1"/>
      <c r="C19" s="19"/>
      <c r="D19" s="1"/>
      <c r="E19" s="22"/>
      <c r="F19" s="1"/>
      <c r="G19" s="505"/>
      <c r="H19" s="119">
        <v>21</v>
      </c>
      <c r="I19" s="458" t="s">
        <v>197</v>
      </c>
      <c r="J19" s="17">
        <v>9747</v>
      </c>
      <c r="L19" s="5">
        <f t="shared" si="3"/>
        <v>16</v>
      </c>
      <c r="M19" s="17">
        <f t="shared" si="4"/>
        <v>79711</v>
      </c>
      <c r="N19" s="224" t="s">
        <v>3</v>
      </c>
      <c r="O19" s="5">
        <f t="shared" si="5"/>
        <v>16</v>
      </c>
      <c r="P19" s="17">
        <f t="shared" si="6"/>
        <v>79711</v>
      </c>
      <c r="Q19" s="381">
        <v>82727</v>
      </c>
      <c r="R19" s="114"/>
      <c r="S19" s="175"/>
    </row>
    <row r="20" spans="2:20" ht="13.5" customHeight="1">
      <c r="B20" s="23"/>
      <c r="C20" s="19"/>
      <c r="D20" s="1"/>
      <c r="E20" s="22"/>
      <c r="F20" s="1"/>
      <c r="H20" s="119">
        <v>37</v>
      </c>
      <c r="I20" s="224" t="s">
        <v>39</v>
      </c>
      <c r="J20" s="126">
        <v>9100</v>
      </c>
      <c r="L20" s="5">
        <f t="shared" si="3"/>
        <v>34</v>
      </c>
      <c r="M20" s="17">
        <f t="shared" si="4"/>
        <v>60066</v>
      </c>
      <c r="N20" s="224" t="s">
        <v>1</v>
      </c>
      <c r="O20" s="5">
        <f t="shared" si="5"/>
        <v>34</v>
      </c>
      <c r="P20" s="17">
        <f t="shared" si="6"/>
        <v>60066</v>
      </c>
      <c r="Q20" s="381">
        <v>58547</v>
      </c>
      <c r="R20" s="114"/>
      <c r="S20" s="175"/>
    </row>
    <row r="21" spans="2:20" ht="13.5" customHeight="1">
      <c r="B21" s="23"/>
      <c r="C21" s="19"/>
      <c r="D21" s="1"/>
      <c r="E21" s="22"/>
      <c r="F21" s="1"/>
      <c r="H21" s="119">
        <v>11</v>
      </c>
      <c r="I21" s="224" t="s">
        <v>19</v>
      </c>
      <c r="J21" s="17">
        <v>7544</v>
      </c>
      <c r="L21" s="5">
        <f t="shared" si="3"/>
        <v>17</v>
      </c>
      <c r="M21" s="17">
        <f t="shared" si="4"/>
        <v>53795</v>
      </c>
      <c r="N21" s="224" t="s">
        <v>23</v>
      </c>
      <c r="O21" s="5">
        <f t="shared" si="5"/>
        <v>17</v>
      </c>
      <c r="P21" s="17">
        <f t="shared" si="6"/>
        <v>53795</v>
      </c>
      <c r="Q21" s="381">
        <v>50238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12</v>
      </c>
      <c r="I22" s="224" t="s">
        <v>20</v>
      </c>
      <c r="J22" s="303">
        <v>4423</v>
      </c>
      <c r="K22" s="19"/>
      <c r="L22" s="5">
        <f t="shared" si="3"/>
        <v>40</v>
      </c>
      <c r="M22" s="17">
        <f t="shared" si="4"/>
        <v>48350</v>
      </c>
      <c r="N22" s="305" t="s">
        <v>2</v>
      </c>
      <c r="O22" s="5">
        <f t="shared" si="5"/>
        <v>40</v>
      </c>
      <c r="P22" s="17">
        <f t="shared" si="6"/>
        <v>48350</v>
      </c>
      <c r="Q22" s="381">
        <v>59773</v>
      </c>
      <c r="R22" s="114"/>
    </row>
    <row r="23" spans="2:20" ht="13.5" customHeight="1">
      <c r="B23" s="23"/>
      <c r="C23" s="19"/>
      <c r="D23" s="1"/>
      <c r="E23" s="22"/>
      <c r="F23" s="1"/>
      <c r="H23" s="119">
        <v>3</v>
      </c>
      <c r="I23" s="224" t="s">
        <v>12</v>
      </c>
      <c r="J23" s="126">
        <v>4300</v>
      </c>
      <c r="K23" s="19"/>
      <c r="L23" s="5">
        <f t="shared" si="3"/>
        <v>13</v>
      </c>
      <c r="M23" s="17">
        <f t="shared" si="4"/>
        <v>30546</v>
      </c>
      <c r="N23" s="224" t="s">
        <v>7</v>
      </c>
      <c r="O23" s="5">
        <f t="shared" si="5"/>
        <v>13</v>
      </c>
      <c r="P23" s="17">
        <f t="shared" si="6"/>
        <v>30546</v>
      </c>
      <c r="Q23" s="381">
        <v>37578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27</v>
      </c>
      <c r="I24" s="224" t="s">
        <v>33</v>
      </c>
      <c r="J24" s="17">
        <v>2557</v>
      </c>
      <c r="K24" s="19"/>
      <c r="L24" s="5">
        <f t="shared" si="3"/>
        <v>24</v>
      </c>
      <c r="M24" s="17">
        <f t="shared" si="4"/>
        <v>29628</v>
      </c>
      <c r="N24" s="227" t="s">
        <v>30</v>
      </c>
      <c r="O24" s="5">
        <f t="shared" si="5"/>
        <v>24</v>
      </c>
      <c r="P24" s="17">
        <f t="shared" si="6"/>
        <v>29628</v>
      </c>
      <c r="Q24" s="381">
        <v>30280</v>
      </c>
      <c r="R24" s="114"/>
      <c r="S24" s="158"/>
    </row>
    <row r="25" spans="2:20" ht="13.5" customHeight="1" thickBot="1">
      <c r="B25" s="1"/>
      <c r="C25" s="19"/>
      <c r="D25" s="1"/>
      <c r="E25" s="22"/>
      <c r="F25" s="1"/>
      <c r="H25" s="119">
        <v>30</v>
      </c>
      <c r="I25" s="224" t="s">
        <v>35</v>
      </c>
      <c r="J25" s="17">
        <v>2515</v>
      </c>
      <c r="K25" s="19"/>
      <c r="L25" s="18">
        <f t="shared" si="3"/>
        <v>38</v>
      </c>
      <c r="M25" s="160">
        <f t="shared" si="4"/>
        <v>26805</v>
      </c>
      <c r="N25" s="463" t="s">
        <v>40</v>
      </c>
      <c r="O25" s="18">
        <f t="shared" si="5"/>
        <v>38</v>
      </c>
      <c r="P25" s="160">
        <f t="shared" si="6"/>
        <v>26805</v>
      </c>
      <c r="Q25" s="382">
        <v>24267</v>
      </c>
      <c r="R25" s="178" t="s">
        <v>82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22</v>
      </c>
      <c r="I26" s="224" t="s">
        <v>28</v>
      </c>
      <c r="J26" s="17">
        <v>2405</v>
      </c>
      <c r="K26" s="19"/>
      <c r="L26" s="161"/>
      <c r="M26" s="226">
        <f>SUM(J43-(M16+M17+M18+M19+M20+M21+M22+M23+M24+M25))</f>
        <v>151430</v>
      </c>
      <c r="N26" s="304" t="s">
        <v>47</v>
      </c>
      <c r="O26" s="162"/>
      <c r="P26" s="226">
        <f>SUM(M26)</f>
        <v>151430</v>
      </c>
      <c r="Q26" s="226"/>
      <c r="R26" s="247">
        <v>806633</v>
      </c>
      <c r="T26" s="33"/>
    </row>
    <row r="27" spans="2:20" ht="13.5" customHeight="1">
      <c r="H27" s="119">
        <v>29</v>
      </c>
      <c r="I27" s="224" t="s">
        <v>117</v>
      </c>
      <c r="J27" s="17">
        <v>2274</v>
      </c>
      <c r="K27" s="19"/>
      <c r="M27" s="58" t="s">
        <v>211</v>
      </c>
      <c r="N27" s="58"/>
      <c r="O27" s="155"/>
      <c r="P27" s="156" t="s">
        <v>212</v>
      </c>
    </row>
    <row r="28" spans="2:20" ht="13.5" customHeight="1">
      <c r="G28" s="21"/>
      <c r="H28" s="119">
        <v>1</v>
      </c>
      <c r="I28" s="224" t="s">
        <v>4</v>
      </c>
      <c r="J28" s="303">
        <v>2081</v>
      </c>
      <c r="K28" s="19"/>
      <c r="M28" s="125">
        <f t="shared" ref="M28:M37" si="7">SUM(Q3)</f>
        <v>117305</v>
      </c>
      <c r="N28" s="224" t="s">
        <v>0</v>
      </c>
      <c r="O28" s="5">
        <f>SUM(L3)</f>
        <v>33</v>
      </c>
      <c r="P28" s="125">
        <f t="shared" ref="P28:P37" si="8">SUM(Q3)</f>
        <v>117305</v>
      </c>
    </row>
    <row r="29" spans="2:20" ht="13.5" customHeight="1">
      <c r="H29" s="119">
        <v>18</v>
      </c>
      <c r="I29" s="224" t="s">
        <v>24</v>
      </c>
      <c r="J29" s="193">
        <v>1915</v>
      </c>
      <c r="K29" s="19"/>
      <c r="M29" s="125">
        <f t="shared" si="7"/>
        <v>117346</v>
      </c>
      <c r="N29" s="224" t="s">
        <v>32</v>
      </c>
      <c r="O29" s="5">
        <f t="shared" ref="O29:O37" si="9">SUM(L4)</f>
        <v>26</v>
      </c>
      <c r="P29" s="125">
        <f t="shared" si="8"/>
        <v>117346</v>
      </c>
    </row>
    <row r="30" spans="2:20" ht="13.5" customHeight="1">
      <c r="H30" s="119">
        <v>39</v>
      </c>
      <c r="I30" s="224" t="s">
        <v>41</v>
      </c>
      <c r="J30" s="17">
        <v>1911</v>
      </c>
      <c r="K30" s="19"/>
      <c r="M30" s="125">
        <f t="shared" si="7"/>
        <v>30572</v>
      </c>
      <c r="N30" s="225" t="s">
        <v>5</v>
      </c>
      <c r="O30" s="5">
        <f t="shared" si="9"/>
        <v>36</v>
      </c>
      <c r="P30" s="125">
        <f t="shared" si="8"/>
        <v>30572</v>
      </c>
    </row>
    <row r="31" spans="2:20" ht="13.5" customHeight="1">
      <c r="H31" s="119">
        <v>35</v>
      </c>
      <c r="I31" s="224" t="s">
        <v>38</v>
      </c>
      <c r="J31" s="17">
        <v>1165</v>
      </c>
      <c r="K31" s="19"/>
      <c r="M31" s="125">
        <f t="shared" si="7"/>
        <v>79150</v>
      </c>
      <c r="N31" s="224" t="s">
        <v>3</v>
      </c>
      <c r="O31" s="5">
        <f t="shared" si="9"/>
        <v>16</v>
      </c>
      <c r="P31" s="125">
        <f t="shared" si="8"/>
        <v>79150</v>
      </c>
    </row>
    <row r="32" spans="2:20" ht="13.5" customHeight="1">
      <c r="H32" s="119">
        <v>6</v>
      </c>
      <c r="I32" s="224" t="s">
        <v>15</v>
      </c>
      <c r="J32" s="17">
        <v>709</v>
      </c>
      <c r="K32" s="19"/>
      <c r="M32" s="125">
        <f t="shared" si="7"/>
        <v>52504</v>
      </c>
      <c r="N32" s="224" t="s">
        <v>1</v>
      </c>
      <c r="O32" s="5">
        <f t="shared" si="9"/>
        <v>34</v>
      </c>
      <c r="P32" s="125">
        <f t="shared" si="8"/>
        <v>52504</v>
      </c>
      <c r="S32" s="14"/>
    </row>
    <row r="33" spans="7:21" ht="13.5" customHeight="1">
      <c r="G33" s="527"/>
      <c r="H33" s="119">
        <v>4</v>
      </c>
      <c r="I33" s="224" t="s">
        <v>13</v>
      </c>
      <c r="J33" s="193">
        <v>692</v>
      </c>
      <c r="K33" s="19"/>
      <c r="M33" s="125">
        <f t="shared" si="7"/>
        <v>42608</v>
      </c>
      <c r="N33" s="224" t="s">
        <v>23</v>
      </c>
      <c r="O33" s="5">
        <f t="shared" si="9"/>
        <v>17</v>
      </c>
      <c r="P33" s="125">
        <f t="shared" si="8"/>
        <v>42608</v>
      </c>
      <c r="S33" s="33"/>
      <c r="T33" s="33"/>
    </row>
    <row r="34" spans="7:21" ht="13.5" customHeight="1">
      <c r="H34" s="119">
        <v>23</v>
      </c>
      <c r="I34" s="224" t="s">
        <v>29</v>
      </c>
      <c r="J34" s="17">
        <v>260</v>
      </c>
      <c r="K34" s="19"/>
      <c r="M34" s="125">
        <f t="shared" si="7"/>
        <v>60095</v>
      </c>
      <c r="N34" s="305" t="s">
        <v>2</v>
      </c>
      <c r="O34" s="5">
        <f t="shared" si="9"/>
        <v>40</v>
      </c>
      <c r="P34" s="125">
        <f t="shared" si="8"/>
        <v>60095</v>
      </c>
      <c r="S34" s="33"/>
      <c r="T34" s="33"/>
    </row>
    <row r="35" spans="7:21" ht="13.5" customHeight="1">
      <c r="H35" s="119">
        <v>19</v>
      </c>
      <c r="I35" s="224" t="s">
        <v>25</v>
      </c>
      <c r="J35" s="193">
        <v>180</v>
      </c>
      <c r="K35" s="19"/>
      <c r="M35" s="125">
        <f t="shared" si="7"/>
        <v>36517</v>
      </c>
      <c r="N35" s="224" t="s">
        <v>7</v>
      </c>
      <c r="O35" s="5">
        <f t="shared" si="9"/>
        <v>13</v>
      </c>
      <c r="P35" s="125">
        <f t="shared" si="8"/>
        <v>36517</v>
      </c>
      <c r="S35" s="33"/>
    </row>
    <row r="36" spans="7:21" ht="13.5" customHeight="1">
      <c r="H36" s="119">
        <v>32</v>
      </c>
      <c r="I36" s="224" t="s">
        <v>37</v>
      </c>
      <c r="J36" s="17">
        <v>120</v>
      </c>
      <c r="K36" s="19"/>
      <c r="M36" s="125">
        <f t="shared" si="7"/>
        <v>30301</v>
      </c>
      <c r="N36" s="227" t="s">
        <v>30</v>
      </c>
      <c r="O36" s="5">
        <f t="shared" si="9"/>
        <v>24</v>
      </c>
      <c r="P36" s="125">
        <f t="shared" si="8"/>
        <v>30301</v>
      </c>
      <c r="S36" s="33"/>
    </row>
    <row r="37" spans="7:21" ht="13.5" customHeight="1" thickBot="1">
      <c r="H37" s="119">
        <v>28</v>
      </c>
      <c r="I37" s="224" t="s">
        <v>34</v>
      </c>
      <c r="J37" s="17">
        <v>111</v>
      </c>
      <c r="K37" s="19"/>
      <c r="M37" s="159">
        <f t="shared" si="7"/>
        <v>30075</v>
      </c>
      <c r="N37" s="463" t="s">
        <v>40</v>
      </c>
      <c r="O37" s="18">
        <f t="shared" si="9"/>
        <v>38</v>
      </c>
      <c r="P37" s="159">
        <f t="shared" si="8"/>
        <v>30075</v>
      </c>
      <c r="S37" s="33"/>
    </row>
    <row r="38" spans="7:21" ht="13.5" customHeight="1" thickTop="1">
      <c r="G38" s="505"/>
      <c r="H38" s="119">
        <v>10</v>
      </c>
      <c r="I38" s="224" t="s">
        <v>18</v>
      </c>
      <c r="J38" s="303">
        <v>104</v>
      </c>
      <c r="K38" s="19"/>
      <c r="M38" s="473">
        <f>SUM(Q13-(Q3+Q4+Q5+Q6+Q7+Q8+Q9+Q10+Q11+Q12))</f>
        <v>185634</v>
      </c>
      <c r="N38" s="474" t="s">
        <v>201</v>
      </c>
      <c r="O38" s="475"/>
      <c r="P38" s="476">
        <f>SUM(M38)</f>
        <v>185634</v>
      </c>
      <c r="U38" s="33"/>
    </row>
    <row r="39" spans="7:21" ht="13.5" customHeight="1">
      <c r="H39" s="119">
        <v>5</v>
      </c>
      <c r="I39" s="224" t="s">
        <v>14</v>
      </c>
      <c r="J39" s="17">
        <v>79</v>
      </c>
      <c r="K39" s="19"/>
      <c r="P39" s="33"/>
    </row>
    <row r="40" spans="7:21" ht="13.5" customHeight="1">
      <c r="H40" s="119">
        <v>20</v>
      </c>
      <c r="I40" s="224" t="s">
        <v>26</v>
      </c>
      <c r="J40" s="17">
        <v>59</v>
      </c>
      <c r="K40" s="19"/>
    </row>
    <row r="41" spans="7:21" ht="13.5" customHeight="1">
      <c r="G41" s="527"/>
      <c r="H41" s="119">
        <v>7</v>
      </c>
      <c r="I41" s="224" t="s">
        <v>16</v>
      </c>
      <c r="J41" s="17">
        <v>0</v>
      </c>
      <c r="K41" s="19"/>
    </row>
    <row r="42" spans="7:21" ht="13.5" customHeight="1" thickBot="1">
      <c r="H42" s="194">
        <v>8</v>
      </c>
      <c r="I42" s="227" t="s">
        <v>17</v>
      </c>
      <c r="J42" s="160">
        <v>0</v>
      </c>
      <c r="K42" s="19"/>
    </row>
    <row r="43" spans="7:21" ht="13.5" customHeight="1" thickTop="1">
      <c r="H43" s="161"/>
      <c r="I43" s="402" t="s">
        <v>112</v>
      </c>
      <c r="J43" s="403">
        <f>SUM(J3:J42)</f>
        <v>794127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48</v>
      </c>
      <c r="B52" s="27" t="s">
        <v>11</v>
      </c>
      <c r="C52" s="12" t="s">
        <v>225</v>
      </c>
      <c r="D52" s="12" t="s">
        <v>210</v>
      </c>
      <c r="E52" s="29" t="s">
        <v>45</v>
      </c>
      <c r="F52" s="28" t="s">
        <v>44</v>
      </c>
      <c r="G52" s="28" t="s">
        <v>42</v>
      </c>
      <c r="I52" s="223"/>
    </row>
    <row r="53" spans="1:16" ht="13.5" customHeight="1">
      <c r="A53" s="13">
        <v>1</v>
      </c>
      <c r="B53" s="224" t="s">
        <v>0</v>
      </c>
      <c r="C53" s="17">
        <f t="shared" ref="C53:C62" si="10">SUM(J3)</f>
        <v>113882</v>
      </c>
      <c r="D53" s="126">
        <f t="shared" ref="D53:D63" si="11">SUM(Q3)</f>
        <v>117305</v>
      </c>
      <c r="E53" s="123">
        <f t="shared" ref="E53:E62" si="12">SUM(P16/Q16*100)</f>
        <v>103.6497014708024</v>
      </c>
      <c r="F53" s="25">
        <f t="shared" ref="F53:F63" si="13">SUM(C53/D53*100)</f>
        <v>97.081965815608882</v>
      </c>
      <c r="G53" s="26"/>
      <c r="I53" s="223"/>
    </row>
    <row r="54" spans="1:16" ht="13.5" customHeight="1">
      <c r="A54" s="13">
        <v>2</v>
      </c>
      <c r="B54" s="224" t="s">
        <v>32</v>
      </c>
      <c r="C54" s="17">
        <f t="shared" si="10"/>
        <v>110950</v>
      </c>
      <c r="D54" s="126">
        <f t="shared" si="11"/>
        <v>117346</v>
      </c>
      <c r="E54" s="123">
        <f t="shared" si="12"/>
        <v>98.120716338713237</v>
      </c>
      <c r="F54" s="25">
        <f t="shared" si="13"/>
        <v>94.549452047790297</v>
      </c>
      <c r="G54" s="26"/>
      <c r="I54" s="223"/>
    </row>
    <row r="55" spans="1:16" ht="13.5" customHeight="1">
      <c r="A55" s="13">
        <v>3</v>
      </c>
      <c r="B55" s="225" t="s">
        <v>5</v>
      </c>
      <c r="C55" s="17">
        <f t="shared" si="10"/>
        <v>88964</v>
      </c>
      <c r="D55" s="126">
        <f t="shared" si="11"/>
        <v>30572</v>
      </c>
      <c r="E55" s="123">
        <f t="shared" si="12"/>
        <v>105.42631984357409</v>
      </c>
      <c r="F55" s="25">
        <f t="shared" si="13"/>
        <v>290.99829909721313</v>
      </c>
      <c r="G55" s="26"/>
      <c r="I55" s="223"/>
    </row>
    <row r="56" spans="1:16" ht="13.5" customHeight="1">
      <c r="A56" s="13">
        <v>4</v>
      </c>
      <c r="B56" s="224" t="s">
        <v>3</v>
      </c>
      <c r="C56" s="17">
        <f t="shared" si="10"/>
        <v>79711</v>
      </c>
      <c r="D56" s="126">
        <f t="shared" si="11"/>
        <v>79150</v>
      </c>
      <c r="E56" s="123">
        <f t="shared" si="12"/>
        <v>96.354273695407784</v>
      </c>
      <c r="F56" s="25">
        <f t="shared" si="13"/>
        <v>100.70878079595704</v>
      </c>
      <c r="G56" s="26"/>
      <c r="I56" s="223"/>
    </row>
    <row r="57" spans="1:16" ht="13.5" customHeight="1">
      <c r="A57" s="13">
        <v>5</v>
      </c>
      <c r="B57" s="224" t="s">
        <v>1</v>
      </c>
      <c r="C57" s="17">
        <f t="shared" si="10"/>
        <v>60066</v>
      </c>
      <c r="D57" s="126">
        <f t="shared" si="11"/>
        <v>52504</v>
      </c>
      <c r="E57" s="123">
        <f t="shared" si="12"/>
        <v>102.59449672912362</v>
      </c>
      <c r="F57" s="25">
        <f t="shared" si="13"/>
        <v>114.40271217431052</v>
      </c>
      <c r="G57" s="26"/>
      <c r="I57" s="223"/>
      <c r="P57" s="33"/>
    </row>
    <row r="58" spans="1:16" ht="13.5" customHeight="1">
      <c r="A58" s="13">
        <v>6</v>
      </c>
      <c r="B58" s="224" t="s">
        <v>23</v>
      </c>
      <c r="C58" s="17">
        <f t="shared" si="10"/>
        <v>53795</v>
      </c>
      <c r="D58" s="126">
        <f t="shared" si="11"/>
        <v>42608</v>
      </c>
      <c r="E58" s="123">
        <f t="shared" si="12"/>
        <v>107.08029778255504</v>
      </c>
      <c r="F58" s="25">
        <f t="shared" si="13"/>
        <v>126.2556327450244</v>
      </c>
      <c r="G58" s="26"/>
    </row>
    <row r="59" spans="1:16" ht="13.5" customHeight="1">
      <c r="A59" s="13">
        <v>7</v>
      </c>
      <c r="B59" s="305" t="s">
        <v>2</v>
      </c>
      <c r="C59" s="17">
        <f t="shared" si="10"/>
        <v>48350</v>
      </c>
      <c r="D59" s="126">
        <f t="shared" si="11"/>
        <v>60095</v>
      </c>
      <c r="E59" s="123">
        <f t="shared" si="12"/>
        <v>80.889364763354692</v>
      </c>
      <c r="F59" s="25">
        <f t="shared" si="13"/>
        <v>80.455944754139281</v>
      </c>
      <c r="G59" s="26"/>
    </row>
    <row r="60" spans="1:16" ht="13.5" customHeight="1">
      <c r="A60" s="13">
        <v>8</v>
      </c>
      <c r="B60" s="224" t="s">
        <v>7</v>
      </c>
      <c r="C60" s="17">
        <f t="shared" si="10"/>
        <v>30546</v>
      </c>
      <c r="D60" s="126">
        <f t="shared" si="11"/>
        <v>36517</v>
      </c>
      <c r="E60" s="123">
        <f t="shared" si="12"/>
        <v>81.286923199744535</v>
      </c>
      <c r="F60" s="25">
        <f t="shared" si="13"/>
        <v>83.648711558999921</v>
      </c>
      <c r="G60" s="26"/>
    </row>
    <row r="61" spans="1:16" ht="13.5" customHeight="1">
      <c r="A61" s="13">
        <v>9</v>
      </c>
      <c r="B61" s="227" t="s">
        <v>30</v>
      </c>
      <c r="C61" s="17">
        <f t="shared" si="10"/>
        <v>29628</v>
      </c>
      <c r="D61" s="126">
        <f t="shared" si="11"/>
        <v>30301</v>
      </c>
      <c r="E61" s="123">
        <f t="shared" si="12"/>
        <v>97.84676354029061</v>
      </c>
      <c r="F61" s="25">
        <f t="shared" si="13"/>
        <v>97.77895118972971</v>
      </c>
      <c r="G61" s="26"/>
    </row>
    <row r="62" spans="1:16" ht="13.5" customHeight="1" thickBot="1">
      <c r="A62" s="179">
        <v>10</v>
      </c>
      <c r="B62" s="463" t="s">
        <v>40</v>
      </c>
      <c r="C62" s="160">
        <f t="shared" si="10"/>
        <v>26805</v>
      </c>
      <c r="D62" s="180">
        <f t="shared" si="11"/>
        <v>30075</v>
      </c>
      <c r="E62" s="181">
        <f t="shared" si="12"/>
        <v>110.45864754605019</v>
      </c>
      <c r="F62" s="182">
        <f t="shared" si="13"/>
        <v>89.127182044887775</v>
      </c>
      <c r="G62" s="183"/>
    </row>
    <row r="63" spans="1:16" ht="13.5" customHeight="1" thickTop="1">
      <c r="A63" s="161"/>
      <c r="B63" s="184" t="s">
        <v>83</v>
      </c>
      <c r="C63" s="185">
        <f>SUM(J43)</f>
        <v>794127</v>
      </c>
      <c r="D63" s="185">
        <f t="shared" si="11"/>
        <v>782107</v>
      </c>
      <c r="E63" s="186">
        <f>SUM(C63/R26*100)</f>
        <v>98.449604714907522</v>
      </c>
      <c r="F63" s="187">
        <f t="shared" si="13"/>
        <v>101.53687411057565</v>
      </c>
      <c r="G63" s="161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zoomScaleNormal="100" workbookViewId="0">
      <selection activeCell="H56" sqref="H56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74</v>
      </c>
      <c r="R1" s="148"/>
    </row>
    <row r="2" spans="8:30">
      <c r="H2" s="256" t="s">
        <v>225</v>
      </c>
      <c r="I2" s="119"/>
      <c r="J2" s="258" t="s">
        <v>124</v>
      </c>
      <c r="K2" s="5"/>
      <c r="L2" s="411" t="s">
        <v>210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48" t="s">
        <v>121</v>
      </c>
      <c r="I3" s="119"/>
      <c r="J3" s="202" t="s">
        <v>122</v>
      </c>
      <c r="K3" s="5"/>
      <c r="L3" s="411" t="s">
        <v>121</v>
      </c>
      <c r="M3" s="1"/>
      <c r="N3" s="129"/>
      <c r="O3" s="129"/>
      <c r="S3" s="31"/>
      <c r="T3" s="31"/>
      <c r="U3" s="31"/>
    </row>
    <row r="4" spans="8:30">
      <c r="H4" s="128">
        <v>28380</v>
      </c>
      <c r="I4" s="119">
        <v>33</v>
      </c>
      <c r="J4" s="224" t="s">
        <v>0</v>
      </c>
      <c r="K4" s="163">
        <f>SUM(I4)</f>
        <v>33</v>
      </c>
      <c r="L4" s="428">
        <v>34791</v>
      </c>
      <c r="M4" s="54"/>
      <c r="N4" s="130"/>
      <c r="O4" s="130"/>
      <c r="S4" s="31"/>
      <c r="T4" s="31"/>
      <c r="U4" s="31"/>
    </row>
    <row r="5" spans="8:30">
      <c r="H5" s="127">
        <v>20917</v>
      </c>
      <c r="I5" s="119">
        <v>26</v>
      </c>
      <c r="J5" s="224" t="s">
        <v>32</v>
      </c>
      <c r="K5" s="163">
        <f t="shared" ref="K5:K13" si="0">SUM(I5)</f>
        <v>26</v>
      </c>
      <c r="L5" s="429">
        <v>23465</v>
      </c>
      <c r="M5" s="54"/>
      <c r="N5" s="130"/>
      <c r="O5" s="130"/>
      <c r="S5" s="31"/>
      <c r="T5" s="31"/>
      <c r="U5" s="31"/>
    </row>
    <row r="6" spans="8:30">
      <c r="H6" s="53">
        <v>7455</v>
      </c>
      <c r="I6" s="119">
        <v>14</v>
      </c>
      <c r="J6" s="224" t="s">
        <v>21</v>
      </c>
      <c r="K6" s="163">
        <f t="shared" si="0"/>
        <v>14</v>
      </c>
      <c r="L6" s="429">
        <v>5471</v>
      </c>
      <c r="M6" s="54"/>
      <c r="N6" s="257"/>
      <c r="O6" s="130"/>
      <c r="S6" s="31"/>
      <c r="T6" s="31"/>
      <c r="U6" s="31"/>
    </row>
    <row r="7" spans="8:30">
      <c r="H7" s="53">
        <v>4311</v>
      </c>
      <c r="I7" s="119">
        <v>38</v>
      </c>
      <c r="J7" s="224" t="s">
        <v>40</v>
      </c>
      <c r="K7" s="163">
        <f t="shared" si="0"/>
        <v>38</v>
      </c>
      <c r="L7" s="429">
        <v>4991</v>
      </c>
      <c r="M7" s="54"/>
      <c r="N7" s="130"/>
      <c r="O7" s="130"/>
      <c r="S7" s="31"/>
      <c r="T7" s="31"/>
      <c r="U7" s="31"/>
    </row>
    <row r="8" spans="8:30">
      <c r="H8" s="53">
        <v>4044</v>
      </c>
      <c r="I8" s="119">
        <v>15</v>
      </c>
      <c r="J8" s="224" t="s">
        <v>22</v>
      </c>
      <c r="K8" s="163">
        <f t="shared" si="0"/>
        <v>15</v>
      </c>
      <c r="L8" s="429">
        <v>3157</v>
      </c>
      <c r="M8" s="54"/>
      <c r="N8" s="130"/>
      <c r="O8" s="130"/>
      <c r="S8" s="31"/>
      <c r="T8" s="31"/>
      <c r="U8" s="31"/>
    </row>
    <row r="9" spans="8:30">
      <c r="H9" s="127">
        <v>2695</v>
      </c>
      <c r="I9" s="119">
        <v>37</v>
      </c>
      <c r="J9" s="224" t="s">
        <v>39</v>
      </c>
      <c r="K9" s="163">
        <f t="shared" si="0"/>
        <v>37</v>
      </c>
      <c r="L9" s="429">
        <v>3502</v>
      </c>
      <c r="M9" s="54"/>
      <c r="N9" s="130"/>
      <c r="O9" s="130"/>
      <c r="S9" s="31"/>
      <c r="T9" s="31"/>
      <c r="U9" s="31"/>
    </row>
    <row r="10" spans="8:30">
      <c r="H10" s="53">
        <v>2685</v>
      </c>
      <c r="I10" s="194">
        <v>24</v>
      </c>
      <c r="J10" s="227" t="s">
        <v>30</v>
      </c>
      <c r="K10" s="163">
        <f t="shared" si="0"/>
        <v>24</v>
      </c>
      <c r="L10" s="429">
        <v>838</v>
      </c>
      <c r="S10" s="31"/>
      <c r="T10" s="31"/>
      <c r="U10" s="31"/>
    </row>
    <row r="11" spans="8:30">
      <c r="H11" s="52">
        <v>2165</v>
      </c>
      <c r="I11" s="119">
        <v>34</v>
      </c>
      <c r="J11" s="224" t="s">
        <v>1</v>
      </c>
      <c r="K11" s="163">
        <f t="shared" si="0"/>
        <v>34</v>
      </c>
      <c r="L11" s="429">
        <v>2649</v>
      </c>
      <c r="M11" s="54"/>
      <c r="N11" s="130"/>
      <c r="O11" s="130"/>
      <c r="S11" s="31"/>
      <c r="T11" s="31"/>
      <c r="U11" s="31"/>
    </row>
    <row r="12" spans="8:30">
      <c r="H12" s="195">
        <v>1739</v>
      </c>
      <c r="I12" s="194">
        <v>17</v>
      </c>
      <c r="J12" s="227" t="s">
        <v>23</v>
      </c>
      <c r="K12" s="163">
        <f t="shared" si="0"/>
        <v>17</v>
      </c>
      <c r="L12" s="429">
        <v>1789</v>
      </c>
      <c r="M12" s="54"/>
      <c r="N12" s="130"/>
      <c r="O12" s="130"/>
      <c r="S12" s="31"/>
      <c r="T12" s="31"/>
      <c r="U12" s="31"/>
    </row>
    <row r="13" spans="8:30" ht="14.25" thickBot="1">
      <c r="H13" s="547">
        <v>1522</v>
      </c>
      <c r="I13" s="467">
        <v>25</v>
      </c>
      <c r="J13" s="468" t="s">
        <v>31</v>
      </c>
      <c r="K13" s="163">
        <f t="shared" si="0"/>
        <v>25</v>
      </c>
      <c r="L13" s="429">
        <v>1016</v>
      </c>
      <c r="M13" s="54"/>
      <c r="N13" s="130"/>
      <c r="O13" s="130"/>
      <c r="S13" s="31"/>
      <c r="T13" s="31"/>
      <c r="U13" s="31"/>
    </row>
    <row r="14" spans="8:30" ht="14.25" thickTop="1">
      <c r="H14" s="268">
        <v>1459</v>
      </c>
      <c r="I14" s="168">
        <v>36</v>
      </c>
      <c r="J14" s="246" t="s">
        <v>5</v>
      </c>
      <c r="K14" s="151" t="s">
        <v>9</v>
      </c>
      <c r="L14" s="430">
        <v>87509</v>
      </c>
      <c r="S14" s="31"/>
      <c r="T14" s="31"/>
      <c r="U14" s="31"/>
    </row>
    <row r="15" spans="8:30">
      <c r="H15" s="127">
        <v>985</v>
      </c>
      <c r="I15" s="119">
        <v>27</v>
      </c>
      <c r="J15" s="224" t="s">
        <v>33</v>
      </c>
      <c r="K15" s="61"/>
      <c r="L15" s="1" t="s">
        <v>68</v>
      </c>
      <c r="M15" s="229" t="s">
        <v>113</v>
      </c>
      <c r="N15" s="51" t="s">
        <v>84</v>
      </c>
      <c r="S15" s="31"/>
      <c r="T15" s="31"/>
      <c r="U15" s="31"/>
    </row>
    <row r="16" spans="8:30">
      <c r="H16" s="53">
        <v>714</v>
      </c>
      <c r="I16" s="407">
        <v>40</v>
      </c>
      <c r="J16" s="225" t="s">
        <v>2</v>
      </c>
      <c r="K16" s="163">
        <f>SUM(I4)</f>
        <v>33</v>
      </c>
      <c r="L16" s="224" t="s">
        <v>0</v>
      </c>
      <c r="M16" s="431">
        <v>25254</v>
      </c>
      <c r="N16" s="128">
        <f>SUM(H4)</f>
        <v>28380</v>
      </c>
      <c r="O16" s="54"/>
      <c r="P16" s="21"/>
      <c r="S16" s="31"/>
      <c r="T16" s="31"/>
      <c r="U16" s="31"/>
    </row>
    <row r="17" spans="1:21">
      <c r="H17" s="127">
        <v>421</v>
      </c>
      <c r="I17" s="119">
        <v>16</v>
      </c>
      <c r="J17" s="224" t="s">
        <v>3</v>
      </c>
      <c r="K17" s="163">
        <f t="shared" ref="K17:K25" si="1">SUM(I5)</f>
        <v>26</v>
      </c>
      <c r="L17" s="224" t="s">
        <v>32</v>
      </c>
      <c r="M17" s="432">
        <v>18689</v>
      </c>
      <c r="N17" s="128">
        <f t="shared" ref="N17:N25" si="2">SUM(H5)</f>
        <v>20917</v>
      </c>
      <c r="O17" s="54"/>
      <c r="P17" s="21"/>
      <c r="S17" s="31"/>
      <c r="T17" s="31"/>
      <c r="U17" s="31"/>
    </row>
    <row r="18" spans="1:21">
      <c r="H18" s="169">
        <v>285</v>
      </c>
      <c r="I18" s="119">
        <v>1</v>
      </c>
      <c r="J18" s="224" t="s">
        <v>4</v>
      </c>
      <c r="K18" s="163">
        <f t="shared" si="1"/>
        <v>14</v>
      </c>
      <c r="L18" s="224" t="s">
        <v>21</v>
      </c>
      <c r="M18" s="432">
        <v>9255</v>
      </c>
      <c r="N18" s="128">
        <f t="shared" si="2"/>
        <v>7455</v>
      </c>
      <c r="O18" s="54"/>
      <c r="P18" s="21"/>
      <c r="S18" s="31"/>
      <c r="T18" s="31"/>
      <c r="U18" s="31"/>
    </row>
    <row r="19" spans="1:21">
      <c r="H19" s="139">
        <v>159</v>
      </c>
      <c r="I19" s="119">
        <v>21</v>
      </c>
      <c r="J19" s="224" t="s">
        <v>27</v>
      </c>
      <c r="K19" s="163">
        <f t="shared" si="1"/>
        <v>38</v>
      </c>
      <c r="L19" s="224" t="s">
        <v>40</v>
      </c>
      <c r="M19" s="432">
        <v>4337</v>
      </c>
      <c r="N19" s="128">
        <f t="shared" si="2"/>
        <v>4311</v>
      </c>
      <c r="O19" s="54"/>
      <c r="P19" s="21"/>
      <c r="S19" s="31"/>
      <c r="T19" s="31"/>
      <c r="U19" s="31"/>
    </row>
    <row r="20" spans="1:21" ht="14.25" thickBot="1">
      <c r="H20" s="545">
        <v>150</v>
      </c>
      <c r="I20" s="119">
        <v>19</v>
      </c>
      <c r="J20" s="224" t="s">
        <v>25</v>
      </c>
      <c r="K20" s="163">
        <f t="shared" si="1"/>
        <v>15</v>
      </c>
      <c r="L20" s="224" t="s">
        <v>22</v>
      </c>
      <c r="M20" s="432">
        <v>2271</v>
      </c>
      <c r="N20" s="128">
        <f t="shared" si="2"/>
        <v>4044</v>
      </c>
      <c r="O20" s="54"/>
      <c r="P20" s="21"/>
      <c r="S20" s="31"/>
      <c r="T20" s="31"/>
      <c r="U20" s="31"/>
    </row>
    <row r="21" spans="1:21">
      <c r="A21" s="73" t="s">
        <v>48</v>
      </c>
      <c r="B21" s="74" t="s">
        <v>57</v>
      </c>
      <c r="C21" s="74" t="s">
        <v>225</v>
      </c>
      <c r="D21" s="74" t="s">
        <v>210</v>
      </c>
      <c r="E21" s="74" t="s">
        <v>55</v>
      </c>
      <c r="F21" s="74" t="s">
        <v>54</v>
      </c>
      <c r="G21" s="74" t="s">
        <v>56</v>
      </c>
      <c r="H21" s="244">
        <v>106</v>
      </c>
      <c r="I21" s="119">
        <v>6</v>
      </c>
      <c r="J21" s="224" t="s">
        <v>15</v>
      </c>
      <c r="K21" s="163">
        <f t="shared" si="1"/>
        <v>37</v>
      </c>
      <c r="L21" s="224" t="s">
        <v>39</v>
      </c>
      <c r="M21" s="432">
        <v>2413</v>
      </c>
      <c r="N21" s="128">
        <f t="shared" si="2"/>
        <v>2695</v>
      </c>
      <c r="O21" s="54"/>
      <c r="P21" s="21"/>
      <c r="S21" s="31"/>
      <c r="T21" s="31"/>
      <c r="U21" s="31"/>
    </row>
    <row r="22" spans="1:21">
      <c r="A22" s="76">
        <v>1</v>
      </c>
      <c r="B22" s="224" t="s">
        <v>0</v>
      </c>
      <c r="C22" s="52">
        <f t="shared" ref="C22:C31" si="3">SUM(H4)</f>
        <v>28380</v>
      </c>
      <c r="D22" s="128">
        <f>SUM(L4)</f>
        <v>34791</v>
      </c>
      <c r="E22" s="66">
        <f t="shared" ref="E22:E32" si="4">SUM(N16/M16*100)</f>
        <v>112.37823711095271</v>
      </c>
      <c r="F22" s="70">
        <f>SUM(C22/D22*100)</f>
        <v>81.572820557040615</v>
      </c>
      <c r="G22" s="5"/>
      <c r="H22" s="131">
        <v>97</v>
      </c>
      <c r="I22" s="119">
        <v>23</v>
      </c>
      <c r="J22" s="224" t="s">
        <v>29</v>
      </c>
      <c r="K22" s="163">
        <f t="shared" si="1"/>
        <v>24</v>
      </c>
      <c r="L22" s="227" t="s">
        <v>30</v>
      </c>
      <c r="M22" s="432">
        <v>2429</v>
      </c>
      <c r="N22" s="128">
        <f t="shared" si="2"/>
        <v>2685</v>
      </c>
      <c r="O22" s="54"/>
      <c r="P22" s="21"/>
      <c r="S22" s="31"/>
      <c r="T22" s="31"/>
      <c r="U22" s="31"/>
    </row>
    <row r="23" spans="1:21">
      <c r="A23" s="76">
        <v>2</v>
      </c>
      <c r="B23" s="224" t="s">
        <v>32</v>
      </c>
      <c r="C23" s="52">
        <f t="shared" si="3"/>
        <v>20917</v>
      </c>
      <c r="D23" s="128">
        <f>SUM(L5)</f>
        <v>23465</v>
      </c>
      <c r="E23" s="66">
        <f t="shared" si="4"/>
        <v>111.92145112098027</v>
      </c>
      <c r="F23" s="70">
        <f t="shared" ref="F23:F32" si="5">SUM(C23/D23*100)</f>
        <v>89.14127423822714</v>
      </c>
      <c r="G23" s="5"/>
      <c r="H23" s="528">
        <v>60</v>
      </c>
      <c r="I23" s="119">
        <v>39</v>
      </c>
      <c r="J23" s="224" t="s">
        <v>41</v>
      </c>
      <c r="K23" s="163">
        <f t="shared" si="1"/>
        <v>34</v>
      </c>
      <c r="L23" s="224" t="s">
        <v>1</v>
      </c>
      <c r="M23" s="432">
        <v>1274</v>
      </c>
      <c r="N23" s="128">
        <f t="shared" si="2"/>
        <v>2165</v>
      </c>
      <c r="O23" s="54"/>
      <c r="P23" s="21"/>
      <c r="S23" s="31"/>
      <c r="T23" s="31"/>
      <c r="U23" s="31"/>
    </row>
    <row r="24" spans="1:21">
      <c r="A24" s="76">
        <v>3</v>
      </c>
      <c r="B24" s="224" t="s">
        <v>21</v>
      </c>
      <c r="C24" s="52">
        <f t="shared" si="3"/>
        <v>7455</v>
      </c>
      <c r="D24" s="128">
        <f t="shared" ref="D24:D31" si="6">SUM(L6)</f>
        <v>5471</v>
      </c>
      <c r="E24" s="66">
        <f t="shared" si="4"/>
        <v>80.551053484602917</v>
      </c>
      <c r="F24" s="70">
        <f t="shared" si="5"/>
        <v>136.26393712301223</v>
      </c>
      <c r="G24" s="5"/>
      <c r="H24" s="176">
        <v>39</v>
      </c>
      <c r="I24" s="119">
        <v>9</v>
      </c>
      <c r="J24" s="458" t="s">
        <v>206</v>
      </c>
      <c r="K24" s="163">
        <f t="shared" si="1"/>
        <v>17</v>
      </c>
      <c r="L24" s="227" t="s">
        <v>23</v>
      </c>
      <c r="M24" s="432">
        <v>1567</v>
      </c>
      <c r="N24" s="128">
        <f t="shared" si="2"/>
        <v>1739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4" t="s">
        <v>40</v>
      </c>
      <c r="C25" s="52">
        <f t="shared" si="3"/>
        <v>4311</v>
      </c>
      <c r="D25" s="128">
        <f t="shared" si="6"/>
        <v>4991</v>
      </c>
      <c r="E25" s="66">
        <f t="shared" si="4"/>
        <v>99.400507263085075</v>
      </c>
      <c r="F25" s="70">
        <f t="shared" si="5"/>
        <v>86.375475856541769</v>
      </c>
      <c r="G25" s="5"/>
      <c r="H25" s="131">
        <v>35</v>
      </c>
      <c r="I25" s="119">
        <v>2</v>
      </c>
      <c r="J25" s="224" t="s">
        <v>6</v>
      </c>
      <c r="K25" s="253">
        <f t="shared" si="1"/>
        <v>25</v>
      </c>
      <c r="L25" s="468" t="s">
        <v>31</v>
      </c>
      <c r="M25" s="433">
        <v>1478</v>
      </c>
      <c r="N25" s="234">
        <f t="shared" si="2"/>
        <v>1522</v>
      </c>
      <c r="O25" s="54"/>
      <c r="P25" s="21"/>
      <c r="S25" s="31"/>
      <c r="T25" s="31"/>
      <c r="U25" s="31"/>
    </row>
    <row r="26" spans="1:21" ht="14.25" thickTop="1">
      <c r="A26" s="76">
        <v>5</v>
      </c>
      <c r="B26" s="224" t="s">
        <v>22</v>
      </c>
      <c r="C26" s="52">
        <f t="shared" si="3"/>
        <v>4044</v>
      </c>
      <c r="D26" s="128">
        <f t="shared" si="6"/>
        <v>3157</v>
      </c>
      <c r="E26" s="66">
        <f t="shared" si="4"/>
        <v>178.07133421400266</v>
      </c>
      <c r="F26" s="70">
        <f t="shared" si="5"/>
        <v>128.09629394995247</v>
      </c>
      <c r="G26" s="16"/>
      <c r="H26" s="131">
        <v>19</v>
      </c>
      <c r="I26" s="119">
        <v>4</v>
      </c>
      <c r="J26" s="224" t="s">
        <v>13</v>
      </c>
      <c r="K26" s="5"/>
      <c r="L26" s="511" t="s">
        <v>196</v>
      </c>
      <c r="M26" s="434">
        <v>73420</v>
      </c>
      <c r="N26" s="266">
        <f>SUM(H44)</f>
        <v>80465</v>
      </c>
      <c r="S26" s="31"/>
      <c r="T26" s="31"/>
      <c r="U26" s="31"/>
    </row>
    <row r="27" spans="1:21">
      <c r="A27" s="76">
        <v>6</v>
      </c>
      <c r="B27" s="224" t="s">
        <v>39</v>
      </c>
      <c r="C27" s="52">
        <f t="shared" si="3"/>
        <v>2695</v>
      </c>
      <c r="D27" s="128">
        <f t="shared" si="6"/>
        <v>3502</v>
      </c>
      <c r="E27" s="66">
        <f t="shared" si="4"/>
        <v>111.68669705760463</v>
      </c>
      <c r="F27" s="70">
        <f t="shared" si="5"/>
        <v>76.956025128497998</v>
      </c>
      <c r="G27" s="5"/>
      <c r="H27" s="131">
        <v>17</v>
      </c>
      <c r="I27" s="119">
        <v>31</v>
      </c>
      <c r="J27" s="224" t="s">
        <v>127</v>
      </c>
      <c r="L27" s="36"/>
      <c r="M27" s="31"/>
      <c r="S27" s="31"/>
      <c r="T27" s="31"/>
      <c r="U27" s="31"/>
    </row>
    <row r="28" spans="1:21">
      <c r="A28" s="76">
        <v>7</v>
      </c>
      <c r="B28" s="227" t="s">
        <v>30</v>
      </c>
      <c r="C28" s="52">
        <f t="shared" si="3"/>
        <v>2685</v>
      </c>
      <c r="D28" s="128">
        <f t="shared" si="6"/>
        <v>838</v>
      </c>
      <c r="E28" s="66">
        <f t="shared" si="4"/>
        <v>110.53931659118979</v>
      </c>
      <c r="F28" s="70">
        <f t="shared" si="5"/>
        <v>320.40572792362769</v>
      </c>
      <c r="G28" s="5"/>
      <c r="H28" s="528">
        <v>2</v>
      </c>
      <c r="I28" s="119">
        <v>12</v>
      </c>
      <c r="J28" s="224" t="s">
        <v>20</v>
      </c>
      <c r="L28" s="36"/>
      <c r="S28" s="31"/>
      <c r="T28" s="31"/>
      <c r="U28" s="31"/>
    </row>
    <row r="29" spans="1:21">
      <c r="A29" s="76">
        <v>8</v>
      </c>
      <c r="B29" s="224" t="s">
        <v>1</v>
      </c>
      <c r="C29" s="52">
        <f t="shared" si="3"/>
        <v>2165</v>
      </c>
      <c r="D29" s="128">
        <f t="shared" si="6"/>
        <v>2649</v>
      </c>
      <c r="E29" s="66">
        <f t="shared" si="4"/>
        <v>169.93720565149138</v>
      </c>
      <c r="F29" s="70">
        <f t="shared" si="5"/>
        <v>81.728954322385803</v>
      </c>
      <c r="G29" s="15"/>
      <c r="H29" s="131">
        <v>2</v>
      </c>
      <c r="I29" s="119">
        <v>32</v>
      </c>
      <c r="J29" s="224" t="s">
        <v>37</v>
      </c>
      <c r="L29" s="36"/>
      <c r="M29" s="31"/>
      <c r="S29" s="31"/>
      <c r="T29" s="31"/>
      <c r="U29" s="31"/>
    </row>
    <row r="30" spans="1:21">
      <c r="A30" s="76">
        <v>9</v>
      </c>
      <c r="B30" s="227" t="s">
        <v>23</v>
      </c>
      <c r="C30" s="52">
        <f t="shared" si="3"/>
        <v>1739</v>
      </c>
      <c r="D30" s="128">
        <f t="shared" si="6"/>
        <v>1789</v>
      </c>
      <c r="E30" s="66">
        <f t="shared" si="4"/>
        <v>110.97638800255265</v>
      </c>
      <c r="F30" s="70">
        <f t="shared" si="5"/>
        <v>97.205142537730566</v>
      </c>
      <c r="G30" s="16"/>
      <c r="H30" s="176">
        <v>1</v>
      </c>
      <c r="I30" s="119">
        <v>3</v>
      </c>
      <c r="J30" s="224" t="s">
        <v>12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468" t="s">
        <v>31</v>
      </c>
      <c r="C31" s="52">
        <f t="shared" si="3"/>
        <v>1522</v>
      </c>
      <c r="D31" s="128">
        <f t="shared" si="6"/>
        <v>1016</v>
      </c>
      <c r="E31" s="66">
        <f t="shared" si="4"/>
        <v>102.97699594046009</v>
      </c>
      <c r="F31" s="70">
        <f t="shared" si="5"/>
        <v>149.8031496062992</v>
      </c>
      <c r="G31" s="132"/>
      <c r="H31" s="131">
        <v>1</v>
      </c>
      <c r="I31" s="119">
        <v>22</v>
      </c>
      <c r="J31" s="224" t="s">
        <v>28</v>
      </c>
      <c r="L31" s="36"/>
      <c r="M31" s="31"/>
      <c r="S31" s="31"/>
      <c r="T31" s="31"/>
      <c r="U31" s="31"/>
    </row>
    <row r="32" spans="1:21" ht="14.25" thickBot="1">
      <c r="A32" s="80"/>
      <c r="B32" s="81" t="s">
        <v>60</v>
      </c>
      <c r="C32" s="82">
        <f>SUM(H44)</f>
        <v>80465</v>
      </c>
      <c r="D32" s="82">
        <f>SUM(L14)</f>
        <v>87509</v>
      </c>
      <c r="E32" s="85">
        <f t="shared" si="4"/>
        <v>109.5954780713702</v>
      </c>
      <c r="F32" s="83">
        <f t="shared" si="5"/>
        <v>91.950542229942073</v>
      </c>
      <c r="G32" s="84"/>
      <c r="H32" s="546">
        <v>0</v>
      </c>
      <c r="I32" s="119">
        <v>5</v>
      </c>
      <c r="J32" s="224" t="s">
        <v>14</v>
      </c>
      <c r="L32" s="36"/>
      <c r="M32" s="31"/>
      <c r="S32" s="31"/>
      <c r="T32" s="31"/>
      <c r="U32" s="31"/>
    </row>
    <row r="33" spans="1:30">
      <c r="H33" s="52">
        <v>0</v>
      </c>
      <c r="I33" s="119">
        <v>7</v>
      </c>
      <c r="J33" s="224" t="s">
        <v>16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52">
        <v>0</v>
      </c>
      <c r="I34" s="119">
        <v>8</v>
      </c>
      <c r="J34" s="224" t="s">
        <v>17</v>
      </c>
      <c r="L34" s="296"/>
      <c r="M34" s="31"/>
      <c r="S34" s="31"/>
      <c r="T34" s="31"/>
      <c r="U34" s="31"/>
    </row>
    <row r="35" spans="1:30">
      <c r="H35" s="544">
        <v>0</v>
      </c>
      <c r="I35" s="119">
        <v>10</v>
      </c>
      <c r="J35" s="224" t="s">
        <v>18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128">
        <v>0</v>
      </c>
      <c r="I36" s="119">
        <v>11</v>
      </c>
      <c r="J36" s="224" t="s">
        <v>19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268">
        <v>0</v>
      </c>
      <c r="I37" s="119">
        <v>13</v>
      </c>
      <c r="J37" s="224" t="s">
        <v>7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268">
        <v>0</v>
      </c>
      <c r="I38" s="119">
        <v>18</v>
      </c>
      <c r="J38" s="224" t="s">
        <v>24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53">
        <v>0</v>
      </c>
      <c r="I39" s="119">
        <v>20</v>
      </c>
      <c r="J39" s="224" t="s">
        <v>26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268">
        <v>0</v>
      </c>
      <c r="I40" s="119">
        <v>28</v>
      </c>
      <c r="J40" s="224" t="s">
        <v>34</v>
      </c>
      <c r="L40" s="57"/>
      <c r="M40" s="31"/>
      <c r="S40" s="31"/>
      <c r="T40" s="31"/>
      <c r="U40" s="31"/>
    </row>
    <row r="41" spans="1:30">
      <c r="H41" s="127">
        <v>0</v>
      </c>
      <c r="I41" s="119">
        <v>29</v>
      </c>
      <c r="J41" s="224" t="s">
        <v>117</v>
      </c>
      <c r="L41" s="57"/>
      <c r="M41" s="31"/>
      <c r="S41" s="31"/>
      <c r="T41" s="31"/>
      <c r="U41" s="31"/>
    </row>
    <row r="42" spans="1:30">
      <c r="H42" s="127">
        <v>0</v>
      </c>
      <c r="I42" s="119">
        <v>30</v>
      </c>
      <c r="J42" s="224" t="s">
        <v>35</v>
      </c>
      <c r="L42" s="57"/>
      <c r="M42" s="31"/>
      <c r="S42" s="31"/>
      <c r="T42" s="31"/>
      <c r="U42" s="31"/>
    </row>
    <row r="43" spans="1:30">
      <c r="H43" s="127">
        <v>0</v>
      </c>
      <c r="I43" s="119">
        <v>35</v>
      </c>
      <c r="J43" s="224" t="s">
        <v>38</v>
      </c>
      <c r="L43" s="57"/>
      <c r="M43" s="31"/>
      <c r="S43" s="37"/>
      <c r="T43" s="37"/>
      <c r="U43" s="37"/>
    </row>
    <row r="44" spans="1:30">
      <c r="H44" s="164">
        <f>SUM(H4:H43)</f>
        <v>80465</v>
      </c>
      <c r="I44" s="119"/>
      <c r="J44" s="233" t="s">
        <v>119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2" t="s">
        <v>220</v>
      </c>
      <c r="I47" s="119"/>
      <c r="J47" s="251" t="s">
        <v>80</v>
      </c>
      <c r="K47" s="5"/>
      <c r="L47" s="416" t="s">
        <v>210</v>
      </c>
      <c r="S47" s="31"/>
      <c r="T47" s="31"/>
      <c r="U47" s="31"/>
      <c r="V47" s="31"/>
    </row>
    <row r="48" spans="1:30">
      <c r="H48" s="259" t="s">
        <v>121</v>
      </c>
      <c r="I48" s="168"/>
      <c r="J48" s="250" t="s">
        <v>57</v>
      </c>
      <c r="K48" s="244"/>
      <c r="L48" s="421" t="s">
        <v>121</v>
      </c>
      <c r="S48" s="31"/>
      <c r="T48" s="31"/>
      <c r="U48" s="31"/>
      <c r="V48" s="31"/>
    </row>
    <row r="49" spans="1:22">
      <c r="H49" s="128">
        <v>59988</v>
      </c>
      <c r="I49" s="119">
        <v>26</v>
      </c>
      <c r="J49" s="224" t="s">
        <v>32</v>
      </c>
      <c r="K49" s="5">
        <f>SUM(I49)</f>
        <v>26</v>
      </c>
      <c r="L49" s="422">
        <v>62857</v>
      </c>
      <c r="M49" s="1"/>
      <c r="N49" s="129"/>
      <c r="O49" s="129"/>
      <c r="S49" s="31"/>
      <c r="T49" s="31"/>
      <c r="U49" s="31"/>
      <c r="V49" s="31"/>
    </row>
    <row r="50" spans="1:22">
      <c r="H50" s="128">
        <v>16875</v>
      </c>
      <c r="I50" s="119">
        <v>33</v>
      </c>
      <c r="J50" s="224" t="s">
        <v>0</v>
      </c>
      <c r="K50" s="5">
        <f t="shared" ref="K50:K58" si="7">SUM(I50)</f>
        <v>33</v>
      </c>
      <c r="L50" s="422">
        <v>14701</v>
      </c>
      <c r="M50" s="31"/>
      <c r="N50" s="130"/>
      <c r="O50" s="130"/>
      <c r="S50" s="31"/>
      <c r="T50" s="31"/>
      <c r="U50" s="31"/>
      <c r="V50" s="31"/>
    </row>
    <row r="51" spans="1:22">
      <c r="H51" s="127">
        <v>12226</v>
      </c>
      <c r="I51" s="119">
        <v>13</v>
      </c>
      <c r="J51" s="224" t="s">
        <v>7</v>
      </c>
      <c r="K51" s="5">
        <f t="shared" si="7"/>
        <v>13</v>
      </c>
      <c r="L51" s="422">
        <v>14038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53">
        <v>9269</v>
      </c>
      <c r="I52" s="119">
        <v>25</v>
      </c>
      <c r="J52" s="224" t="s">
        <v>31</v>
      </c>
      <c r="K52" s="5">
        <f t="shared" si="7"/>
        <v>25</v>
      </c>
      <c r="L52" s="422">
        <v>21606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48</v>
      </c>
      <c r="B53" s="74" t="s">
        <v>57</v>
      </c>
      <c r="C53" s="74" t="s">
        <v>225</v>
      </c>
      <c r="D53" s="74" t="s">
        <v>210</v>
      </c>
      <c r="E53" s="74" t="s">
        <v>55</v>
      </c>
      <c r="F53" s="74" t="s">
        <v>54</v>
      </c>
      <c r="G53" s="74" t="s">
        <v>56</v>
      </c>
      <c r="H53" s="400">
        <v>8876</v>
      </c>
      <c r="I53" s="119">
        <v>34</v>
      </c>
      <c r="J53" s="224" t="s">
        <v>1</v>
      </c>
      <c r="K53" s="5">
        <f t="shared" si="7"/>
        <v>34</v>
      </c>
      <c r="L53" s="422">
        <v>9138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4" t="s">
        <v>32</v>
      </c>
      <c r="C54" s="52">
        <f t="shared" ref="C54:C63" si="8">SUM(H49)</f>
        <v>59988</v>
      </c>
      <c r="D54" s="139">
        <f>SUM(L49)</f>
        <v>62857</v>
      </c>
      <c r="E54" s="66">
        <f t="shared" ref="E54:E64" si="9">SUM(N63/M63*100)</f>
        <v>92.588362401605181</v>
      </c>
      <c r="F54" s="66">
        <f>SUM(C54/D54*100)</f>
        <v>95.435671444707822</v>
      </c>
      <c r="G54" s="5"/>
      <c r="H54" s="53">
        <v>5624</v>
      </c>
      <c r="I54" s="119">
        <v>16</v>
      </c>
      <c r="J54" s="224" t="s">
        <v>3</v>
      </c>
      <c r="K54" s="5">
        <f t="shared" si="7"/>
        <v>16</v>
      </c>
      <c r="L54" s="422">
        <v>5731</v>
      </c>
      <c r="M54" s="31"/>
      <c r="N54" s="506"/>
      <c r="O54" s="130"/>
      <c r="S54" s="31"/>
      <c r="T54" s="31"/>
      <c r="U54" s="31"/>
      <c r="V54" s="31"/>
    </row>
    <row r="55" spans="1:22">
      <c r="A55" s="76">
        <v>2</v>
      </c>
      <c r="B55" s="224" t="s">
        <v>0</v>
      </c>
      <c r="C55" s="52">
        <f t="shared" si="8"/>
        <v>16875</v>
      </c>
      <c r="D55" s="139">
        <f t="shared" ref="D55:D64" si="10">SUM(L50)</f>
        <v>14701</v>
      </c>
      <c r="E55" s="66">
        <f t="shared" si="9"/>
        <v>96.544424738257334</v>
      </c>
      <c r="F55" s="66">
        <f t="shared" ref="F55:F64" si="11">SUM(C55/D55*100)</f>
        <v>114.7881096524046</v>
      </c>
      <c r="G55" s="5"/>
      <c r="H55" s="53">
        <v>3855</v>
      </c>
      <c r="I55" s="119">
        <v>24</v>
      </c>
      <c r="J55" s="224" t="s">
        <v>30</v>
      </c>
      <c r="K55" s="5">
        <f t="shared" si="7"/>
        <v>24</v>
      </c>
      <c r="L55" s="422">
        <v>4533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4" t="s">
        <v>7</v>
      </c>
      <c r="C56" s="52">
        <f t="shared" si="8"/>
        <v>12226</v>
      </c>
      <c r="D56" s="139">
        <f t="shared" si="10"/>
        <v>14038</v>
      </c>
      <c r="E56" s="66">
        <f t="shared" si="9"/>
        <v>75.791953381687435</v>
      </c>
      <c r="F56" s="66">
        <f t="shared" si="11"/>
        <v>87.092178372987604</v>
      </c>
      <c r="G56" s="5"/>
      <c r="H56" s="127">
        <v>3816</v>
      </c>
      <c r="I56" s="119">
        <v>40</v>
      </c>
      <c r="J56" s="224" t="s">
        <v>2</v>
      </c>
      <c r="K56" s="5">
        <f t="shared" si="7"/>
        <v>40</v>
      </c>
      <c r="L56" s="422">
        <v>609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4" t="s">
        <v>31</v>
      </c>
      <c r="C57" s="52">
        <f t="shared" si="8"/>
        <v>9269</v>
      </c>
      <c r="D57" s="139">
        <f t="shared" si="10"/>
        <v>21606</v>
      </c>
      <c r="E57" s="66">
        <f t="shared" si="9"/>
        <v>108.53629976580797</v>
      </c>
      <c r="F57" s="66">
        <f t="shared" si="11"/>
        <v>42.900120336943445</v>
      </c>
      <c r="G57" s="5"/>
      <c r="H57" s="131">
        <v>3299</v>
      </c>
      <c r="I57" s="119">
        <v>15</v>
      </c>
      <c r="J57" s="224" t="s">
        <v>22</v>
      </c>
      <c r="K57" s="5">
        <f t="shared" si="7"/>
        <v>15</v>
      </c>
      <c r="L57" s="422">
        <v>3048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4" t="s">
        <v>1</v>
      </c>
      <c r="C58" s="52">
        <f t="shared" si="8"/>
        <v>8876</v>
      </c>
      <c r="D58" s="139">
        <f t="shared" si="10"/>
        <v>9138</v>
      </c>
      <c r="E58" s="66">
        <f t="shared" si="9"/>
        <v>99.339675433687745</v>
      </c>
      <c r="F58" s="66">
        <f t="shared" si="11"/>
        <v>97.132851827533372</v>
      </c>
      <c r="G58" s="16"/>
      <c r="H58" s="111">
        <v>2026</v>
      </c>
      <c r="I58" s="194">
        <v>22</v>
      </c>
      <c r="J58" s="227" t="s">
        <v>28</v>
      </c>
      <c r="K58" s="18">
        <f t="shared" si="7"/>
        <v>22</v>
      </c>
      <c r="L58" s="423">
        <v>3646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4" t="s">
        <v>3</v>
      </c>
      <c r="C59" s="52">
        <f t="shared" si="8"/>
        <v>5624</v>
      </c>
      <c r="D59" s="139">
        <f t="shared" si="10"/>
        <v>5731</v>
      </c>
      <c r="E59" s="66">
        <f t="shared" si="9"/>
        <v>122.12812160694897</v>
      </c>
      <c r="F59" s="66">
        <f t="shared" si="11"/>
        <v>98.132961088815222</v>
      </c>
      <c r="G59" s="5"/>
      <c r="H59" s="455">
        <v>1942</v>
      </c>
      <c r="I59" s="464">
        <v>36</v>
      </c>
      <c r="J59" s="307" t="s">
        <v>5</v>
      </c>
      <c r="K59" s="12" t="s">
        <v>76</v>
      </c>
      <c r="L59" s="424">
        <v>143932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4" t="s">
        <v>30</v>
      </c>
      <c r="C60" s="52">
        <f t="shared" si="8"/>
        <v>3855</v>
      </c>
      <c r="D60" s="139">
        <f t="shared" si="10"/>
        <v>4533</v>
      </c>
      <c r="E60" s="66">
        <f t="shared" si="9"/>
        <v>95.515361744301288</v>
      </c>
      <c r="F60" s="66">
        <f t="shared" si="11"/>
        <v>85.043017868960959</v>
      </c>
      <c r="G60" s="5"/>
      <c r="H60" s="131">
        <v>1099</v>
      </c>
      <c r="I60" s="197">
        <v>17</v>
      </c>
      <c r="J60" s="224" t="s">
        <v>23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4" t="s">
        <v>2</v>
      </c>
      <c r="C61" s="52">
        <f t="shared" si="8"/>
        <v>3816</v>
      </c>
      <c r="D61" s="139">
        <f t="shared" si="10"/>
        <v>609</v>
      </c>
      <c r="E61" s="66">
        <f t="shared" si="9"/>
        <v>72.575123621148734</v>
      </c>
      <c r="F61" s="66">
        <f t="shared" si="11"/>
        <v>626.60098522167493</v>
      </c>
      <c r="G61" s="15"/>
      <c r="H61" s="131">
        <v>834</v>
      </c>
      <c r="I61" s="197">
        <v>38</v>
      </c>
      <c r="J61" s="224" t="s">
        <v>40</v>
      </c>
      <c r="K61" s="61"/>
      <c r="S61" s="31"/>
      <c r="T61" s="31"/>
      <c r="U61" s="31"/>
      <c r="V61" s="31"/>
    </row>
    <row r="62" spans="1:22">
      <c r="A62" s="76">
        <v>9</v>
      </c>
      <c r="B62" s="224" t="s">
        <v>22</v>
      </c>
      <c r="C62" s="52">
        <f t="shared" si="8"/>
        <v>3299</v>
      </c>
      <c r="D62" s="139">
        <f t="shared" si="10"/>
        <v>3048</v>
      </c>
      <c r="E62" s="66">
        <f t="shared" si="9"/>
        <v>104.63051062480177</v>
      </c>
      <c r="F62" s="66">
        <f t="shared" si="11"/>
        <v>108.23490813648293</v>
      </c>
      <c r="G62" s="16"/>
      <c r="H62" s="548">
        <v>438</v>
      </c>
      <c r="I62" s="245">
        <v>21</v>
      </c>
      <c r="J62" s="5" t="s">
        <v>193</v>
      </c>
      <c r="K62" s="61"/>
      <c r="L62" s="1" t="s">
        <v>69</v>
      </c>
      <c r="M62" s="133" t="s">
        <v>71</v>
      </c>
      <c r="N62" s="51" t="s">
        <v>84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27" t="s">
        <v>28</v>
      </c>
      <c r="C63" s="450">
        <f t="shared" si="8"/>
        <v>2026</v>
      </c>
      <c r="D63" s="195">
        <f t="shared" si="10"/>
        <v>3646</v>
      </c>
      <c r="E63" s="72">
        <f t="shared" si="9"/>
        <v>43.133915265062804</v>
      </c>
      <c r="F63" s="72">
        <f t="shared" si="11"/>
        <v>55.56774547449259</v>
      </c>
      <c r="G63" s="132"/>
      <c r="H63" s="131">
        <v>147</v>
      </c>
      <c r="I63" s="119">
        <v>4</v>
      </c>
      <c r="J63" s="224" t="s">
        <v>13</v>
      </c>
      <c r="K63" s="5">
        <f>SUM(K49)</f>
        <v>26</v>
      </c>
      <c r="L63" s="224" t="s">
        <v>32</v>
      </c>
      <c r="M63" s="237">
        <v>64790</v>
      </c>
      <c r="N63" s="128">
        <f>SUM(H49)</f>
        <v>59988</v>
      </c>
      <c r="O63" s="54"/>
      <c r="S63" s="31"/>
      <c r="T63" s="31"/>
      <c r="U63" s="31"/>
      <c r="V63" s="31"/>
    </row>
    <row r="64" spans="1:22" ht="14.25" thickBot="1">
      <c r="A64" s="80"/>
      <c r="B64" s="81" t="s">
        <v>60</v>
      </c>
      <c r="C64" s="143">
        <f>SUM(H89)</f>
        <v>130657</v>
      </c>
      <c r="D64" s="196">
        <f t="shared" si="10"/>
        <v>143932</v>
      </c>
      <c r="E64" s="85">
        <f t="shared" si="9"/>
        <v>92.404365014816435</v>
      </c>
      <c r="F64" s="85">
        <f t="shared" si="11"/>
        <v>90.776894644693328</v>
      </c>
      <c r="G64" s="84"/>
      <c r="H64" s="131">
        <v>118</v>
      </c>
      <c r="I64" s="119">
        <v>23</v>
      </c>
      <c r="J64" s="224" t="s">
        <v>29</v>
      </c>
      <c r="K64" s="5">
        <f t="shared" ref="K64:K72" si="12">SUM(K50)</f>
        <v>33</v>
      </c>
      <c r="L64" s="224" t="s">
        <v>0</v>
      </c>
      <c r="M64" s="237">
        <v>17479</v>
      </c>
      <c r="N64" s="128">
        <f t="shared" ref="N64:N72" si="13">SUM(H50)</f>
        <v>16875</v>
      </c>
      <c r="O64" s="54"/>
      <c r="S64" s="31"/>
      <c r="T64" s="31"/>
      <c r="U64" s="31"/>
      <c r="V64" s="31"/>
    </row>
    <row r="65" spans="2:22">
      <c r="H65" s="6">
        <v>82</v>
      </c>
      <c r="I65" s="119">
        <v>29</v>
      </c>
      <c r="J65" s="224" t="s">
        <v>117</v>
      </c>
      <c r="K65" s="5">
        <f t="shared" si="12"/>
        <v>13</v>
      </c>
      <c r="L65" s="224" t="s">
        <v>7</v>
      </c>
      <c r="M65" s="237">
        <v>16131</v>
      </c>
      <c r="N65" s="128">
        <f t="shared" si="13"/>
        <v>12226</v>
      </c>
      <c r="O65" s="54"/>
      <c r="S65" s="31"/>
      <c r="T65" s="31"/>
      <c r="U65" s="31"/>
      <c r="V65" s="31"/>
    </row>
    <row r="66" spans="2:22">
      <c r="H66" s="128">
        <v>53</v>
      </c>
      <c r="I66" s="119">
        <v>27</v>
      </c>
      <c r="J66" s="224" t="s">
        <v>33</v>
      </c>
      <c r="K66" s="5">
        <f t="shared" si="12"/>
        <v>25</v>
      </c>
      <c r="L66" s="224" t="s">
        <v>31</v>
      </c>
      <c r="M66" s="237">
        <v>8540</v>
      </c>
      <c r="N66" s="128">
        <f t="shared" si="13"/>
        <v>9269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52">
        <v>51</v>
      </c>
      <c r="I67" s="119">
        <v>9</v>
      </c>
      <c r="J67" s="458" t="s">
        <v>203</v>
      </c>
      <c r="K67" s="5">
        <f t="shared" si="12"/>
        <v>34</v>
      </c>
      <c r="L67" s="224" t="s">
        <v>1</v>
      </c>
      <c r="M67" s="237">
        <v>8935</v>
      </c>
      <c r="N67" s="128">
        <f t="shared" si="13"/>
        <v>8876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127">
        <v>26</v>
      </c>
      <c r="I68" s="119">
        <v>1</v>
      </c>
      <c r="J68" s="224" t="s">
        <v>4</v>
      </c>
      <c r="K68" s="5">
        <f t="shared" si="12"/>
        <v>16</v>
      </c>
      <c r="L68" s="224" t="s">
        <v>3</v>
      </c>
      <c r="M68" s="237">
        <v>4605</v>
      </c>
      <c r="N68" s="128">
        <f t="shared" si="13"/>
        <v>5624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53">
        <v>8</v>
      </c>
      <c r="I69" s="119">
        <v>30</v>
      </c>
      <c r="J69" s="224" t="s">
        <v>35</v>
      </c>
      <c r="K69" s="5">
        <f t="shared" si="12"/>
        <v>24</v>
      </c>
      <c r="L69" s="224" t="s">
        <v>30</v>
      </c>
      <c r="M69" s="237">
        <v>4036</v>
      </c>
      <c r="N69" s="128">
        <f t="shared" si="13"/>
        <v>3855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127">
        <v>5</v>
      </c>
      <c r="I70" s="119">
        <v>35</v>
      </c>
      <c r="J70" s="224" t="s">
        <v>38</v>
      </c>
      <c r="K70" s="5">
        <f t="shared" si="12"/>
        <v>40</v>
      </c>
      <c r="L70" s="224" t="s">
        <v>2</v>
      </c>
      <c r="M70" s="237">
        <v>5258</v>
      </c>
      <c r="N70" s="128">
        <f t="shared" si="13"/>
        <v>3816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127">
        <v>0</v>
      </c>
      <c r="I71" s="119">
        <v>2</v>
      </c>
      <c r="J71" s="224" t="s">
        <v>6</v>
      </c>
      <c r="K71" s="5">
        <f t="shared" si="12"/>
        <v>15</v>
      </c>
      <c r="L71" s="224" t="s">
        <v>22</v>
      </c>
      <c r="M71" s="237">
        <v>3153</v>
      </c>
      <c r="N71" s="128">
        <f t="shared" si="13"/>
        <v>3299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127">
        <v>0</v>
      </c>
      <c r="I72" s="119">
        <v>3</v>
      </c>
      <c r="J72" s="224" t="s">
        <v>12</v>
      </c>
      <c r="K72" s="5">
        <f t="shared" si="12"/>
        <v>22</v>
      </c>
      <c r="L72" s="227" t="s">
        <v>28</v>
      </c>
      <c r="M72" s="238">
        <v>4697</v>
      </c>
      <c r="N72" s="128">
        <f t="shared" si="13"/>
        <v>2026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53">
        <v>0</v>
      </c>
      <c r="I73" s="119">
        <v>5</v>
      </c>
      <c r="J73" s="224" t="s">
        <v>14</v>
      </c>
      <c r="K73" s="52"/>
      <c r="L73" s="386" t="s">
        <v>107</v>
      </c>
      <c r="M73" s="236">
        <v>141397</v>
      </c>
      <c r="N73" s="235">
        <f>SUM(H89)</f>
        <v>130657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53">
        <v>0</v>
      </c>
      <c r="I74" s="119">
        <v>6</v>
      </c>
      <c r="J74" s="224" t="s">
        <v>15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53">
        <v>0</v>
      </c>
      <c r="I75" s="119">
        <v>7</v>
      </c>
      <c r="J75" s="224" t="s">
        <v>16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456">
        <v>0</v>
      </c>
      <c r="I76" s="119">
        <v>8</v>
      </c>
      <c r="J76" s="224" t="s">
        <v>17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53">
        <v>0</v>
      </c>
      <c r="I77" s="119">
        <v>10</v>
      </c>
      <c r="J77" s="224" t="s">
        <v>18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53">
        <v>0</v>
      </c>
      <c r="I78" s="119">
        <v>11</v>
      </c>
      <c r="J78" s="224" t="s">
        <v>19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52">
        <v>0</v>
      </c>
      <c r="I79" s="119">
        <v>12</v>
      </c>
      <c r="J79" s="224" t="s">
        <v>20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127">
        <v>0</v>
      </c>
      <c r="I80" s="119">
        <v>14</v>
      </c>
      <c r="J80" s="224" t="s">
        <v>21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169">
        <v>0</v>
      </c>
      <c r="I81" s="119">
        <v>18</v>
      </c>
      <c r="J81" s="224" t="s">
        <v>24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52">
        <v>0</v>
      </c>
      <c r="I82" s="119">
        <v>19</v>
      </c>
      <c r="J82" s="224" t="s">
        <v>25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127">
        <v>0</v>
      </c>
      <c r="I83" s="119">
        <v>20</v>
      </c>
      <c r="J83" s="224" t="s">
        <v>26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127">
        <v>0</v>
      </c>
      <c r="I84" s="119">
        <v>28</v>
      </c>
      <c r="J84" s="224" t="s">
        <v>34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53">
        <v>0</v>
      </c>
      <c r="I85" s="119">
        <v>31</v>
      </c>
      <c r="J85" s="224" t="s">
        <v>118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127">
        <v>0</v>
      </c>
      <c r="I86" s="119">
        <v>32</v>
      </c>
      <c r="J86" s="224" t="s">
        <v>37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127">
        <v>0</v>
      </c>
      <c r="I87" s="119">
        <v>37</v>
      </c>
      <c r="J87" s="224" t="s">
        <v>39</v>
      </c>
      <c r="L87" s="57"/>
      <c r="M87" s="31"/>
      <c r="N87" s="31"/>
      <c r="O87" s="31"/>
      <c r="S87" s="37"/>
      <c r="T87" s="37"/>
    </row>
    <row r="88" spans="8:22">
      <c r="H88" s="53">
        <v>0</v>
      </c>
      <c r="I88" s="119">
        <v>39</v>
      </c>
      <c r="J88" s="224" t="s">
        <v>41</v>
      </c>
      <c r="L88" s="57"/>
      <c r="M88" s="31"/>
      <c r="N88" s="31"/>
      <c r="O88" s="31"/>
      <c r="Q88" s="31"/>
    </row>
    <row r="89" spans="8:22">
      <c r="H89" s="165">
        <f>SUM(H49:H88)</f>
        <v>130657</v>
      </c>
      <c r="I89" s="119"/>
      <c r="J89" s="5" t="s">
        <v>112</v>
      </c>
      <c r="L89" s="57"/>
      <c r="M89" s="31"/>
      <c r="N89" s="31"/>
      <c r="O89" s="31"/>
    </row>
    <row r="90" spans="8:22">
      <c r="I90" s="232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zoomScaleNormal="100" workbookViewId="0">
      <selection activeCell="M78" sqref="M78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73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87" t="s">
        <v>225</v>
      </c>
      <c r="I2" s="119"/>
      <c r="J2" s="260" t="s">
        <v>125</v>
      </c>
      <c r="K2" s="5"/>
      <c r="L2" s="252" t="s">
        <v>210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49" t="s">
        <v>121</v>
      </c>
      <c r="I3" s="119"/>
      <c r="J3" s="202" t="s">
        <v>122</v>
      </c>
      <c r="K3" s="5"/>
      <c r="L3" s="51" t="s">
        <v>121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128">
        <v>22328</v>
      </c>
      <c r="I4" s="119">
        <v>17</v>
      </c>
      <c r="J4" s="40" t="s">
        <v>23</v>
      </c>
      <c r="K4" s="278">
        <f>SUM(I4)</f>
        <v>17</v>
      </c>
      <c r="L4" s="377">
        <v>23600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127">
        <v>22096</v>
      </c>
      <c r="I5" s="119">
        <v>2</v>
      </c>
      <c r="J5" s="40" t="s">
        <v>6</v>
      </c>
      <c r="K5" s="278">
        <f t="shared" ref="K5:K13" si="0">SUM(I5)</f>
        <v>2</v>
      </c>
      <c r="L5" s="377">
        <v>16671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127">
        <v>21055</v>
      </c>
      <c r="I6" s="119">
        <v>33</v>
      </c>
      <c r="J6" s="40" t="s">
        <v>0</v>
      </c>
      <c r="K6" s="278">
        <f t="shared" si="0"/>
        <v>33</v>
      </c>
      <c r="L6" s="377">
        <v>17889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400">
        <v>16518</v>
      </c>
      <c r="I7" s="119">
        <v>34</v>
      </c>
      <c r="J7" s="40" t="s">
        <v>1</v>
      </c>
      <c r="K7" s="278">
        <f t="shared" si="0"/>
        <v>34</v>
      </c>
      <c r="L7" s="377">
        <v>14440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53">
        <v>13495</v>
      </c>
      <c r="I8" s="119">
        <v>31</v>
      </c>
      <c r="J8" s="40" t="s">
        <v>72</v>
      </c>
      <c r="K8" s="278">
        <f t="shared" si="0"/>
        <v>31</v>
      </c>
      <c r="L8" s="377">
        <v>9931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127">
        <v>12079</v>
      </c>
      <c r="I9" s="119">
        <v>13</v>
      </c>
      <c r="J9" s="40" t="s">
        <v>7</v>
      </c>
      <c r="K9" s="278">
        <f t="shared" si="0"/>
        <v>13</v>
      </c>
      <c r="L9" s="377">
        <v>13830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127">
        <v>11862</v>
      </c>
      <c r="I10" s="119">
        <v>40</v>
      </c>
      <c r="J10" s="40" t="s">
        <v>2</v>
      </c>
      <c r="K10" s="278">
        <f t="shared" si="0"/>
        <v>40</v>
      </c>
      <c r="L10" s="377">
        <v>17771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127">
        <v>9338</v>
      </c>
      <c r="I11" s="119">
        <v>16</v>
      </c>
      <c r="J11" s="40" t="s">
        <v>3</v>
      </c>
      <c r="K11" s="278">
        <f t="shared" si="0"/>
        <v>16</v>
      </c>
      <c r="L11" s="377">
        <v>10364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22">
        <v>9024</v>
      </c>
      <c r="I12" s="119">
        <v>26</v>
      </c>
      <c r="J12" s="40" t="s">
        <v>32</v>
      </c>
      <c r="K12" s="278">
        <f t="shared" si="0"/>
        <v>26</v>
      </c>
      <c r="L12" s="378">
        <v>9965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532">
        <v>8187</v>
      </c>
      <c r="I13" s="194">
        <v>21</v>
      </c>
      <c r="J13" s="543" t="s">
        <v>197</v>
      </c>
      <c r="K13" s="278">
        <f t="shared" si="0"/>
        <v>21</v>
      </c>
      <c r="L13" s="378">
        <v>8383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533">
        <v>7470</v>
      </c>
      <c r="I14" s="306">
        <v>11</v>
      </c>
      <c r="J14" s="531" t="s">
        <v>19</v>
      </c>
      <c r="K14" s="151" t="s">
        <v>9</v>
      </c>
      <c r="L14" s="379">
        <v>214668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127">
        <v>5654</v>
      </c>
      <c r="I15" s="119">
        <v>38</v>
      </c>
      <c r="J15" s="40" t="s">
        <v>40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127">
        <v>4299</v>
      </c>
      <c r="I16" s="119">
        <v>3</v>
      </c>
      <c r="J16" s="40" t="s">
        <v>12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127">
        <v>3532</v>
      </c>
      <c r="I17" s="119">
        <v>14</v>
      </c>
      <c r="J17" s="40" t="s">
        <v>21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169">
        <v>2884</v>
      </c>
      <c r="I18" s="119">
        <v>24</v>
      </c>
      <c r="J18" s="40" t="s">
        <v>30</v>
      </c>
      <c r="K18" s="1"/>
      <c r="L18" s="261" t="s">
        <v>125</v>
      </c>
      <c r="M18" t="s">
        <v>71</v>
      </c>
      <c r="N18" s="51" t="s">
        <v>84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128">
        <v>2619</v>
      </c>
      <c r="I19" s="119">
        <v>9</v>
      </c>
      <c r="J19" s="458" t="s">
        <v>205</v>
      </c>
      <c r="K19" s="163">
        <f>SUM(I4)</f>
        <v>17</v>
      </c>
      <c r="L19" s="40" t="s">
        <v>23</v>
      </c>
      <c r="M19" s="534">
        <v>21371</v>
      </c>
      <c r="N19" s="128">
        <f>SUM(H4)</f>
        <v>22328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48</v>
      </c>
      <c r="B20" s="74" t="s">
        <v>57</v>
      </c>
      <c r="C20" s="74" t="s">
        <v>225</v>
      </c>
      <c r="D20" s="74" t="s">
        <v>210</v>
      </c>
      <c r="E20" s="74" t="s">
        <v>55</v>
      </c>
      <c r="F20" s="74" t="s">
        <v>54</v>
      </c>
      <c r="G20" s="75" t="s">
        <v>56</v>
      </c>
      <c r="H20" s="127">
        <v>2078</v>
      </c>
      <c r="I20" s="119">
        <v>25</v>
      </c>
      <c r="J20" s="40" t="s">
        <v>31</v>
      </c>
      <c r="K20" s="163">
        <f t="shared" ref="K20:K28" si="1">SUM(I5)</f>
        <v>2</v>
      </c>
      <c r="L20" s="40" t="s">
        <v>6</v>
      </c>
      <c r="M20" s="535">
        <v>12292</v>
      </c>
      <c r="N20" s="128">
        <f t="shared" ref="N20:N28" si="2">SUM(H5)</f>
        <v>22096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23</v>
      </c>
      <c r="C21" s="277">
        <f>SUM(H4)</f>
        <v>22328</v>
      </c>
      <c r="D21" s="9">
        <f>SUM(L4)</f>
        <v>23600</v>
      </c>
      <c r="E21" s="66">
        <f t="shared" ref="E21:E30" si="3">SUM(N19/M19*100)</f>
        <v>104.47803097655701</v>
      </c>
      <c r="F21" s="66">
        <f t="shared" ref="F21:F31" si="4">SUM(C21/D21*100)</f>
        <v>94.610169491525426</v>
      </c>
      <c r="G21" s="77"/>
      <c r="H21" s="127">
        <v>1380</v>
      </c>
      <c r="I21" s="119">
        <v>27</v>
      </c>
      <c r="J21" s="40" t="s">
        <v>33</v>
      </c>
      <c r="K21" s="163">
        <f t="shared" si="1"/>
        <v>33</v>
      </c>
      <c r="L21" s="40" t="s">
        <v>0</v>
      </c>
      <c r="M21" s="535">
        <v>21633</v>
      </c>
      <c r="N21" s="128">
        <f t="shared" si="2"/>
        <v>21055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6</v>
      </c>
      <c r="C22" s="277">
        <f t="shared" ref="C22:C30" si="5">SUM(H5)</f>
        <v>22096</v>
      </c>
      <c r="D22" s="9">
        <f t="shared" ref="D22:D30" si="6">SUM(L5)</f>
        <v>16671</v>
      </c>
      <c r="E22" s="66">
        <f t="shared" si="3"/>
        <v>179.75919297103809</v>
      </c>
      <c r="F22" s="66">
        <f t="shared" si="4"/>
        <v>132.54153919980806</v>
      </c>
      <c r="G22" s="77"/>
      <c r="H22" s="127">
        <v>1229</v>
      </c>
      <c r="I22" s="119">
        <v>1</v>
      </c>
      <c r="J22" s="40" t="s">
        <v>4</v>
      </c>
      <c r="K22" s="163">
        <f t="shared" si="1"/>
        <v>34</v>
      </c>
      <c r="L22" s="40" t="s">
        <v>1</v>
      </c>
      <c r="M22" s="535">
        <v>16831</v>
      </c>
      <c r="N22" s="128">
        <f t="shared" si="2"/>
        <v>16518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0</v>
      </c>
      <c r="C23" s="299">
        <f t="shared" si="5"/>
        <v>21055</v>
      </c>
      <c r="D23" s="139">
        <f t="shared" si="6"/>
        <v>17889</v>
      </c>
      <c r="E23" s="300">
        <f t="shared" si="3"/>
        <v>97.328156057874551</v>
      </c>
      <c r="F23" s="300">
        <f t="shared" si="4"/>
        <v>117.69802672033094</v>
      </c>
      <c r="G23" s="77"/>
      <c r="H23" s="127">
        <v>680</v>
      </c>
      <c r="I23" s="119">
        <v>36</v>
      </c>
      <c r="J23" s="40" t="s">
        <v>5</v>
      </c>
      <c r="K23" s="163">
        <f t="shared" si="1"/>
        <v>31</v>
      </c>
      <c r="L23" s="40" t="s">
        <v>72</v>
      </c>
      <c r="M23" s="535">
        <v>17071</v>
      </c>
      <c r="N23" s="128">
        <f t="shared" si="2"/>
        <v>13495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1</v>
      </c>
      <c r="C24" s="277">
        <f t="shared" si="5"/>
        <v>16518</v>
      </c>
      <c r="D24" s="9">
        <f t="shared" si="6"/>
        <v>14440</v>
      </c>
      <c r="E24" s="66">
        <f t="shared" si="3"/>
        <v>98.140336284237421</v>
      </c>
      <c r="F24" s="66">
        <f t="shared" si="4"/>
        <v>114.39058171745154</v>
      </c>
      <c r="G24" s="77"/>
      <c r="H24" s="127">
        <v>571</v>
      </c>
      <c r="I24" s="119">
        <v>12</v>
      </c>
      <c r="J24" s="40" t="s">
        <v>20</v>
      </c>
      <c r="K24" s="163">
        <f t="shared" si="1"/>
        <v>13</v>
      </c>
      <c r="L24" s="40" t="s">
        <v>7</v>
      </c>
      <c r="M24" s="535">
        <v>12593</v>
      </c>
      <c r="N24" s="128">
        <f t="shared" si="2"/>
        <v>12079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72</v>
      </c>
      <c r="C25" s="277">
        <f t="shared" si="5"/>
        <v>13495</v>
      </c>
      <c r="D25" s="9">
        <f t="shared" si="6"/>
        <v>9931</v>
      </c>
      <c r="E25" s="66">
        <f t="shared" si="3"/>
        <v>79.052193778923325</v>
      </c>
      <c r="F25" s="66">
        <f t="shared" si="4"/>
        <v>135.88762460980769</v>
      </c>
      <c r="G25" s="87"/>
      <c r="H25" s="127">
        <v>466</v>
      </c>
      <c r="I25" s="119">
        <v>4</v>
      </c>
      <c r="J25" s="40" t="s">
        <v>13</v>
      </c>
      <c r="K25" s="163">
        <f t="shared" si="1"/>
        <v>40</v>
      </c>
      <c r="L25" s="40" t="s">
        <v>2</v>
      </c>
      <c r="M25" s="535">
        <v>20780</v>
      </c>
      <c r="N25" s="128">
        <f t="shared" si="2"/>
        <v>11862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7</v>
      </c>
      <c r="C26" s="277">
        <f t="shared" si="5"/>
        <v>12079</v>
      </c>
      <c r="D26" s="9">
        <f t="shared" si="6"/>
        <v>13830</v>
      </c>
      <c r="E26" s="66">
        <f t="shared" si="3"/>
        <v>95.918367346938766</v>
      </c>
      <c r="F26" s="66">
        <f t="shared" si="4"/>
        <v>87.339117859725235</v>
      </c>
      <c r="G26" s="77"/>
      <c r="H26" s="127">
        <v>306</v>
      </c>
      <c r="I26" s="119">
        <v>39</v>
      </c>
      <c r="J26" s="40" t="s">
        <v>41</v>
      </c>
      <c r="K26" s="163">
        <f t="shared" si="1"/>
        <v>16</v>
      </c>
      <c r="L26" s="40" t="s">
        <v>3</v>
      </c>
      <c r="M26" s="535">
        <v>10036</v>
      </c>
      <c r="N26" s="128">
        <f t="shared" si="2"/>
        <v>9338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2</v>
      </c>
      <c r="C27" s="277">
        <f t="shared" si="5"/>
        <v>11862</v>
      </c>
      <c r="D27" s="9">
        <f t="shared" si="6"/>
        <v>17771</v>
      </c>
      <c r="E27" s="66">
        <f t="shared" si="3"/>
        <v>57.083734359961504</v>
      </c>
      <c r="F27" s="66">
        <f t="shared" si="4"/>
        <v>66.74919813178775</v>
      </c>
      <c r="G27" s="77"/>
      <c r="H27" s="127">
        <v>104</v>
      </c>
      <c r="I27" s="119">
        <v>10</v>
      </c>
      <c r="J27" s="40" t="s">
        <v>18</v>
      </c>
      <c r="K27" s="163">
        <f t="shared" si="1"/>
        <v>26</v>
      </c>
      <c r="L27" s="40" t="s">
        <v>32</v>
      </c>
      <c r="M27" s="536">
        <v>9756</v>
      </c>
      <c r="N27" s="128">
        <f t="shared" si="2"/>
        <v>9024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3</v>
      </c>
      <c r="C28" s="277">
        <f t="shared" si="5"/>
        <v>9338</v>
      </c>
      <c r="D28" s="9">
        <f t="shared" si="6"/>
        <v>10364</v>
      </c>
      <c r="E28" s="66">
        <f t="shared" si="3"/>
        <v>93.045037863690709</v>
      </c>
      <c r="F28" s="66">
        <f t="shared" si="4"/>
        <v>90.100347356233115</v>
      </c>
      <c r="G28" s="88"/>
      <c r="H28" s="127">
        <v>96</v>
      </c>
      <c r="I28" s="119">
        <v>32</v>
      </c>
      <c r="J28" s="40" t="s">
        <v>37</v>
      </c>
      <c r="K28" s="253">
        <f t="shared" si="1"/>
        <v>21</v>
      </c>
      <c r="L28" s="543" t="s">
        <v>193</v>
      </c>
      <c r="M28" s="537">
        <v>6824</v>
      </c>
      <c r="N28" s="234">
        <f t="shared" si="2"/>
        <v>8187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0" t="s">
        <v>32</v>
      </c>
      <c r="C29" s="277">
        <f t="shared" si="5"/>
        <v>9024</v>
      </c>
      <c r="D29" s="9">
        <f t="shared" si="6"/>
        <v>9965</v>
      </c>
      <c r="E29" s="66">
        <f t="shared" si="3"/>
        <v>92.49692496924969</v>
      </c>
      <c r="F29" s="66">
        <f t="shared" si="4"/>
        <v>90.556949322629194</v>
      </c>
      <c r="G29" s="87"/>
      <c r="H29" s="53">
        <v>86</v>
      </c>
      <c r="I29" s="119">
        <v>29</v>
      </c>
      <c r="J29" s="40" t="s">
        <v>58</v>
      </c>
      <c r="K29" s="161"/>
      <c r="L29" s="161" t="s">
        <v>209</v>
      </c>
      <c r="M29" s="538">
        <v>198206</v>
      </c>
      <c r="N29" s="242">
        <f>SUM(H44)</f>
        <v>179665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543" t="s">
        <v>193</v>
      </c>
      <c r="C30" s="277">
        <f t="shared" si="5"/>
        <v>8187</v>
      </c>
      <c r="D30" s="9">
        <f t="shared" si="6"/>
        <v>8383</v>
      </c>
      <c r="E30" s="72">
        <f t="shared" si="3"/>
        <v>119.97362250879249</v>
      </c>
      <c r="F30" s="78">
        <f t="shared" si="4"/>
        <v>97.661934868185625</v>
      </c>
      <c r="G30" s="90"/>
      <c r="H30" s="127">
        <v>67</v>
      </c>
      <c r="I30" s="119">
        <v>15</v>
      </c>
      <c r="J30" s="40" t="s">
        <v>22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61</v>
      </c>
      <c r="C31" s="82">
        <f>SUM(H44)</f>
        <v>179665</v>
      </c>
      <c r="D31" s="82">
        <f>SUM(L14)</f>
        <v>214668</v>
      </c>
      <c r="E31" s="85">
        <f>SUM(N29/M29*100)</f>
        <v>90.645590950828932</v>
      </c>
      <c r="F31" s="78">
        <f t="shared" si="4"/>
        <v>83.694355935677422</v>
      </c>
      <c r="G31" s="86"/>
      <c r="H31" s="127">
        <v>55</v>
      </c>
      <c r="I31" s="119">
        <v>20</v>
      </c>
      <c r="J31" s="40" t="s">
        <v>26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128">
        <v>53</v>
      </c>
      <c r="I32" s="119">
        <v>5</v>
      </c>
      <c r="J32" s="40" t="s">
        <v>14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127">
        <v>35</v>
      </c>
      <c r="I33" s="119">
        <v>18</v>
      </c>
      <c r="J33" s="40" t="s">
        <v>24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127">
        <v>16</v>
      </c>
      <c r="I34" s="119">
        <v>23</v>
      </c>
      <c r="J34" s="40" t="s">
        <v>29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169">
        <v>2</v>
      </c>
      <c r="I35" s="119">
        <v>19</v>
      </c>
      <c r="J35" s="40" t="s">
        <v>25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128">
        <v>1</v>
      </c>
      <c r="I36" s="119">
        <v>37</v>
      </c>
      <c r="J36" s="40" t="s">
        <v>39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127">
        <v>0</v>
      </c>
      <c r="I37" s="119">
        <v>6</v>
      </c>
      <c r="J37" s="40" t="s">
        <v>15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456">
        <v>0</v>
      </c>
      <c r="I38" s="119">
        <v>7</v>
      </c>
      <c r="J38" s="40" t="s">
        <v>16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127">
        <v>0</v>
      </c>
      <c r="I39" s="119">
        <v>8</v>
      </c>
      <c r="J39" s="40" t="s">
        <v>17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127">
        <v>0</v>
      </c>
      <c r="I40" s="119">
        <v>22</v>
      </c>
      <c r="J40" s="40" t="s">
        <v>28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127">
        <v>0</v>
      </c>
      <c r="I41" s="119">
        <v>28</v>
      </c>
      <c r="J41" s="40" t="s">
        <v>34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127">
        <v>0</v>
      </c>
      <c r="I42" s="119">
        <v>30</v>
      </c>
      <c r="J42" s="40" t="s">
        <v>35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53">
        <v>0</v>
      </c>
      <c r="I43" s="119">
        <v>35</v>
      </c>
      <c r="J43" s="40" t="s">
        <v>38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6">
        <f>SUM(H4:H43)</f>
        <v>179665</v>
      </c>
      <c r="I44" s="119"/>
      <c r="J44" s="5" t="s">
        <v>52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2" t="s">
        <v>225</v>
      </c>
      <c r="I48" s="119"/>
      <c r="J48" s="263" t="s">
        <v>105</v>
      </c>
      <c r="K48" s="5"/>
      <c r="L48" s="446" t="s">
        <v>210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121</v>
      </c>
      <c r="I49" s="119"/>
      <c r="J49" s="202" t="s">
        <v>11</v>
      </c>
      <c r="K49" s="5"/>
      <c r="L49" s="446" t="s">
        <v>121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52">
        <v>45805</v>
      </c>
      <c r="I50" s="119">
        <v>16</v>
      </c>
      <c r="J50" s="40" t="s">
        <v>3</v>
      </c>
      <c r="K50" s="444">
        <f>SUM(I50)</f>
        <v>16</v>
      </c>
      <c r="L50" s="447">
        <v>41178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53">
        <v>2867</v>
      </c>
      <c r="I51" s="119">
        <v>26</v>
      </c>
      <c r="J51" s="40" t="s">
        <v>32</v>
      </c>
      <c r="K51" s="444">
        <f t="shared" ref="K51:K59" si="7">SUM(I51)</f>
        <v>26</v>
      </c>
      <c r="L51" s="448">
        <v>2899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53">
        <v>2422</v>
      </c>
      <c r="I52" s="119">
        <v>33</v>
      </c>
      <c r="J52" s="40" t="s">
        <v>0</v>
      </c>
      <c r="K52" s="444">
        <f t="shared" si="7"/>
        <v>33</v>
      </c>
      <c r="L52" s="448">
        <v>1317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48</v>
      </c>
      <c r="B53" s="74" t="s">
        <v>57</v>
      </c>
      <c r="C53" s="74" t="s">
        <v>225</v>
      </c>
      <c r="D53" s="74" t="s">
        <v>210</v>
      </c>
      <c r="E53" s="74" t="s">
        <v>55</v>
      </c>
      <c r="F53" s="74" t="s">
        <v>54</v>
      </c>
      <c r="G53" s="75" t="s">
        <v>56</v>
      </c>
      <c r="H53" s="53">
        <v>1909</v>
      </c>
      <c r="I53" s="119">
        <v>25</v>
      </c>
      <c r="J53" s="40" t="s">
        <v>31</v>
      </c>
      <c r="K53" s="444">
        <f t="shared" si="7"/>
        <v>25</v>
      </c>
      <c r="L53" s="448">
        <v>2752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0" t="s">
        <v>3</v>
      </c>
      <c r="C54" s="52">
        <f>SUM(H50)</f>
        <v>45805</v>
      </c>
      <c r="D54" s="139">
        <f>SUM(L50)</f>
        <v>41178</v>
      </c>
      <c r="E54" s="66">
        <f t="shared" ref="E54:E63" si="8">SUM(N67/M67*100)</f>
        <v>113.76732402761908</v>
      </c>
      <c r="F54" s="66">
        <f t="shared" ref="F54:F61" si="9">SUM(C54/D54*100)</f>
        <v>111.23658264121619</v>
      </c>
      <c r="G54" s="77"/>
      <c r="H54" s="53">
        <v>1546</v>
      </c>
      <c r="I54" s="119">
        <v>31</v>
      </c>
      <c r="J54" s="40" t="s">
        <v>129</v>
      </c>
      <c r="K54" s="444">
        <f t="shared" si="7"/>
        <v>31</v>
      </c>
      <c r="L54" s="448">
        <v>495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32</v>
      </c>
      <c r="C55" s="52">
        <f t="shared" ref="C55:C63" si="10">SUM(H51)</f>
        <v>2867</v>
      </c>
      <c r="D55" s="139">
        <f t="shared" ref="D55:D63" si="11">SUM(L51)</f>
        <v>2899</v>
      </c>
      <c r="E55" s="66">
        <f t="shared" si="8"/>
        <v>102.06479174083303</v>
      </c>
      <c r="F55" s="66">
        <f t="shared" si="9"/>
        <v>98.896171093480518</v>
      </c>
      <c r="G55" s="77"/>
      <c r="H55" s="53">
        <v>1337</v>
      </c>
      <c r="I55" s="119">
        <v>38</v>
      </c>
      <c r="J55" s="40" t="s">
        <v>40</v>
      </c>
      <c r="K55" s="444">
        <f t="shared" si="7"/>
        <v>38</v>
      </c>
      <c r="L55" s="448">
        <v>2346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0</v>
      </c>
      <c r="C56" s="52">
        <f t="shared" si="10"/>
        <v>2422</v>
      </c>
      <c r="D56" s="139">
        <f t="shared" si="11"/>
        <v>1317</v>
      </c>
      <c r="E56" s="66">
        <f t="shared" si="8"/>
        <v>91.951404707668942</v>
      </c>
      <c r="F56" s="66">
        <f t="shared" si="9"/>
        <v>183.90280941533788</v>
      </c>
      <c r="G56" s="77"/>
      <c r="H56" s="53">
        <v>853</v>
      </c>
      <c r="I56" s="119">
        <v>34</v>
      </c>
      <c r="J56" s="40" t="s">
        <v>1</v>
      </c>
      <c r="K56" s="444">
        <f t="shared" si="7"/>
        <v>34</v>
      </c>
      <c r="L56" s="448">
        <v>1018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31</v>
      </c>
      <c r="C57" s="52">
        <f t="shared" si="10"/>
        <v>1909</v>
      </c>
      <c r="D57" s="139">
        <f t="shared" si="11"/>
        <v>2752</v>
      </c>
      <c r="E57" s="66">
        <f t="shared" si="8"/>
        <v>186.60801564027369</v>
      </c>
      <c r="F57" s="66">
        <f t="shared" si="9"/>
        <v>69.367732558139537</v>
      </c>
      <c r="G57" s="77"/>
      <c r="H57" s="53">
        <v>824</v>
      </c>
      <c r="I57" s="119">
        <v>14</v>
      </c>
      <c r="J57" s="40" t="s">
        <v>21</v>
      </c>
      <c r="K57" s="444">
        <f t="shared" si="7"/>
        <v>14</v>
      </c>
      <c r="L57" s="448">
        <v>655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72</v>
      </c>
      <c r="C58" s="52">
        <f t="shared" si="10"/>
        <v>1546</v>
      </c>
      <c r="D58" s="139">
        <f t="shared" si="11"/>
        <v>495</v>
      </c>
      <c r="E58" s="66">
        <f t="shared" si="8"/>
        <v>286.2962962962963</v>
      </c>
      <c r="F58" s="66">
        <f t="shared" si="9"/>
        <v>312.32323232323233</v>
      </c>
      <c r="G58" s="87"/>
      <c r="H58" s="53">
        <v>529</v>
      </c>
      <c r="I58" s="119">
        <v>24</v>
      </c>
      <c r="J58" s="407" t="s">
        <v>30</v>
      </c>
      <c r="K58" s="444">
        <f t="shared" si="7"/>
        <v>24</v>
      </c>
      <c r="L58" s="448">
        <v>368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40</v>
      </c>
      <c r="C59" s="52">
        <f t="shared" si="10"/>
        <v>1337</v>
      </c>
      <c r="D59" s="139">
        <f t="shared" si="11"/>
        <v>2346</v>
      </c>
      <c r="E59" s="66">
        <f t="shared" si="8"/>
        <v>75.451467268623034</v>
      </c>
      <c r="F59" s="66">
        <f t="shared" si="9"/>
        <v>56.990622335890876</v>
      </c>
      <c r="G59" s="77"/>
      <c r="H59" s="549">
        <v>378</v>
      </c>
      <c r="I59" s="194">
        <v>40</v>
      </c>
      <c r="J59" s="103" t="s">
        <v>2</v>
      </c>
      <c r="K59" s="445">
        <f t="shared" si="7"/>
        <v>40</v>
      </c>
      <c r="L59" s="449">
        <v>465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>
      <c r="A60" s="512">
        <v>7</v>
      </c>
      <c r="B60" s="40" t="s">
        <v>1</v>
      </c>
      <c r="C60" s="128">
        <f t="shared" si="10"/>
        <v>853</v>
      </c>
      <c r="D60" s="139">
        <f t="shared" si="11"/>
        <v>1018</v>
      </c>
      <c r="E60" s="300">
        <f t="shared" si="8"/>
        <v>126.37037037037038</v>
      </c>
      <c r="F60" s="300">
        <f t="shared" si="9"/>
        <v>83.791748526522596</v>
      </c>
      <c r="G60" s="513"/>
      <c r="H60" s="529">
        <v>250</v>
      </c>
      <c r="I60" s="306">
        <v>37</v>
      </c>
      <c r="J60" s="531" t="s">
        <v>39</v>
      </c>
      <c r="K60" s="514" t="s">
        <v>9</v>
      </c>
      <c r="L60" s="515">
        <v>54477</v>
      </c>
      <c r="M60" s="516"/>
      <c r="N60" s="130"/>
      <c r="Q60" s="129"/>
      <c r="R60" s="516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>
      <c r="A61" s="76">
        <v>8</v>
      </c>
      <c r="B61" s="40" t="s">
        <v>21</v>
      </c>
      <c r="C61" s="52">
        <f t="shared" si="10"/>
        <v>824</v>
      </c>
      <c r="D61" s="139">
        <f t="shared" si="11"/>
        <v>655</v>
      </c>
      <c r="E61" s="66">
        <f t="shared" si="8"/>
        <v>103.12891113892366</v>
      </c>
      <c r="F61" s="66">
        <f t="shared" si="9"/>
        <v>125.80152671755724</v>
      </c>
      <c r="G61" s="88"/>
      <c r="H61" s="53">
        <v>125</v>
      </c>
      <c r="I61" s="119">
        <v>13</v>
      </c>
      <c r="J61" s="40" t="s">
        <v>7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07" t="s">
        <v>30</v>
      </c>
      <c r="C62" s="52">
        <f t="shared" si="10"/>
        <v>529</v>
      </c>
      <c r="D62" s="139">
        <f t="shared" si="11"/>
        <v>368</v>
      </c>
      <c r="E62" s="66">
        <f t="shared" si="8"/>
        <v>187.58865248226951</v>
      </c>
      <c r="F62" s="66">
        <f>SUM(C62/D62*100)</f>
        <v>143.75</v>
      </c>
      <c r="G62" s="87"/>
      <c r="H62" s="127">
        <v>104</v>
      </c>
      <c r="I62" s="119">
        <v>15</v>
      </c>
      <c r="J62" s="40" t="s">
        <v>22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103" t="s">
        <v>2</v>
      </c>
      <c r="C63" s="52">
        <f t="shared" si="10"/>
        <v>378</v>
      </c>
      <c r="D63" s="139">
        <f t="shared" si="11"/>
        <v>465</v>
      </c>
      <c r="E63" s="72">
        <f t="shared" si="8"/>
        <v>96.18320610687023</v>
      </c>
      <c r="F63" s="66">
        <f>SUM(C63/D63*100)</f>
        <v>81.290322580645153</v>
      </c>
      <c r="G63" s="90"/>
      <c r="H63" s="53">
        <v>90</v>
      </c>
      <c r="I63" s="119">
        <v>36</v>
      </c>
      <c r="J63" s="40" t="s">
        <v>5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62</v>
      </c>
      <c r="C64" s="82">
        <f>SUM(H90)</f>
        <v>59310</v>
      </c>
      <c r="D64" s="82">
        <f>SUM(L60)</f>
        <v>54477</v>
      </c>
      <c r="E64" s="85">
        <f>SUM(N77/M77*100)</f>
        <v>113.35142573197767</v>
      </c>
      <c r="F64" s="85">
        <f>SUM(C64/D64*100)</f>
        <v>108.87163390054519</v>
      </c>
      <c r="G64" s="86"/>
      <c r="H64" s="169">
        <v>87</v>
      </c>
      <c r="I64" s="119">
        <v>17</v>
      </c>
      <c r="J64" s="40" t="s">
        <v>23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128">
        <v>80</v>
      </c>
      <c r="I65" s="119">
        <v>9</v>
      </c>
      <c r="J65" s="458" t="s">
        <v>205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53">
        <v>70</v>
      </c>
      <c r="I66" s="119">
        <v>1</v>
      </c>
      <c r="J66" s="40" t="s">
        <v>4</v>
      </c>
      <c r="K66" s="1"/>
      <c r="L66" s="264" t="s">
        <v>105</v>
      </c>
      <c r="M66" s="471" t="s">
        <v>78</v>
      </c>
      <c r="N66" s="51" t="s">
        <v>84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53">
        <v>28</v>
      </c>
      <c r="I67" s="119">
        <v>19</v>
      </c>
      <c r="J67" s="40" t="s">
        <v>25</v>
      </c>
      <c r="K67" s="5">
        <f>SUM(I50)</f>
        <v>16</v>
      </c>
      <c r="L67" s="40" t="s">
        <v>3</v>
      </c>
      <c r="M67" s="239">
        <v>40262</v>
      </c>
      <c r="N67" s="128">
        <f>SUM(H50)</f>
        <v>45805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53">
        <v>6</v>
      </c>
      <c r="I68" s="119">
        <v>23</v>
      </c>
      <c r="J68" s="40" t="s">
        <v>29</v>
      </c>
      <c r="K68" s="5">
        <f t="shared" ref="K68:K76" si="12">SUM(I51)</f>
        <v>26</v>
      </c>
      <c r="L68" s="40" t="s">
        <v>32</v>
      </c>
      <c r="M68" s="240">
        <v>2809</v>
      </c>
      <c r="N68" s="128">
        <f t="shared" ref="N68:N76" si="13">SUM(H51)</f>
        <v>2867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53">
        <v>0</v>
      </c>
      <c r="I69" s="119">
        <v>2</v>
      </c>
      <c r="J69" s="40" t="s">
        <v>6</v>
      </c>
      <c r="K69" s="5">
        <f t="shared" si="12"/>
        <v>33</v>
      </c>
      <c r="L69" s="40" t="s">
        <v>0</v>
      </c>
      <c r="M69" s="240">
        <v>2634</v>
      </c>
      <c r="N69" s="128">
        <f t="shared" si="13"/>
        <v>2422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53">
        <v>0</v>
      </c>
      <c r="I70" s="119">
        <v>3</v>
      </c>
      <c r="J70" s="40" t="s">
        <v>12</v>
      </c>
      <c r="K70" s="5">
        <f t="shared" si="12"/>
        <v>25</v>
      </c>
      <c r="L70" s="40" t="s">
        <v>31</v>
      </c>
      <c r="M70" s="240">
        <v>1023</v>
      </c>
      <c r="N70" s="128">
        <f t="shared" si="13"/>
        <v>1909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53">
        <v>0</v>
      </c>
      <c r="I71" s="119">
        <v>4</v>
      </c>
      <c r="J71" s="40" t="s">
        <v>13</v>
      </c>
      <c r="K71" s="5">
        <f t="shared" si="12"/>
        <v>31</v>
      </c>
      <c r="L71" s="40" t="s">
        <v>72</v>
      </c>
      <c r="M71" s="240">
        <v>540</v>
      </c>
      <c r="N71" s="128">
        <f t="shared" si="13"/>
        <v>1546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127">
        <v>0</v>
      </c>
      <c r="I72" s="119">
        <v>5</v>
      </c>
      <c r="J72" s="40" t="s">
        <v>14</v>
      </c>
      <c r="K72" s="5">
        <f t="shared" si="12"/>
        <v>38</v>
      </c>
      <c r="L72" s="40" t="s">
        <v>40</v>
      </c>
      <c r="M72" s="240">
        <v>1772</v>
      </c>
      <c r="N72" s="128">
        <f t="shared" si="13"/>
        <v>1337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53">
        <v>0</v>
      </c>
      <c r="I73" s="119">
        <v>6</v>
      </c>
      <c r="J73" s="40" t="s">
        <v>15</v>
      </c>
      <c r="K73" s="5">
        <f t="shared" si="12"/>
        <v>34</v>
      </c>
      <c r="L73" s="40" t="s">
        <v>1</v>
      </c>
      <c r="M73" s="240">
        <v>675</v>
      </c>
      <c r="N73" s="128">
        <f t="shared" si="13"/>
        <v>853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53">
        <v>0</v>
      </c>
      <c r="I74" s="119">
        <v>7</v>
      </c>
      <c r="J74" s="40" t="s">
        <v>16</v>
      </c>
      <c r="K74" s="5">
        <f t="shared" si="12"/>
        <v>14</v>
      </c>
      <c r="L74" s="40" t="s">
        <v>21</v>
      </c>
      <c r="M74" s="240">
        <v>799</v>
      </c>
      <c r="N74" s="128">
        <f t="shared" si="13"/>
        <v>824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53">
        <v>0</v>
      </c>
      <c r="I75" s="119">
        <v>8</v>
      </c>
      <c r="J75" s="40" t="s">
        <v>17</v>
      </c>
      <c r="K75" s="5">
        <f t="shared" si="12"/>
        <v>24</v>
      </c>
      <c r="L75" s="407" t="s">
        <v>30</v>
      </c>
      <c r="M75" s="240">
        <v>282</v>
      </c>
      <c r="N75" s="128">
        <f t="shared" si="13"/>
        <v>529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400">
        <v>0</v>
      </c>
      <c r="I76" s="119">
        <v>10</v>
      </c>
      <c r="J76" s="40" t="s">
        <v>18</v>
      </c>
      <c r="K76" s="18">
        <f t="shared" si="12"/>
        <v>40</v>
      </c>
      <c r="L76" s="103" t="s">
        <v>2</v>
      </c>
      <c r="M76" s="241">
        <v>393</v>
      </c>
      <c r="N76" s="234">
        <f t="shared" si="13"/>
        <v>378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53">
        <v>0</v>
      </c>
      <c r="I77" s="119">
        <v>11</v>
      </c>
      <c r="J77" s="40" t="s">
        <v>19</v>
      </c>
      <c r="K77" s="5"/>
      <c r="L77" s="161" t="s">
        <v>70</v>
      </c>
      <c r="M77" s="412">
        <v>52324</v>
      </c>
      <c r="N77" s="242">
        <f>SUM(H90)</f>
        <v>59310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52">
        <v>0</v>
      </c>
      <c r="I78" s="119">
        <v>12</v>
      </c>
      <c r="J78" s="40" t="s">
        <v>20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127">
        <v>0</v>
      </c>
      <c r="I79" s="119">
        <v>18</v>
      </c>
      <c r="J79" s="40" t="s">
        <v>24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478">
        <v>0</v>
      </c>
      <c r="I80" s="119">
        <v>20</v>
      </c>
      <c r="J80" s="40" t="s">
        <v>26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128">
        <v>0</v>
      </c>
      <c r="I81" s="119">
        <v>21</v>
      </c>
      <c r="J81" s="40" t="s">
        <v>81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127">
        <v>0</v>
      </c>
      <c r="I82" s="119">
        <v>22</v>
      </c>
      <c r="J82" s="40" t="s">
        <v>28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53">
        <v>0</v>
      </c>
      <c r="I83" s="119">
        <v>27</v>
      </c>
      <c r="J83" s="40" t="s">
        <v>33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53">
        <v>0</v>
      </c>
      <c r="I84" s="119">
        <v>28</v>
      </c>
      <c r="J84" s="40" t="s">
        <v>34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127">
        <v>0</v>
      </c>
      <c r="I85" s="119">
        <v>29</v>
      </c>
      <c r="J85" s="40" t="s">
        <v>58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53">
        <v>0</v>
      </c>
      <c r="I86" s="119">
        <v>30</v>
      </c>
      <c r="J86" s="40" t="s">
        <v>35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127">
        <v>0</v>
      </c>
      <c r="I87" s="119">
        <v>32</v>
      </c>
      <c r="J87" s="40" t="s">
        <v>37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53">
        <v>0</v>
      </c>
      <c r="I88" s="119">
        <v>35</v>
      </c>
      <c r="J88" s="40" t="s">
        <v>38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127">
        <v>0</v>
      </c>
      <c r="I89" s="119">
        <v>39</v>
      </c>
      <c r="J89" s="40" t="s">
        <v>41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4">
        <f>SUM(H50:H89)</f>
        <v>59310</v>
      </c>
      <c r="I90" s="119"/>
      <c r="J90" s="5" t="s">
        <v>52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topLeftCell="E25" zoomScaleNormal="100" workbookViewId="0">
      <selection activeCell="M59" sqref="M59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5" t="s">
        <v>123</v>
      </c>
      <c r="I1" t="s">
        <v>53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1" t="s">
        <v>228</v>
      </c>
      <c r="I2" s="5"/>
      <c r="J2" s="255" t="s">
        <v>123</v>
      </c>
      <c r="K2" s="117"/>
      <c r="L2" s="435" t="s">
        <v>213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121</v>
      </c>
      <c r="I3" s="5"/>
      <c r="J3" s="202" t="s">
        <v>11</v>
      </c>
      <c r="K3" s="117"/>
      <c r="L3" s="436" t="s">
        <v>121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452">
        <v>38138</v>
      </c>
      <c r="I4" s="119">
        <v>33</v>
      </c>
      <c r="J4" s="225" t="s">
        <v>0</v>
      </c>
      <c r="K4" s="167">
        <f>SUM(I4)</f>
        <v>33</v>
      </c>
      <c r="L4" s="428">
        <v>40259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127">
        <v>29112</v>
      </c>
      <c r="I5" s="119">
        <v>34</v>
      </c>
      <c r="J5" s="225" t="s">
        <v>1</v>
      </c>
      <c r="K5" s="167">
        <f t="shared" ref="K5:K13" si="0">SUM(I5)</f>
        <v>34</v>
      </c>
      <c r="L5" s="429">
        <v>22009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127">
        <v>18642</v>
      </c>
      <c r="I6" s="119">
        <v>40</v>
      </c>
      <c r="J6" s="225" t="s">
        <v>2</v>
      </c>
      <c r="K6" s="167">
        <f t="shared" si="0"/>
        <v>40</v>
      </c>
      <c r="L6" s="429">
        <v>19571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127">
        <v>8005</v>
      </c>
      <c r="I7" s="119">
        <v>24</v>
      </c>
      <c r="J7" s="225" t="s">
        <v>30</v>
      </c>
      <c r="K7" s="167">
        <f t="shared" si="0"/>
        <v>24</v>
      </c>
      <c r="L7" s="429">
        <v>7033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127">
        <v>6922</v>
      </c>
      <c r="I8" s="119">
        <v>9</v>
      </c>
      <c r="J8" s="479" t="s">
        <v>204</v>
      </c>
      <c r="K8" s="167">
        <f t="shared" si="0"/>
        <v>9</v>
      </c>
      <c r="L8" s="429">
        <v>7704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127">
        <v>5720</v>
      </c>
      <c r="I9" s="119">
        <v>13</v>
      </c>
      <c r="J9" s="225" t="s">
        <v>7</v>
      </c>
      <c r="K9" s="167">
        <f t="shared" si="0"/>
        <v>13</v>
      </c>
      <c r="L9" s="429">
        <v>8134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127">
        <v>5551</v>
      </c>
      <c r="I10" s="119">
        <v>36</v>
      </c>
      <c r="J10" s="225" t="s">
        <v>5</v>
      </c>
      <c r="K10" s="167">
        <f t="shared" si="0"/>
        <v>36</v>
      </c>
      <c r="L10" s="429">
        <v>7100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400">
        <v>3850</v>
      </c>
      <c r="I11" s="119">
        <v>12</v>
      </c>
      <c r="J11" s="225" t="s">
        <v>20</v>
      </c>
      <c r="K11" s="167">
        <f t="shared" si="0"/>
        <v>12</v>
      </c>
      <c r="L11" s="429">
        <v>2740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127">
        <v>2331</v>
      </c>
      <c r="I12" s="119">
        <v>25</v>
      </c>
      <c r="J12" s="225" t="s">
        <v>31</v>
      </c>
      <c r="K12" s="167">
        <f t="shared" si="0"/>
        <v>25</v>
      </c>
      <c r="L12" s="429">
        <v>2427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234">
        <v>1358</v>
      </c>
      <c r="I13" s="194">
        <v>38</v>
      </c>
      <c r="J13" s="305" t="s">
        <v>40</v>
      </c>
      <c r="K13" s="254">
        <f t="shared" si="0"/>
        <v>38</v>
      </c>
      <c r="L13" s="437">
        <v>334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455">
        <v>1286</v>
      </c>
      <c r="I14" s="306">
        <v>31</v>
      </c>
      <c r="J14" s="306" t="s">
        <v>186</v>
      </c>
      <c r="K14" s="117" t="s">
        <v>9</v>
      </c>
      <c r="L14" s="438">
        <v>123945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127">
        <v>1083</v>
      </c>
      <c r="I15" s="119">
        <v>16</v>
      </c>
      <c r="J15" s="225" t="s">
        <v>3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1046</v>
      </c>
      <c r="I16" s="119">
        <v>17</v>
      </c>
      <c r="J16" s="225" t="s">
        <v>23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400">
        <v>799</v>
      </c>
      <c r="I17" s="119">
        <v>26</v>
      </c>
      <c r="J17" s="225" t="s">
        <v>32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169">
        <v>604</v>
      </c>
      <c r="I18" s="119">
        <v>21</v>
      </c>
      <c r="J18" s="225" t="s">
        <v>27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128">
        <v>599</v>
      </c>
      <c r="I19" s="119">
        <v>6</v>
      </c>
      <c r="J19" s="225" t="s">
        <v>15</v>
      </c>
      <c r="K19" s="1"/>
      <c r="L19" s="65" t="s">
        <v>79</v>
      </c>
      <c r="M19" s="133" t="s">
        <v>71</v>
      </c>
      <c r="N19" s="51" t="s">
        <v>84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127">
        <v>360</v>
      </c>
      <c r="I20" s="119">
        <v>22</v>
      </c>
      <c r="J20" s="225" t="s">
        <v>28</v>
      </c>
      <c r="K20" s="167">
        <f>SUM(I4)</f>
        <v>33</v>
      </c>
      <c r="L20" s="225" t="s">
        <v>0</v>
      </c>
      <c r="M20" s="439">
        <v>35807</v>
      </c>
      <c r="N20" s="128">
        <f>SUM(H4)</f>
        <v>38138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48</v>
      </c>
      <c r="B21" s="74" t="s">
        <v>57</v>
      </c>
      <c r="C21" s="74" t="s">
        <v>225</v>
      </c>
      <c r="D21" s="74" t="s">
        <v>210</v>
      </c>
      <c r="E21" s="74" t="s">
        <v>55</v>
      </c>
      <c r="F21" s="74" t="s">
        <v>54</v>
      </c>
      <c r="G21" s="75" t="s">
        <v>56</v>
      </c>
      <c r="H21" s="127">
        <v>332</v>
      </c>
      <c r="I21" s="119">
        <v>14</v>
      </c>
      <c r="J21" s="225" t="s">
        <v>21</v>
      </c>
      <c r="K21" s="167">
        <f t="shared" ref="K21:K29" si="1">SUM(I5)</f>
        <v>34</v>
      </c>
      <c r="L21" s="225" t="s">
        <v>1</v>
      </c>
      <c r="M21" s="440">
        <v>28578</v>
      </c>
      <c r="N21" s="128">
        <f t="shared" ref="N21:N29" si="2">SUM(H5)</f>
        <v>29112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5" t="s">
        <v>0</v>
      </c>
      <c r="C22" s="52">
        <f>SUM(H4)</f>
        <v>38138</v>
      </c>
      <c r="D22" s="139">
        <f>SUM(L4)</f>
        <v>40259</v>
      </c>
      <c r="E22" s="70">
        <f t="shared" ref="E22:E31" si="3">SUM(N20/M20*100)</f>
        <v>106.50990029882425</v>
      </c>
      <c r="F22" s="66">
        <f t="shared" ref="F22:F32" si="4">SUM(C22/D22*100)</f>
        <v>94.7316128070742</v>
      </c>
      <c r="G22" s="77"/>
      <c r="H22" s="127">
        <v>180</v>
      </c>
      <c r="I22" s="119">
        <v>18</v>
      </c>
      <c r="J22" s="225" t="s">
        <v>24</v>
      </c>
      <c r="K22" s="167">
        <f t="shared" si="1"/>
        <v>40</v>
      </c>
      <c r="L22" s="225" t="s">
        <v>2</v>
      </c>
      <c r="M22" s="440">
        <v>19164</v>
      </c>
      <c r="N22" s="128">
        <f t="shared" si="2"/>
        <v>18642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5" t="s">
        <v>1</v>
      </c>
      <c r="C23" s="52">
        <f t="shared" ref="C23:C31" si="5">SUM(H5)</f>
        <v>29112</v>
      </c>
      <c r="D23" s="139">
        <f t="shared" ref="D23:D31" si="6">SUM(L5)</f>
        <v>22009</v>
      </c>
      <c r="E23" s="70">
        <f t="shared" si="3"/>
        <v>101.86857022884736</v>
      </c>
      <c r="F23" s="66">
        <f t="shared" si="4"/>
        <v>132.27316097959925</v>
      </c>
      <c r="G23" s="77"/>
      <c r="H23" s="127">
        <v>74</v>
      </c>
      <c r="I23" s="119">
        <v>11</v>
      </c>
      <c r="J23" s="225" t="s">
        <v>19</v>
      </c>
      <c r="K23" s="167">
        <f t="shared" si="1"/>
        <v>24</v>
      </c>
      <c r="L23" s="225" t="s">
        <v>30</v>
      </c>
      <c r="M23" s="440">
        <v>6898</v>
      </c>
      <c r="N23" s="128">
        <f t="shared" si="2"/>
        <v>8005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5" t="s">
        <v>2</v>
      </c>
      <c r="C24" s="52">
        <f t="shared" si="5"/>
        <v>18642</v>
      </c>
      <c r="D24" s="139">
        <f t="shared" si="6"/>
        <v>19571</v>
      </c>
      <c r="E24" s="70">
        <f t="shared" si="3"/>
        <v>97.276142767689421</v>
      </c>
      <c r="F24" s="66">
        <f t="shared" si="4"/>
        <v>95.253180726585256</v>
      </c>
      <c r="G24" s="77"/>
      <c r="H24" s="127">
        <v>47</v>
      </c>
      <c r="I24" s="119">
        <v>1</v>
      </c>
      <c r="J24" s="225" t="s">
        <v>4</v>
      </c>
      <c r="K24" s="167">
        <f t="shared" si="1"/>
        <v>9</v>
      </c>
      <c r="L24" s="479" t="s">
        <v>203</v>
      </c>
      <c r="M24" s="440">
        <v>6211</v>
      </c>
      <c r="N24" s="128">
        <f t="shared" si="2"/>
        <v>6922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225" t="s">
        <v>30</v>
      </c>
      <c r="C25" s="52">
        <f t="shared" si="5"/>
        <v>8005</v>
      </c>
      <c r="D25" s="139">
        <f t="shared" si="6"/>
        <v>7033</v>
      </c>
      <c r="E25" s="70">
        <f t="shared" si="3"/>
        <v>116.04812989272253</v>
      </c>
      <c r="F25" s="66">
        <f t="shared" si="4"/>
        <v>113.82056021612399</v>
      </c>
      <c r="G25" s="77"/>
      <c r="H25" s="400">
        <v>34</v>
      </c>
      <c r="I25" s="119">
        <v>2</v>
      </c>
      <c r="J25" s="225" t="s">
        <v>6</v>
      </c>
      <c r="K25" s="167">
        <f t="shared" si="1"/>
        <v>13</v>
      </c>
      <c r="L25" s="225" t="s">
        <v>7</v>
      </c>
      <c r="M25" s="440">
        <v>8282</v>
      </c>
      <c r="N25" s="128">
        <f t="shared" si="2"/>
        <v>5720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479" t="s">
        <v>203</v>
      </c>
      <c r="C26" s="52">
        <f t="shared" si="5"/>
        <v>6922</v>
      </c>
      <c r="D26" s="139">
        <f t="shared" si="6"/>
        <v>7704</v>
      </c>
      <c r="E26" s="70">
        <f t="shared" si="3"/>
        <v>111.44743197552729</v>
      </c>
      <c r="F26" s="66">
        <f t="shared" si="4"/>
        <v>89.849428868120469</v>
      </c>
      <c r="G26" s="87"/>
      <c r="H26" s="127">
        <v>26</v>
      </c>
      <c r="I26" s="119">
        <v>5</v>
      </c>
      <c r="J26" s="225" t="s">
        <v>14</v>
      </c>
      <c r="K26" s="167">
        <f t="shared" si="1"/>
        <v>36</v>
      </c>
      <c r="L26" s="225" t="s">
        <v>5</v>
      </c>
      <c r="M26" s="440">
        <v>5732</v>
      </c>
      <c r="N26" s="128">
        <f t="shared" si="2"/>
        <v>5551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225" t="s">
        <v>7</v>
      </c>
      <c r="C27" s="52">
        <f t="shared" si="5"/>
        <v>5720</v>
      </c>
      <c r="D27" s="139">
        <f t="shared" si="6"/>
        <v>8134</v>
      </c>
      <c r="E27" s="70">
        <f t="shared" si="3"/>
        <v>69.065443129678812</v>
      </c>
      <c r="F27" s="66">
        <f t="shared" si="4"/>
        <v>70.322104745512661</v>
      </c>
      <c r="G27" s="91"/>
      <c r="H27" s="400">
        <v>23</v>
      </c>
      <c r="I27" s="119">
        <v>29</v>
      </c>
      <c r="J27" s="225" t="s">
        <v>117</v>
      </c>
      <c r="K27" s="167">
        <f t="shared" si="1"/>
        <v>12</v>
      </c>
      <c r="L27" s="225" t="s">
        <v>20</v>
      </c>
      <c r="M27" s="440">
        <v>1460</v>
      </c>
      <c r="N27" s="128">
        <f t="shared" si="2"/>
        <v>3850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225" t="s">
        <v>5</v>
      </c>
      <c r="C28" s="52">
        <f t="shared" si="5"/>
        <v>5551</v>
      </c>
      <c r="D28" s="139">
        <f t="shared" si="6"/>
        <v>7100</v>
      </c>
      <c r="E28" s="70">
        <f t="shared" si="3"/>
        <v>96.842288904396369</v>
      </c>
      <c r="F28" s="66">
        <f t="shared" si="4"/>
        <v>78.183098591549296</v>
      </c>
      <c r="G28" s="77"/>
      <c r="H28" s="127">
        <v>22</v>
      </c>
      <c r="I28" s="119">
        <v>27</v>
      </c>
      <c r="J28" s="225" t="s">
        <v>33</v>
      </c>
      <c r="K28" s="167">
        <f t="shared" si="1"/>
        <v>25</v>
      </c>
      <c r="L28" s="225" t="s">
        <v>31</v>
      </c>
      <c r="M28" s="440">
        <v>2337</v>
      </c>
      <c r="N28" s="128">
        <f t="shared" si="2"/>
        <v>2331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5" t="s">
        <v>20</v>
      </c>
      <c r="C29" s="52">
        <f t="shared" si="5"/>
        <v>3850</v>
      </c>
      <c r="D29" s="139">
        <f t="shared" si="6"/>
        <v>2740</v>
      </c>
      <c r="E29" s="70">
        <f t="shared" si="3"/>
        <v>263.69863013698631</v>
      </c>
      <c r="F29" s="66">
        <f t="shared" si="4"/>
        <v>140.5109489051095</v>
      </c>
      <c r="G29" s="88"/>
      <c r="H29" s="127">
        <v>22</v>
      </c>
      <c r="I29" s="119">
        <v>32</v>
      </c>
      <c r="J29" s="225" t="s">
        <v>37</v>
      </c>
      <c r="K29" s="254">
        <f t="shared" si="1"/>
        <v>38</v>
      </c>
      <c r="L29" s="305" t="s">
        <v>40</v>
      </c>
      <c r="M29" s="441">
        <v>686</v>
      </c>
      <c r="N29" s="128">
        <f t="shared" si="2"/>
        <v>1358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5" t="s">
        <v>31</v>
      </c>
      <c r="C30" s="52">
        <f t="shared" si="5"/>
        <v>2331</v>
      </c>
      <c r="D30" s="139">
        <f t="shared" si="6"/>
        <v>2427</v>
      </c>
      <c r="E30" s="70">
        <f t="shared" si="3"/>
        <v>99.74326059050064</v>
      </c>
      <c r="F30" s="66">
        <f t="shared" si="4"/>
        <v>96.044499381953031</v>
      </c>
      <c r="G30" s="87"/>
      <c r="H30" s="127">
        <v>6</v>
      </c>
      <c r="I30" s="119">
        <v>15</v>
      </c>
      <c r="J30" s="225" t="s">
        <v>22</v>
      </c>
      <c r="K30" s="161"/>
      <c r="L30" s="454" t="s">
        <v>130</v>
      </c>
      <c r="M30" s="442">
        <v>123533</v>
      </c>
      <c r="N30" s="128">
        <f>SUM(H44)</f>
        <v>126181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305" t="s">
        <v>40</v>
      </c>
      <c r="C31" s="52">
        <f t="shared" si="5"/>
        <v>1358</v>
      </c>
      <c r="D31" s="139">
        <f t="shared" si="6"/>
        <v>334</v>
      </c>
      <c r="E31" s="71">
        <f t="shared" si="3"/>
        <v>197.9591836734694</v>
      </c>
      <c r="F31" s="78">
        <f t="shared" si="4"/>
        <v>406.58682634730542</v>
      </c>
      <c r="G31" s="90"/>
      <c r="H31" s="127">
        <v>4</v>
      </c>
      <c r="I31" s="119">
        <v>39</v>
      </c>
      <c r="J31" s="225" t="s">
        <v>41</v>
      </c>
      <c r="K31" s="54"/>
      <c r="L31" s="297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62</v>
      </c>
      <c r="C32" s="82">
        <f>SUM(H44)</f>
        <v>126181</v>
      </c>
      <c r="D32" s="82">
        <f>SUM(L14)</f>
        <v>123945</v>
      </c>
      <c r="E32" s="83">
        <f>SUM(N30/M30*100)</f>
        <v>102.14355678239822</v>
      </c>
      <c r="F32" s="78">
        <f t="shared" si="4"/>
        <v>101.80402597926499</v>
      </c>
      <c r="G32" s="86"/>
      <c r="H32" s="128">
        <v>2</v>
      </c>
      <c r="I32" s="119">
        <v>4</v>
      </c>
      <c r="J32" s="225" t="s">
        <v>13</v>
      </c>
      <c r="K32" s="54"/>
      <c r="L32" s="296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127">
        <v>2</v>
      </c>
      <c r="I33" s="119">
        <v>20</v>
      </c>
      <c r="J33" s="225" t="s">
        <v>26</v>
      </c>
      <c r="K33" s="54"/>
      <c r="L33" s="296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169">
        <v>1</v>
      </c>
      <c r="I34" s="119">
        <v>23</v>
      </c>
      <c r="J34" s="225" t="s">
        <v>29</v>
      </c>
      <c r="K34" s="54"/>
      <c r="L34" s="296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128">
        <v>0</v>
      </c>
      <c r="I35" s="119">
        <v>3</v>
      </c>
      <c r="J35" s="225" t="s">
        <v>12</v>
      </c>
      <c r="K35" s="54"/>
      <c r="L35" s="296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127">
        <v>0</v>
      </c>
      <c r="I36" s="119">
        <v>7</v>
      </c>
      <c r="J36" s="225" t="s">
        <v>16</v>
      </c>
      <c r="K36" s="54"/>
      <c r="L36" s="296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127">
        <v>0</v>
      </c>
      <c r="I37" s="119">
        <v>8</v>
      </c>
      <c r="J37" s="225" t="s">
        <v>17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127">
        <v>0</v>
      </c>
      <c r="I38" s="119">
        <v>10</v>
      </c>
      <c r="J38" s="225" t="s">
        <v>18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127">
        <v>0</v>
      </c>
      <c r="I39" s="119">
        <v>19</v>
      </c>
      <c r="J39" s="225" t="s">
        <v>25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127">
        <v>0</v>
      </c>
      <c r="I40" s="119">
        <v>28</v>
      </c>
      <c r="J40" s="225" t="s">
        <v>34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127">
        <v>0</v>
      </c>
      <c r="I41" s="119">
        <v>30</v>
      </c>
      <c r="J41" s="225" t="s">
        <v>35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127">
        <v>0</v>
      </c>
      <c r="I42" s="119">
        <v>35</v>
      </c>
      <c r="J42" s="225" t="s">
        <v>38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127">
        <v>0</v>
      </c>
      <c r="I43" s="119">
        <v>37</v>
      </c>
      <c r="J43" s="225" t="s">
        <v>39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4">
        <f>SUM(H4:H43)</f>
        <v>126181</v>
      </c>
      <c r="I44" s="5"/>
      <c r="J44" s="224" t="s">
        <v>128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53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56" t="s">
        <v>225</v>
      </c>
      <c r="I48" s="5"/>
      <c r="J48" s="251" t="s">
        <v>126</v>
      </c>
      <c r="K48" s="117"/>
      <c r="L48" s="414" t="s">
        <v>213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121</v>
      </c>
      <c r="I49" s="5"/>
      <c r="J49" s="202" t="s">
        <v>11</v>
      </c>
      <c r="K49" s="140"/>
      <c r="L49" s="135" t="s">
        <v>121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128">
        <v>79242</v>
      </c>
      <c r="I50" s="225">
        <v>36</v>
      </c>
      <c r="J50" s="225" t="s">
        <v>5</v>
      </c>
      <c r="K50" s="170">
        <f>SUM(I50)</f>
        <v>36</v>
      </c>
      <c r="L50" s="415">
        <v>18779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127">
        <v>27496</v>
      </c>
      <c r="I51" s="225">
        <v>17</v>
      </c>
      <c r="J51" s="224" t="s">
        <v>23</v>
      </c>
      <c r="K51" s="170">
        <f t="shared" ref="K51:K59" si="7">SUM(I51)</f>
        <v>17</v>
      </c>
      <c r="L51" s="415">
        <v>16116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127">
        <v>17440</v>
      </c>
      <c r="I52" s="225">
        <v>16</v>
      </c>
      <c r="J52" s="224" t="s">
        <v>3</v>
      </c>
      <c r="K52" s="170">
        <f t="shared" si="7"/>
        <v>16</v>
      </c>
      <c r="L52" s="415">
        <v>19300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127">
        <v>17355</v>
      </c>
      <c r="I53" s="225">
        <v>26</v>
      </c>
      <c r="J53" s="224" t="s">
        <v>32</v>
      </c>
      <c r="K53" s="170">
        <f t="shared" si="7"/>
        <v>26</v>
      </c>
      <c r="L53" s="415">
        <v>17528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48</v>
      </c>
      <c r="B54" s="74" t="s">
        <v>57</v>
      </c>
      <c r="C54" s="74" t="s">
        <v>225</v>
      </c>
      <c r="D54" s="74" t="s">
        <v>210</v>
      </c>
      <c r="E54" s="74" t="s">
        <v>55</v>
      </c>
      <c r="F54" s="74" t="s">
        <v>54</v>
      </c>
      <c r="G54" s="75" t="s">
        <v>56</v>
      </c>
      <c r="H54" s="127">
        <v>13311</v>
      </c>
      <c r="I54" s="225">
        <v>38</v>
      </c>
      <c r="J54" s="224" t="s">
        <v>40</v>
      </c>
      <c r="K54" s="170">
        <f t="shared" si="7"/>
        <v>38</v>
      </c>
      <c r="L54" s="415">
        <v>11570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5" t="s">
        <v>5</v>
      </c>
      <c r="C55" s="52">
        <f>SUM(H50)</f>
        <v>79242</v>
      </c>
      <c r="D55" s="9">
        <f t="shared" ref="D55:D64" si="8">SUM(L50)</f>
        <v>18779</v>
      </c>
      <c r="E55" s="66">
        <f>SUM(N66/M66*100)</f>
        <v>105.65318258179781</v>
      </c>
      <c r="F55" s="66">
        <f t="shared" ref="F55:F65" si="9">SUM(C55/D55*100)</f>
        <v>421.97135097715534</v>
      </c>
      <c r="G55" s="77"/>
      <c r="H55" s="127">
        <v>12938</v>
      </c>
      <c r="I55" s="225">
        <v>40</v>
      </c>
      <c r="J55" s="224" t="s">
        <v>2</v>
      </c>
      <c r="K55" s="170">
        <f t="shared" si="7"/>
        <v>40</v>
      </c>
      <c r="L55" s="415">
        <v>21281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4" t="s">
        <v>23</v>
      </c>
      <c r="C56" s="52">
        <f t="shared" ref="C56:C64" si="10">SUM(H51)</f>
        <v>27496</v>
      </c>
      <c r="D56" s="9">
        <f t="shared" si="8"/>
        <v>16116</v>
      </c>
      <c r="E56" s="66">
        <f t="shared" ref="E56:E65" si="11">SUM(N67/M67*100)</f>
        <v>105.69693242100406</v>
      </c>
      <c r="F56" s="66">
        <f t="shared" si="9"/>
        <v>170.61305534872179</v>
      </c>
      <c r="G56" s="77"/>
      <c r="H56" s="127">
        <v>11670</v>
      </c>
      <c r="I56" s="225">
        <v>24</v>
      </c>
      <c r="J56" s="224" t="s">
        <v>30</v>
      </c>
      <c r="K56" s="170">
        <f t="shared" si="7"/>
        <v>24</v>
      </c>
      <c r="L56" s="415">
        <v>13236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4" t="s">
        <v>3</v>
      </c>
      <c r="C57" s="52">
        <f t="shared" si="10"/>
        <v>17440</v>
      </c>
      <c r="D57" s="9">
        <f t="shared" si="8"/>
        <v>19300</v>
      </c>
      <c r="E57" s="66">
        <f t="shared" si="11"/>
        <v>70.407751312071056</v>
      </c>
      <c r="F57" s="66">
        <f t="shared" si="9"/>
        <v>90.362694300518129</v>
      </c>
      <c r="G57" s="77"/>
      <c r="H57" s="127">
        <v>7012</v>
      </c>
      <c r="I57" s="225">
        <v>33</v>
      </c>
      <c r="J57" s="224" t="s">
        <v>0</v>
      </c>
      <c r="K57" s="170">
        <f t="shared" si="7"/>
        <v>33</v>
      </c>
      <c r="L57" s="415">
        <v>8348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4" t="s">
        <v>32</v>
      </c>
      <c r="C58" s="52">
        <f t="shared" si="10"/>
        <v>17355</v>
      </c>
      <c r="D58" s="9">
        <f t="shared" si="8"/>
        <v>17528</v>
      </c>
      <c r="E58" s="66">
        <f t="shared" si="11"/>
        <v>106.76058070866141</v>
      </c>
      <c r="F58" s="66">
        <f t="shared" si="9"/>
        <v>99.013007759014144</v>
      </c>
      <c r="G58" s="77"/>
      <c r="H58" s="524">
        <v>6724</v>
      </c>
      <c r="I58" s="227">
        <v>25</v>
      </c>
      <c r="J58" s="227" t="s">
        <v>31</v>
      </c>
      <c r="K58" s="170">
        <f t="shared" si="7"/>
        <v>25</v>
      </c>
      <c r="L58" s="413">
        <v>7256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4" t="s">
        <v>40</v>
      </c>
      <c r="C59" s="52">
        <f t="shared" si="10"/>
        <v>13311</v>
      </c>
      <c r="D59" s="9">
        <f t="shared" si="8"/>
        <v>11570</v>
      </c>
      <c r="E59" s="66">
        <f t="shared" si="11"/>
        <v>124.19294644523231</v>
      </c>
      <c r="F59" s="66">
        <f t="shared" si="9"/>
        <v>115.04753673293</v>
      </c>
      <c r="G59" s="87"/>
      <c r="H59" s="524">
        <v>6154</v>
      </c>
      <c r="I59" s="305">
        <v>37</v>
      </c>
      <c r="J59" s="227" t="s">
        <v>39</v>
      </c>
      <c r="K59" s="170">
        <f t="shared" si="7"/>
        <v>37</v>
      </c>
      <c r="L59" s="413">
        <v>5492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4" t="s">
        <v>2</v>
      </c>
      <c r="C60" s="52">
        <f t="shared" si="10"/>
        <v>12938</v>
      </c>
      <c r="D60" s="9">
        <f t="shared" si="8"/>
        <v>21281</v>
      </c>
      <c r="E60" s="66">
        <f t="shared" si="11"/>
        <v>93.172979979835802</v>
      </c>
      <c r="F60" s="66">
        <f t="shared" si="9"/>
        <v>60.796015224848453</v>
      </c>
      <c r="G60" s="77"/>
      <c r="H60" s="550">
        <v>4129</v>
      </c>
      <c r="I60" s="307">
        <v>15</v>
      </c>
      <c r="J60" s="307" t="s">
        <v>22</v>
      </c>
      <c r="K60" s="117" t="s">
        <v>9</v>
      </c>
      <c r="L60" s="417">
        <v>157576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4" t="s">
        <v>30</v>
      </c>
      <c r="C61" s="52">
        <f t="shared" si="10"/>
        <v>11670</v>
      </c>
      <c r="D61" s="9">
        <f t="shared" si="8"/>
        <v>13236</v>
      </c>
      <c r="E61" s="66">
        <f t="shared" si="11"/>
        <v>96.589968548253609</v>
      </c>
      <c r="F61" s="66">
        <f t="shared" si="9"/>
        <v>88.168631006346331</v>
      </c>
      <c r="G61" s="77"/>
      <c r="H61" s="127">
        <v>2542</v>
      </c>
      <c r="I61" s="225">
        <v>34</v>
      </c>
      <c r="J61" s="224" t="s">
        <v>1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4" t="s">
        <v>0</v>
      </c>
      <c r="C62" s="52">
        <f t="shared" si="10"/>
        <v>7012</v>
      </c>
      <c r="D62" s="9">
        <f t="shared" si="8"/>
        <v>8348</v>
      </c>
      <c r="E62" s="66">
        <f t="shared" si="11"/>
        <v>99.249823071479128</v>
      </c>
      <c r="F62" s="66">
        <f t="shared" si="9"/>
        <v>83.996166746526114</v>
      </c>
      <c r="G62" s="88"/>
      <c r="H62" s="127">
        <v>2507</v>
      </c>
      <c r="I62" s="225">
        <v>30</v>
      </c>
      <c r="J62" s="224" t="s">
        <v>120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27" t="s">
        <v>31</v>
      </c>
      <c r="C63" s="52">
        <f t="shared" si="10"/>
        <v>6724</v>
      </c>
      <c r="D63" s="9">
        <f t="shared" si="8"/>
        <v>7256</v>
      </c>
      <c r="E63" s="66">
        <f t="shared" si="11"/>
        <v>102.78202384591867</v>
      </c>
      <c r="F63" s="66">
        <f t="shared" si="9"/>
        <v>92.668136714443222</v>
      </c>
      <c r="G63" s="87"/>
      <c r="H63" s="127">
        <v>2083</v>
      </c>
      <c r="I63" s="225">
        <v>29</v>
      </c>
      <c r="J63" s="224" t="s">
        <v>117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27" t="s">
        <v>39</v>
      </c>
      <c r="C64" s="52">
        <f t="shared" si="10"/>
        <v>6154</v>
      </c>
      <c r="D64" s="9">
        <f t="shared" si="8"/>
        <v>5492</v>
      </c>
      <c r="E64" s="72">
        <f t="shared" si="11"/>
        <v>109.32670101261326</v>
      </c>
      <c r="F64" s="66">
        <f t="shared" si="9"/>
        <v>112.05389657683904</v>
      </c>
      <c r="G64" s="90"/>
      <c r="H64" s="169">
        <v>1700</v>
      </c>
      <c r="I64" s="224">
        <v>18</v>
      </c>
      <c r="J64" s="224" t="s">
        <v>24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62</v>
      </c>
      <c r="C65" s="82">
        <f>SUM(H90)</f>
        <v>217849</v>
      </c>
      <c r="D65" s="82">
        <f>SUM(L60)</f>
        <v>157576</v>
      </c>
      <c r="E65" s="85">
        <f t="shared" si="11"/>
        <v>100.04408664863401</v>
      </c>
      <c r="F65" s="85">
        <f t="shared" si="9"/>
        <v>138.25011423059351</v>
      </c>
      <c r="G65" s="86"/>
      <c r="H65" s="128">
        <v>1541</v>
      </c>
      <c r="I65" s="224">
        <v>39</v>
      </c>
      <c r="J65" s="224" t="s">
        <v>41</v>
      </c>
      <c r="K65" s="1"/>
      <c r="L65" s="265" t="s">
        <v>126</v>
      </c>
      <c r="M65" s="199" t="s">
        <v>89</v>
      </c>
      <c r="N65" t="s">
        <v>84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127">
        <v>1160</v>
      </c>
      <c r="I66" s="225">
        <v>35</v>
      </c>
      <c r="J66" s="224" t="s">
        <v>38</v>
      </c>
      <c r="K66" s="163">
        <f>SUM(I50)</f>
        <v>36</v>
      </c>
      <c r="L66" s="225" t="s">
        <v>5</v>
      </c>
      <c r="M66" s="427">
        <v>75002</v>
      </c>
      <c r="N66" s="128">
        <f>SUM(H50)</f>
        <v>79242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127">
        <v>1153</v>
      </c>
      <c r="I67" s="225">
        <v>14</v>
      </c>
      <c r="J67" s="224" t="s">
        <v>21</v>
      </c>
      <c r="K67" s="163">
        <f t="shared" ref="K67:K75" si="12">SUM(I51)</f>
        <v>17</v>
      </c>
      <c r="L67" s="224" t="s">
        <v>23</v>
      </c>
      <c r="M67" s="425">
        <v>26014</v>
      </c>
      <c r="N67" s="128">
        <f t="shared" ref="N67:N75" si="13">SUM(H51)</f>
        <v>27496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127">
        <v>424</v>
      </c>
      <c r="I68" s="224">
        <v>1</v>
      </c>
      <c r="J68" s="224" t="s">
        <v>4</v>
      </c>
      <c r="K68" s="163">
        <f t="shared" si="12"/>
        <v>16</v>
      </c>
      <c r="L68" s="224" t="s">
        <v>3</v>
      </c>
      <c r="M68" s="425">
        <v>24770</v>
      </c>
      <c r="N68" s="128">
        <f t="shared" si="13"/>
        <v>17440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127">
        <v>396</v>
      </c>
      <c r="I69" s="224">
        <v>13</v>
      </c>
      <c r="J69" s="224" t="s">
        <v>7</v>
      </c>
      <c r="K69" s="163">
        <f t="shared" si="12"/>
        <v>26</v>
      </c>
      <c r="L69" s="224" t="s">
        <v>32</v>
      </c>
      <c r="M69" s="425">
        <v>16256</v>
      </c>
      <c r="N69" s="128">
        <f t="shared" si="13"/>
        <v>17355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400">
        <v>359</v>
      </c>
      <c r="I70" s="224">
        <v>21</v>
      </c>
      <c r="J70" s="224" t="s">
        <v>27</v>
      </c>
      <c r="K70" s="163">
        <f t="shared" si="12"/>
        <v>38</v>
      </c>
      <c r="L70" s="224" t="s">
        <v>40</v>
      </c>
      <c r="M70" s="425">
        <v>10718</v>
      </c>
      <c r="N70" s="128">
        <f t="shared" si="13"/>
        <v>13311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127">
        <v>181</v>
      </c>
      <c r="I71" s="224">
        <v>9</v>
      </c>
      <c r="J71" s="458" t="s">
        <v>204</v>
      </c>
      <c r="K71" s="163">
        <f t="shared" si="12"/>
        <v>40</v>
      </c>
      <c r="L71" s="224" t="s">
        <v>2</v>
      </c>
      <c r="M71" s="425">
        <v>13886</v>
      </c>
      <c r="N71" s="128">
        <f t="shared" si="13"/>
        <v>12938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127">
        <v>117</v>
      </c>
      <c r="I72" s="224">
        <v>27</v>
      </c>
      <c r="J72" s="224" t="s">
        <v>33</v>
      </c>
      <c r="K72" s="163">
        <f t="shared" si="12"/>
        <v>24</v>
      </c>
      <c r="L72" s="224" t="s">
        <v>30</v>
      </c>
      <c r="M72" s="425">
        <v>12082</v>
      </c>
      <c r="N72" s="128">
        <f t="shared" si="13"/>
        <v>11670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127">
        <v>111</v>
      </c>
      <c r="I73" s="224">
        <v>28</v>
      </c>
      <c r="J73" s="224" t="s">
        <v>34</v>
      </c>
      <c r="K73" s="163">
        <f t="shared" si="12"/>
        <v>33</v>
      </c>
      <c r="L73" s="224" t="s">
        <v>0</v>
      </c>
      <c r="M73" s="425">
        <v>7065</v>
      </c>
      <c r="N73" s="128">
        <f t="shared" si="13"/>
        <v>7012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127">
        <v>58</v>
      </c>
      <c r="I74" s="224">
        <v>4</v>
      </c>
      <c r="J74" s="224" t="s">
        <v>13</v>
      </c>
      <c r="K74" s="163">
        <f t="shared" si="12"/>
        <v>25</v>
      </c>
      <c r="L74" s="227" t="s">
        <v>31</v>
      </c>
      <c r="M74" s="426">
        <v>6542</v>
      </c>
      <c r="N74" s="128">
        <f t="shared" si="13"/>
        <v>6724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127">
        <v>22</v>
      </c>
      <c r="I75" s="224">
        <v>23</v>
      </c>
      <c r="J75" s="224" t="s">
        <v>29</v>
      </c>
      <c r="K75" s="163">
        <f t="shared" si="12"/>
        <v>37</v>
      </c>
      <c r="L75" s="227" t="s">
        <v>39</v>
      </c>
      <c r="M75" s="426">
        <v>5629</v>
      </c>
      <c r="N75" s="234">
        <f t="shared" si="13"/>
        <v>6154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127">
        <v>18</v>
      </c>
      <c r="I76" s="224">
        <v>22</v>
      </c>
      <c r="J76" s="224" t="s">
        <v>28</v>
      </c>
      <c r="K76" s="5"/>
      <c r="L76" s="454" t="s">
        <v>130</v>
      </c>
      <c r="M76" s="466">
        <v>217753</v>
      </c>
      <c r="N76" s="242">
        <f>SUM(H90)</f>
        <v>217849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127">
        <v>4</v>
      </c>
      <c r="I77" s="224">
        <v>6</v>
      </c>
      <c r="J77" s="224" t="s">
        <v>15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128">
        <v>2</v>
      </c>
      <c r="I78" s="224">
        <v>20</v>
      </c>
      <c r="J78" s="224" t="s">
        <v>26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400">
        <v>0</v>
      </c>
      <c r="I79" s="224">
        <v>2</v>
      </c>
      <c r="J79" s="224" t="s">
        <v>6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169">
        <v>0</v>
      </c>
      <c r="I80" s="224">
        <v>3</v>
      </c>
      <c r="J80" s="224" t="s">
        <v>12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452">
        <v>0</v>
      </c>
      <c r="I81" s="224">
        <v>5</v>
      </c>
      <c r="J81" s="224" t="s">
        <v>14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268">
        <v>0</v>
      </c>
      <c r="I82" s="224">
        <v>7</v>
      </c>
      <c r="J82" s="224" t="s">
        <v>16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127">
        <v>0</v>
      </c>
      <c r="I83" s="224">
        <v>8</v>
      </c>
      <c r="J83" s="224" t="s">
        <v>17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127">
        <v>0</v>
      </c>
      <c r="I84" s="224">
        <v>10</v>
      </c>
      <c r="J84" s="224" t="s">
        <v>18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127">
        <v>0</v>
      </c>
      <c r="I85" s="224">
        <v>11</v>
      </c>
      <c r="J85" s="224" t="s">
        <v>19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127">
        <v>0</v>
      </c>
      <c r="I86" s="225">
        <v>12</v>
      </c>
      <c r="J86" s="225" t="s">
        <v>20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400">
        <v>0</v>
      </c>
      <c r="I87" s="224">
        <v>19</v>
      </c>
      <c r="J87" s="224" t="s">
        <v>25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127">
        <v>0</v>
      </c>
      <c r="I88" s="224">
        <v>31</v>
      </c>
      <c r="J88" s="224" t="s">
        <v>36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127">
        <v>0</v>
      </c>
      <c r="I89" s="224">
        <v>32</v>
      </c>
      <c r="J89" s="224" t="s">
        <v>37</v>
      </c>
      <c r="K89" s="54"/>
      <c r="L89" s="31"/>
    </row>
    <row r="90" spans="8:30" ht="13.5" customHeight="1">
      <c r="H90" s="164">
        <f>SUM(H50:H89)</f>
        <v>217849</v>
      </c>
      <c r="I90" s="5"/>
      <c r="J90" s="10" t="s">
        <v>52</v>
      </c>
      <c r="K90" s="69"/>
      <c r="L90" s="1"/>
    </row>
    <row r="91" spans="8:30" ht="13.5" customHeight="1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zoomScaleNormal="100" workbookViewId="0">
      <selection activeCell="G63" sqref="G63"/>
    </sheetView>
  </sheetViews>
  <sheetFormatPr defaultRowHeight="13.5"/>
  <cols>
    <col min="1" max="1" width="5.625" style="308" customWidth="1"/>
    <col min="2" max="2" width="19.5" style="308" customWidth="1"/>
    <col min="3" max="4" width="13.25" style="308" customWidth="1"/>
    <col min="5" max="5" width="11.875" style="308" customWidth="1"/>
    <col min="6" max="6" width="15.125" style="308" customWidth="1"/>
    <col min="7" max="7" width="15" style="308" customWidth="1"/>
    <col min="8" max="8" width="15.5" style="308" customWidth="1"/>
    <col min="9" max="9" width="18.375" style="308" customWidth="1"/>
    <col min="10" max="10" width="17.125" style="308" customWidth="1"/>
    <col min="11" max="11" width="18.5" style="308" customWidth="1"/>
    <col min="12" max="12" width="16.875" style="308" customWidth="1"/>
    <col min="13" max="13" width="15.125" style="308" customWidth="1"/>
    <col min="14" max="16384" width="9" style="308"/>
  </cols>
  <sheetData>
    <row r="1" spans="1:12" ht="22.5" customHeight="1">
      <c r="A1" s="572" t="s">
        <v>237</v>
      </c>
      <c r="B1" s="573"/>
      <c r="C1" s="573"/>
      <c r="D1" s="573"/>
      <c r="E1" s="573"/>
      <c r="F1" s="573"/>
      <c r="G1" s="573"/>
      <c r="I1" s="146" t="s">
        <v>75</v>
      </c>
    </row>
    <row r="2" spans="1:12">
      <c r="A2" s="1"/>
      <c r="B2" s="1"/>
      <c r="C2" s="1"/>
      <c r="D2" s="1"/>
      <c r="E2" s="1"/>
      <c r="F2" s="1"/>
      <c r="G2" s="1"/>
      <c r="I2" s="404" t="s">
        <v>225</v>
      </c>
      <c r="J2" s="404" t="s">
        <v>221</v>
      </c>
      <c r="K2" s="408" t="s">
        <v>210</v>
      </c>
      <c r="L2" s="408" t="s">
        <v>215</v>
      </c>
    </row>
    <row r="3" spans="1:12">
      <c r="I3" s="40" t="s">
        <v>85</v>
      </c>
      <c r="J3" s="405">
        <v>183898</v>
      </c>
      <c r="K3" s="40" t="s">
        <v>85</v>
      </c>
      <c r="L3" s="409">
        <v>169565</v>
      </c>
    </row>
    <row r="4" spans="1:12">
      <c r="I4" s="18" t="s">
        <v>87</v>
      </c>
      <c r="J4" s="405">
        <v>125974</v>
      </c>
      <c r="K4" s="18" t="s">
        <v>87</v>
      </c>
      <c r="L4" s="409">
        <v>60454</v>
      </c>
    </row>
    <row r="5" spans="1:12">
      <c r="I5" s="18" t="s">
        <v>116</v>
      </c>
      <c r="J5" s="405">
        <v>97545</v>
      </c>
      <c r="K5" s="18" t="s">
        <v>116</v>
      </c>
      <c r="L5" s="409">
        <v>89881</v>
      </c>
    </row>
    <row r="6" spans="1:12">
      <c r="I6" s="18" t="s">
        <v>88</v>
      </c>
      <c r="J6" s="405">
        <v>96165</v>
      </c>
      <c r="K6" s="18" t="s">
        <v>88</v>
      </c>
      <c r="L6" s="409">
        <v>93197</v>
      </c>
    </row>
    <row r="7" spans="1:12">
      <c r="I7" s="18" t="s">
        <v>106</v>
      </c>
      <c r="J7" s="405">
        <v>85708</v>
      </c>
      <c r="K7" s="18" t="s">
        <v>106</v>
      </c>
      <c r="L7" s="409">
        <v>99678</v>
      </c>
    </row>
    <row r="8" spans="1:12">
      <c r="I8" s="18" t="s">
        <v>108</v>
      </c>
      <c r="J8" s="405">
        <v>78505</v>
      </c>
      <c r="K8" s="18" t="s">
        <v>108</v>
      </c>
      <c r="L8" s="409">
        <v>81665</v>
      </c>
    </row>
    <row r="9" spans="1:12">
      <c r="I9" s="18" t="s">
        <v>114</v>
      </c>
      <c r="J9" s="405">
        <v>75154</v>
      </c>
      <c r="K9" s="18" t="s">
        <v>114</v>
      </c>
      <c r="L9" s="409">
        <v>72371</v>
      </c>
    </row>
    <row r="10" spans="1:12">
      <c r="I10" s="18" t="s">
        <v>188</v>
      </c>
      <c r="J10" s="405">
        <v>54403</v>
      </c>
      <c r="K10" s="18" t="s">
        <v>188</v>
      </c>
      <c r="L10" s="409">
        <v>55664</v>
      </c>
    </row>
    <row r="11" spans="1:12">
      <c r="I11" s="18" t="s">
        <v>111</v>
      </c>
      <c r="J11" s="405">
        <v>49608</v>
      </c>
      <c r="K11" s="18" t="s">
        <v>111</v>
      </c>
      <c r="L11" s="409">
        <v>38586</v>
      </c>
    </row>
    <row r="12" spans="1:12" ht="14.25" thickBot="1">
      <c r="I12" s="18" t="s">
        <v>155</v>
      </c>
      <c r="J12" s="406">
        <v>49173</v>
      </c>
      <c r="K12" s="18" t="s">
        <v>155</v>
      </c>
      <c r="L12" s="410">
        <v>52754</v>
      </c>
    </row>
    <row r="13" spans="1:12" ht="15.75" thickTop="1" thickBot="1">
      <c r="A13" s="65"/>
      <c r="B13" s="210"/>
      <c r="C13" s="310"/>
      <c r="D13" s="311"/>
      <c r="E13" s="65"/>
      <c r="F13" s="39"/>
      <c r="G13" s="39"/>
      <c r="I13" s="120" t="s">
        <v>8</v>
      </c>
      <c r="J13" s="443">
        <v>1227881</v>
      </c>
      <c r="K13" s="35" t="s">
        <v>9</v>
      </c>
      <c r="L13" s="174">
        <v>1169054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10</v>
      </c>
      <c r="J22" s="4"/>
      <c r="L22" s="22"/>
    </row>
    <row r="23" spans="9:14">
      <c r="I23" s="457" t="s">
        <v>229</v>
      </c>
      <c r="K23" s="482" t="s">
        <v>230</v>
      </c>
      <c r="L23" s="22" t="s">
        <v>71</v>
      </c>
      <c r="M23" s="8"/>
    </row>
    <row r="24" spans="9:14">
      <c r="I24" s="405">
        <f t="shared" ref="I24:I33" si="0">SUM(J3)</f>
        <v>183898</v>
      </c>
      <c r="J24" s="40" t="s">
        <v>85</v>
      </c>
      <c r="K24" s="405">
        <f>SUM(I24)</f>
        <v>183898</v>
      </c>
      <c r="L24" s="519">
        <v>181540</v>
      </c>
      <c r="M24" s="141"/>
      <c r="N24" s="1"/>
    </row>
    <row r="25" spans="9:14">
      <c r="I25" s="405">
        <f t="shared" si="0"/>
        <v>125974</v>
      </c>
      <c r="J25" s="18" t="s">
        <v>87</v>
      </c>
      <c r="K25" s="405">
        <f t="shared" ref="K25:K33" si="1">SUM(I25)</f>
        <v>125974</v>
      </c>
      <c r="L25" s="519">
        <v>124620</v>
      </c>
      <c r="M25" s="177"/>
      <c r="N25" s="1"/>
    </row>
    <row r="26" spans="9:14">
      <c r="I26" s="405">
        <f t="shared" si="0"/>
        <v>97545</v>
      </c>
      <c r="J26" s="18" t="s">
        <v>116</v>
      </c>
      <c r="K26" s="405">
        <f t="shared" si="1"/>
        <v>97545</v>
      </c>
      <c r="L26" s="519">
        <v>86814</v>
      </c>
      <c r="M26" s="141"/>
      <c r="N26" s="1"/>
    </row>
    <row r="27" spans="9:14">
      <c r="I27" s="405">
        <f t="shared" si="0"/>
        <v>96165</v>
      </c>
      <c r="J27" s="18" t="s">
        <v>88</v>
      </c>
      <c r="K27" s="405">
        <f t="shared" si="1"/>
        <v>96165</v>
      </c>
      <c r="L27" s="519">
        <v>96624</v>
      </c>
      <c r="M27" s="141"/>
      <c r="N27" s="1"/>
    </row>
    <row r="28" spans="9:14">
      <c r="I28" s="405">
        <f t="shared" si="0"/>
        <v>85708</v>
      </c>
      <c r="J28" s="18" t="s">
        <v>106</v>
      </c>
      <c r="K28" s="405">
        <f t="shared" si="1"/>
        <v>85708</v>
      </c>
      <c r="L28" s="519">
        <v>91758</v>
      </c>
      <c r="M28" s="141"/>
      <c r="N28" s="2"/>
    </row>
    <row r="29" spans="9:14">
      <c r="I29" s="405">
        <f t="shared" si="0"/>
        <v>78505</v>
      </c>
      <c r="J29" s="18" t="s">
        <v>108</v>
      </c>
      <c r="K29" s="405">
        <f t="shared" si="1"/>
        <v>78505</v>
      </c>
      <c r="L29" s="519">
        <v>74446</v>
      </c>
      <c r="M29" s="141"/>
      <c r="N29" s="1"/>
    </row>
    <row r="30" spans="9:14">
      <c r="I30" s="405">
        <f t="shared" si="0"/>
        <v>75154</v>
      </c>
      <c r="J30" s="18" t="s">
        <v>114</v>
      </c>
      <c r="K30" s="405">
        <f t="shared" si="1"/>
        <v>75154</v>
      </c>
      <c r="L30" s="519">
        <v>75451</v>
      </c>
      <c r="M30" s="141"/>
      <c r="N30" s="1"/>
    </row>
    <row r="31" spans="9:14">
      <c r="I31" s="405">
        <f t="shared" si="0"/>
        <v>54403</v>
      </c>
      <c r="J31" s="18" t="s">
        <v>188</v>
      </c>
      <c r="K31" s="405">
        <f t="shared" si="1"/>
        <v>54403</v>
      </c>
      <c r="L31" s="519">
        <v>51967</v>
      </c>
      <c r="M31" s="141"/>
      <c r="N31" s="1"/>
    </row>
    <row r="32" spans="9:14">
      <c r="I32" s="405">
        <f t="shared" si="0"/>
        <v>49608</v>
      </c>
      <c r="J32" s="18" t="s">
        <v>111</v>
      </c>
      <c r="K32" s="405">
        <f t="shared" si="1"/>
        <v>49608</v>
      </c>
      <c r="L32" s="519">
        <v>49009</v>
      </c>
      <c r="M32" s="141"/>
      <c r="N32" s="37"/>
    </row>
    <row r="33" spans="8:14">
      <c r="I33" s="405">
        <f t="shared" si="0"/>
        <v>49173</v>
      </c>
      <c r="J33" s="18" t="s">
        <v>155</v>
      </c>
      <c r="K33" s="405">
        <f t="shared" si="1"/>
        <v>49173</v>
      </c>
      <c r="L33" s="520">
        <v>47150</v>
      </c>
      <c r="M33" s="141"/>
      <c r="N33" s="37"/>
    </row>
    <row r="34" spans="8:14" ht="14.25" thickBot="1">
      <c r="H34" s="8"/>
      <c r="I34" s="171">
        <f>SUM(J13-(I24+I25+I26+I27+I28+I29+I30+I31+I32+I33))</f>
        <v>331748</v>
      </c>
      <c r="J34" s="108" t="s">
        <v>132</v>
      </c>
      <c r="K34" s="171">
        <f>SUM(I34)</f>
        <v>331748</v>
      </c>
      <c r="L34" s="171" t="s">
        <v>86</v>
      </c>
    </row>
    <row r="35" spans="8:14" ht="15.75" thickTop="1" thickBot="1">
      <c r="H35" s="8"/>
      <c r="I35" s="460">
        <f>SUM(I24:I34)</f>
        <v>1227881</v>
      </c>
      <c r="J35" s="190" t="s">
        <v>9</v>
      </c>
      <c r="K35" s="172">
        <f>SUM(J13)</f>
        <v>1227881</v>
      </c>
      <c r="L35" s="192">
        <v>1228296</v>
      </c>
    </row>
    <row r="36" spans="8:14" ht="14.25" thickTop="1"/>
    <row r="37" spans="8:14">
      <c r="I37" s="457" t="s">
        <v>214</v>
      </c>
      <c r="J37" s="65"/>
      <c r="K37" s="482" t="s">
        <v>214</v>
      </c>
    </row>
    <row r="38" spans="8:14">
      <c r="I38" s="409">
        <f>SUM(L3)</f>
        <v>169565</v>
      </c>
      <c r="J38" s="40" t="s">
        <v>85</v>
      </c>
      <c r="K38" s="409">
        <f>SUM(I38)</f>
        <v>169565</v>
      </c>
    </row>
    <row r="39" spans="8:14">
      <c r="I39" s="409">
        <f t="shared" ref="I39:I47" si="2">SUM(L4)</f>
        <v>60454</v>
      </c>
      <c r="J39" s="18" t="s">
        <v>87</v>
      </c>
      <c r="K39" s="409">
        <f t="shared" ref="K39:K47" si="3">SUM(I39)</f>
        <v>60454</v>
      </c>
    </row>
    <row r="40" spans="8:14">
      <c r="I40" s="409">
        <f t="shared" si="2"/>
        <v>89881</v>
      </c>
      <c r="J40" s="18" t="s">
        <v>116</v>
      </c>
      <c r="K40" s="409">
        <f t="shared" si="3"/>
        <v>89881</v>
      </c>
    </row>
    <row r="41" spans="8:14">
      <c r="I41" s="409">
        <f t="shared" si="2"/>
        <v>93197</v>
      </c>
      <c r="J41" s="18" t="s">
        <v>88</v>
      </c>
      <c r="K41" s="409">
        <f t="shared" si="3"/>
        <v>93197</v>
      </c>
    </row>
    <row r="42" spans="8:14">
      <c r="I42" s="409">
        <f t="shared" si="2"/>
        <v>99678</v>
      </c>
      <c r="J42" s="18" t="s">
        <v>106</v>
      </c>
      <c r="K42" s="409">
        <f t="shared" si="3"/>
        <v>99678</v>
      </c>
    </row>
    <row r="43" spans="8:14">
      <c r="I43" s="409">
        <f>SUM(L8)</f>
        <v>81665</v>
      </c>
      <c r="J43" s="18" t="s">
        <v>108</v>
      </c>
      <c r="K43" s="409">
        <f t="shared" si="3"/>
        <v>81665</v>
      </c>
    </row>
    <row r="44" spans="8:14">
      <c r="I44" s="409">
        <f t="shared" si="2"/>
        <v>72371</v>
      </c>
      <c r="J44" s="18" t="s">
        <v>114</v>
      </c>
      <c r="K44" s="409">
        <f t="shared" si="3"/>
        <v>72371</v>
      </c>
    </row>
    <row r="45" spans="8:14">
      <c r="I45" s="409">
        <f>SUM(L10)</f>
        <v>55664</v>
      </c>
      <c r="J45" s="18" t="s">
        <v>188</v>
      </c>
      <c r="K45" s="409">
        <f t="shared" si="3"/>
        <v>55664</v>
      </c>
    </row>
    <row r="46" spans="8:14">
      <c r="I46" s="409">
        <f t="shared" si="2"/>
        <v>38586</v>
      </c>
      <c r="J46" s="18" t="s">
        <v>111</v>
      </c>
      <c r="K46" s="409">
        <f t="shared" si="3"/>
        <v>38586</v>
      </c>
      <c r="M46" s="8"/>
    </row>
    <row r="47" spans="8:14">
      <c r="I47" s="409">
        <f t="shared" si="2"/>
        <v>52754</v>
      </c>
      <c r="J47" s="18" t="s">
        <v>155</v>
      </c>
      <c r="K47" s="525">
        <f t="shared" si="3"/>
        <v>52754</v>
      </c>
      <c r="M47" s="8"/>
    </row>
    <row r="48" spans="8:14" ht="14.25" thickBot="1">
      <c r="I48" s="157">
        <f>SUM(L13-(I38+I39+I40+I41+I42+I43+I44+I45+I46+I47))</f>
        <v>355239</v>
      </c>
      <c r="J48" s="103" t="s">
        <v>132</v>
      </c>
      <c r="K48" s="157">
        <f>SUM(I48)</f>
        <v>355239</v>
      </c>
    </row>
    <row r="49" spans="1:12" ht="15" thickTop="1" thickBot="1">
      <c r="I49" s="517">
        <f>SUM(I38:I48)</f>
        <v>1169054</v>
      </c>
      <c r="J49" s="459" t="s">
        <v>198</v>
      </c>
      <c r="K49" s="173">
        <f>SUM(L13)</f>
        <v>1169054</v>
      </c>
      <c r="L49" s="8"/>
    </row>
    <row r="50" spans="1:12" ht="14.25" thickTop="1"/>
    <row r="51" spans="1:12">
      <c r="A51" s="40" t="s">
        <v>48</v>
      </c>
      <c r="B51" s="28" t="s">
        <v>50</v>
      </c>
      <c r="C51" s="12" t="s">
        <v>225</v>
      </c>
      <c r="D51" s="12" t="s">
        <v>210</v>
      </c>
      <c r="E51" s="28" t="s">
        <v>43</v>
      </c>
      <c r="F51" s="28" t="s">
        <v>51</v>
      </c>
      <c r="G51" s="28" t="s">
        <v>65</v>
      </c>
      <c r="I51" s="8"/>
    </row>
    <row r="52" spans="1:12">
      <c r="A52" s="28">
        <v>1</v>
      </c>
      <c r="B52" s="40" t="s">
        <v>85</v>
      </c>
      <c r="C52" s="6">
        <f t="shared" ref="C52:C61" si="4">SUM(J3)</f>
        <v>183898</v>
      </c>
      <c r="D52" s="6">
        <f t="shared" ref="D52:D61" si="5">SUM(I38)</f>
        <v>169565</v>
      </c>
      <c r="E52" s="41">
        <f t="shared" ref="E52:E61" si="6">SUM(K24/L24*100)</f>
        <v>101.29888729756527</v>
      </c>
      <c r="F52" s="41">
        <f t="shared" ref="F52:F62" si="7">SUM(C52/D52*100)</f>
        <v>108.45280570872526</v>
      </c>
      <c r="G52" s="40"/>
      <c r="I52" s="8"/>
      <c r="K52" s="8"/>
    </row>
    <row r="53" spans="1:12">
      <c r="A53" s="28">
        <v>2</v>
      </c>
      <c r="B53" s="18" t="s">
        <v>87</v>
      </c>
      <c r="C53" s="6">
        <f t="shared" si="4"/>
        <v>125974</v>
      </c>
      <c r="D53" s="6">
        <f t="shared" si="5"/>
        <v>60454</v>
      </c>
      <c r="E53" s="41">
        <f t="shared" si="6"/>
        <v>101.08650296902584</v>
      </c>
      <c r="F53" s="41">
        <f t="shared" si="7"/>
        <v>208.37992523240811</v>
      </c>
      <c r="G53" s="40"/>
      <c r="I53" s="8"/>
    </row>
    <row r="54" spans="1:12">
      <c r="A54" s="28">
        <v>3</v>
      </c>
      <c r="B54" s="18" t="s">
        <v>116</v>
      </c>
      <c r="C54" s="6">
        <f t="shared" si="4"/>
        <v>97545</v>
      </c>
      <c r="D54" s="6">
        <f t="shared" si="5"/>
        <v>89881</v>
      </c>
      <c r="E54" s="41">
        <f t="shared" si="6"/>
        <v>112.36090953072085</v>
      </c>
      <c r="F54" s="41">
        <f t="shared" si="7"/>
        <v>108.52682991956031</v>
      </c>
      <c r="G54" s="40"/>
      <c r="I54" s="8"/>
    </row>
    <row r="55" spans="1:12" s="58" customFormat="1">
      <c r="A55" s="249">
        <v>4</v>
      </c>
      <c r="B55" s="18" t="s">
        <v>88</v>
      </c>
      <c r="C55" s="452">
        <f t="shared" si="4"/>
        <v>96165</v>
      </c>
      <c r="D55" s="452">
        <f t="shared" si="5"/>
        <v>93197</v>
      </c>
      <c r="E55" s="230">
        <f t="shared" si="6"/>
        <v>99.524962742175859</v>
      </c>
      <c r="F55" s="230">
        <f t="shared" si="7"/>
        <v>103.18465186647639</v>
      </c>
      <c r="G55" s="407"/>
    </row>
    <row r="56" spans="1:12">
      <c r="A56" s="28">
        <v>5</v>
      </c>
      <c r="B56" s="18" t="s">
        <v>106</v>
      </c>
      <c r="C56" s="6">
        <f t="shared" si="4"/>
        <v>85708</v>
      </c>
      <c r="D56" s="452">
        <f t="shared" si="5"/>
        <v>99678</v>
      </c>
      <c r="E56" s="41">
        <f t="shared" si="6"/>
        <v>93.406569454434489</v>
      </c>
      <c r="F56" s="41">
        <f t="shared" si="7"/>
        <v>85.984871285539427</v>
      </c>
      <c r="G56" s="40"/>
    </row>
    <row r="57" spans="1:12">
      <c r="A57" s="28">
        <v>6</v>
      </c>
      <c r="B57" s="18" t="s">
        <v>108</v>
      </c>
      <c r="C57" s="6">
        <f t="shared" si="4"/>
        <v>78505</v>
      </c>
      <c r="D57" s="6">
        <f t="shared" si="5"/>
        <v>81665</v>
      </c>
      <c r="E57" s="41">
        <f t="shared" si="6"/>
        <v>105.45227413158531</v>
      </c>
      <c r="F57" s="41">
        <f t="shared" si="7"/>
        <v>96.130533276189311</v>
      </c>
      <c r="G57" s="40"/>
    </row>
    <row r="58" spans="1:12" s="58" customFormat="1">
      <c r="A58" s="249">
        <v>7</v>
      </c>
      <c r="B58" s="18" t="s">
        <v>114</v>
      </c>
      <c r="C58" s="452">
        <f t="shared" si="4"/>
        <v>75154</v>
      </c>
      <c r="D58" s="452">
        <f t="shared" si="5"/>
        <v>72371</v>
      </c>
      <c r="E58" s="230">
        <f t="shared" si="6"/>
        <v>99.606367046162418</v>
      </c>
      <c r="F58" s="230">
        <f t="shared" si="7"/>
        <v>103.84546296168355</v>
      </c>
      <c r="G58" s="407"/>
    </row>
    <row r="59" spans="1:12">
      <c r="A59" s="28">
        <v>8</v>
      </c>
      <c r="B59" s="18" t="s">
        <v>188</v>
      </c>
      <c r="C59" s="6">
        <f t="shared" si="4"/>
        <v>54403</v>
      </c>
      <c r="D59" s="6">
        <f t="shared" si="5"/>
        <v>55664</v>
      </c>
      <c r="E59" s="41">
        <f t="shared" si="6"/>
        <v>104.68759020147402</v>
      </c>
      <c r="F59" s="41">
        <f t="shared" si="7"/>
        <v>97.734622017821209</v>
      </c>
      <c r="G59" s="40"/>
    </row>
    <row r="60" spans="1:12">
      <c r="A60" s="28">
        <v>9</v>
      </c>
      <c r="B60" s="18" t="s">
        <v>111</v>
      </c>
      <c r="C60" s="6">
        <f t="shared" si="4"/>
        <v>49608</v>
      </c>
      <c r="D60" s="6">
        <f t="shared" si="5"/>
        <v>38586</v>
      </c>
      <c r="E60" s="41">
        <f t="shared" si="6"/>
        <v>101.2222244893795</v>
      </c>
      <c r="F60" s="41">
        <f t="shared" si="7"/>
        <v>128.56476442232935</v>
      </c>
      <c r="G60" s="40"/>
    </row>
    <row r="61" spans="1:12" ht="14.25" thickBot="1">
      <c r="A61" s="108">
        <v>10</v>
      </c>
      <c r="B61" s="18" t="s">
        <v>155</v>
      </c>
      <c r="C61" s="111">
        <f t="shared" si="4"/>
        <v>49173</v>
      </c>
      <c r="D61" s="111">
        <f t="shared" si="5"/>
        <v>52754</v>
      </c>
      <c r="E61" s="102">
        <f t="shared" si="6"/>
        <v>104.29056203605514</v>
      </c>
      <c r="F61" s="102">
        <f t="shared" si="7"/>
        <v>93.211889145846754</v>
      </c>
      <c r="G61" s="103"/>
    </row>
    <row r="62" spans="1:12" ht="14.25" thickTop="1">
      <c r="A62" s="188"/>
      <c r="B62" s="161" t="s">
        <v>83</v>
      </c>
      <c r="C62" s="189">
        <f>SUM(J13)</f>
        <v>1227881</v>
      </c>
      <c r="D62" s="189">
        <f>SUM(L13)</f>
        <v>1169054</v>
      </c>
      <c r="E62" s="191">
        <f>SUM(C62/L35)*100</f>
        <v>99.966213355738347</v>
      </c>
      <c r="F62" s="191">
        <f t="shared" si="7"/>
        <v>105.03201734051635</v>
      </c>
      <c r="G62" s="198">
        <v>64.7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2019-08-07T08:01:04Z</cp:lastPrinted>
  <dcterms:created xsi:type="dcterms:W3CDTF">2004-08-12T01:21:30Z</dcterms:created>
  <dcterms:modified xsi:type="dcterms:W3CDTF">2019-08-09T06:47:49Z</dcterms:modified>
</cp:coreProperties>
</file>