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65" i="13" l="1"/>
  <c r="C59" i="13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<sst xmlns="http://schemas.openxmlformats.org/spreadsheetml/2006/main" count="1318" uniqueCount="237">
  <si>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</si>
  <si>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</si>
  <si>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</si>
  <si>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</si>
  <si>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</si>
  <si>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</si>
  <si>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</si>
  <si>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</si>
  <si>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</si>
  <si>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</si>
  <si>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</si>
  <si>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</si>
  <si>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</si>
  <si>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</si>
  <si>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</si>
  <si>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</si>
  <si>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</si>
  <si>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</si>
  <si>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</si>
  <si>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</si>
  <si>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</si>
  <si>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</si>
  <si>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</si>
  <si>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</si>
  <si>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</si>
  <si>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</si>
  <si>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</si>
  <si>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</si>
  <si>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</si>
  <si>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</si>
  <si>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</si>
  <si>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</si>
  <si>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</si>
  <si>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</si>
  <si>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</si>
  <si>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</si>
  <si>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</si>
  <si>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</si>
  <si>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</si>
  <si>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</si>
  <si>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</si>
  <si>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</si>
  <si>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</si>
  <si>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</si>
  <si>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</si>
  <si>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</si>
  <si>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</si>
  <si>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</si>
  <si>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</si>
  <si>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</si>
  <si>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</si>
  <si>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</si>
  <si>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</si>
  <si>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</si>
  <si>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</si>
  <si>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</si>
  <si>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</si>
  <si>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</si>
  <si>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</si>
  <si>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</si>
  <si>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</si>
  <si>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</si>
  <si>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</si>
  <si>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</si>
  <si>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</si>
  <si>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</si>
  <si>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</si>
  <si>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</si>
  <si>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</si>
  <si>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</si>
  <si>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</si>
  <si>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</si>
  <si>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</si>
  <si>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</si>
  <si>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</si>
  <si>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</si>
  <si>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</si>
  <si>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</si>
  <si>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</si>
  <si>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</si>
  <si>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</si>
  <si>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</si>
  <si>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</si>
  <si>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</si>
  <si>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</si>
  <si>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</si>
  <si>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</si>
  <si>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</si>
  <si>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</si>
  <si>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</si>
  <si>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</si>
  <si>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</si>
  <si>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</si>
  <si>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</si>
  <si>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</si>
  <si>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</si>
  <si>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</si>
  <si>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</si>
  <si>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</si>
  <si>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</si>
  <si>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</si>
  <si>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</si>
  <si>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</si>
  <si>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</si>
  <si>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</si>
  <si>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</si>
  <si>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</si>
  <si>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</si>
  <si>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</si>
  <si>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</si>
  <si>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</si>
  <si>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</si>
  <si>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</si>
  <si>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</si>
  <si>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</si>
  <si>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</si>
  <si>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</si>
  <si>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</si>
  <si>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</si>
  <si>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</si>
  <si>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</si>
  <si>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</si>
  <si>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</si>
  <si>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</si>
  <si>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</si>
  <si>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</si>
  <si>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</si>
  <si>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</si>
  <si>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</si>
  <si>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</si>
  <si>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</si>
  <si>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</si>
  <si>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</si>
  <si>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</si>
  <si>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</si>
  <si>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</si>
  <si>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</si>
  <si>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</si>
  <si>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</si>
  <si>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</si>
  <si>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</si>
  <si>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</si>
  <si>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</si>
  <si>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</si>
  <si>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</si>
  <si>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</si>
  <si>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</si>
  <si>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</si>
  <si>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</si>
  <si>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</si>
  <si>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</si>
  <si>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</si>
  <si>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</si>
  <si>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</si>
  <si>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</si>
  <si>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</si>
  <si>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</si>
  <si>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</si>
  <si>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</si>
  <si>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</si>
  <si>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</si>
  <si>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</si>
  <si>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</si>
  <si>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</si>
  <si>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</si>
  <si>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</si>
  <si>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</si>
  <si>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</si>
  <si>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</si>
  <si>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</si>
  <si>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</si>
  <si>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</si>
  <si>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</si>
  <si>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</si>
  <si>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</si>
  <si>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</si>
  <si>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</si>
  <si>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</si>
  <si>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</si>
  <si>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</si>
  <si>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</si>
  <si>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</si>
  <si>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</si>
  <si>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</si>
  <si>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</si>
  <si>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</si>
  <si>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</si>
  <si>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</si>
  <si>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</si>
  <si>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</si>
  <si>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</si>
  <si>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</si>
  <si>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</si>
  <si>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</si>
  <si>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</si>
  <si>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</si>
  <si>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</si>
  <si>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</si>
  <si>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</si>
  <si>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</si>
  <si>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</si>
  <si>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</si>
  <si>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</si>
  <si>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</si>
  <si>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</si>
  <si>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</si>
  <si>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</si>
  <si>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</si>
  <si>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</si>
  <si>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</si>
  <si>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</si>
  <si>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</si>
  <si>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</si>
  <si>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</si>
  <si>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</si>
  <si>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</si>
  <si>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</si>
  <si>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</si>
  <si>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</si>
  <si>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</si>
  <si>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</si>
  <si>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</si>
  <si>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</si>
  <si>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平成31年</t>
    <rPh sb="0" eb="2">
      <t>ヘイセイ</t>
    </rPh>
    <rPh sb="4" eb="5">
      <t>ネン</t>
    </rPh>
    <phoneticPr fontId="14"/>
  </si>
  <si>
    <t>当年</t>
    <rPh sb="0" eb="2">
      <t>トウネン</t>
    </rPh>
    <phoneticPr fontId="2"/>
  </si>
  <si>
    <t>31年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</si>
  <si>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</si>
  <si>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平成31年4月</t>
    <rPh sb="0" eb="2">
      <t>ヘイセイ</t>
    </rPh>
    <rPh sb="4" eb="5">
      <t>ネン</t>
    </rPh>
    <rPh sb="6" eb="7">
      <t>ガツ</t>
    </rPh>
    <phoneticPr fontId="2"/>
  </si>
  <si>
    <t>平成31年4月所管面（1～3類）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</si>
  <si>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2，987　㎡</t>
    <phoneticPr fontId="2"/>
  </si>
  <si>
    <r>
      <t>93，310  m</t>
    </r>
    <r>
      <rPr>
        <sz val="8"/>
        <rFont val="ＭＳ Ｐゴシック"/>
        <family val="3"/>
        <charset val="128"/>
      </rPr>
      <t>3</t>
    </r>
    <phoneticPr fontId="2"/>
  </si>
  <si>
    <t>8，754  ㎡</t>
    <phoneticPr fontId="2"/>
  </si>
  <si>
    <t>　　　　　　　　　　　　　　　　平成31年4月末上位10品目入庫高(県合計）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</si>
  <si>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電気機械</t>
    <phoneticPr fontId="2"/>
  </si>
  <si>
    <t>　　　　　　　　　　　　平成31年4月末上位１０品目保管残高（県合計）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</si>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</sst>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38" fontId="1" fillId="0" borderId="21" xfId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0" fillId="0" borderId="39" xfId="1" applyFont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9" xfId="1" applyFont="1" applyBorder="1"/>
    <xf numFmtId="38" fontId="1" fillId="0" borderId="40" xfId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9" xfId="1" applyFont="1" applyBorder="1"/>
    <xf numFmtId="38" fontId="1" fillId="0" borderId="10" xfId="1" applyFont="1" applyFill="1" applyBorder="1"/>
    <xf numFmtId="38" fontId="1" fillId="0" borderId="12" xfId="1" applyFont="1" applyFill="1" applyBorder="1"/>
    <xf numFmtId="38" fontId="1" fillId="0" borderId="38" xfId="1" applyFill="1" applyBorder="1"/>
    <xf numFmtId="38" fontId="0" fillId="0" borderId="39" xfId="1" applyFont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平成31年4月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56976"/>
        <c:axId val="33395893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平成31年4月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平成31年4月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56976"/>
        <c:axId val="333958936"/>
      </c:lineChart>
      <c:catAx>
        <c:axId val="3339569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33958936"/>
        <c:crosses val="autoZero"/>
        <c:auto val="1"/>
        <c:lblAlgn val="ctr"/>
        <c:lblOffset val="100"/>
        <c:tickLblSkip val="1"/>
        <c:noMultiLvlLbl val="0"/>
      </c:catAx>
      <c:valAx>
        <c:axId val="33395893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95697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1.834362650951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30343</c:v>
                </c:pt>
                <c:pt idx="1">
                  <c:v>20993</c:v>
                </c:pt>
                <c:pt idx="2">
                  <c:v>7291</c:v>
                </c:pt>
                <c:pt idx="3">
                  <c:v>4413</c:v>
                </c:pt>
                <c:pt idx="4">
                  <c:v>3355</c:v>
                </c:pt>
                <c:pt idx="5">
                  <c:v>3198</c:v>
                </c:pt>
                <c:pt idx="6">
                  <c:v>2443</c:v>
                </c:pt>
                <c:pt idx="7">
                  <c:v>1898</c:v>
                </c:pt>
                <c:pt idx="8">
                  <c:v>1574</c:v>
                </c:pt>
                <c:pt idx="9">
                  <c:v>1455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その他の食料工業品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30354</c:v>
                </c:pt>
                <c:pt idx="1">
                  <c:v>20431</c:v>
                </c:pt>
                <c:pt idx="2">
                  <c:v>5851</c:v>
                </c:pt>
                <c:pt idx="3">
                  <c:v>4524</c:v>
                </c:pt>
                <c:pt idx="4">
                  <c:v>3763</c:v>
                </c:pt>
                <c:pt idx="5">
                  <c:v>3260</c:v>
                </c:pt>
                <c:pt idx="6">
                  <c:v>850</c:v>
                </c:pt>
                <c:pt idx="7">
                  <c:v>1885</c:v>
                </c:pt>
                <c:pt idx="8">
                  <c:v>1946</c:v>
                </c:pt>
                <c:pt idx="9">
                  <c:v>1778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25800"/>
        <c:axId val="392230112"/>
      </c:barChart>
      <c:catAx>
        <c:axId val="39222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2230112"/>
        <c:crosses val="autoZero"/>
        <c:auto val="1"/>
        <c:lblAlgn val="ctr"/>
        <c:lblOffset val="100"/>
        <c:noMultiLvlLbl val="0"/>
      </c:catAx>
      <c:valAx>
        <c:axId val="39223011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2225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29193899782137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61315</c:v>
                </c:pt>
                <c:pt idx="1">
                  <c:v>16697</c:v>
                </c:pt>
                <c:pt idx="2">
                  <c:v>12467</c:v>
                </c:pt>
                <c:pt idx="3">
                  <c:v>11066</c:v>
                </c:pt>
                <c:pt idx="4">
                  <c:v>10069</c:v>
                </c:pt>
                <c:pt idx="5">
                  <c:v>9313</c:v>
                </c:pt>
                <c:pt idx="6">
                  <c:v>4369</c:v>
                </c:pt>
                <c:pt idx="7">
                  <c:v>3221</c:v>
                </c:pt>
                <c:pt idx="8">
                  <c:v>3058</c:v>
                </c:pt>
                <c:pt idx="9">
                  <c:v>2856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1.136303984729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197004786165794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60318</c:v>
                </c:pt>
                <c:pt idx="1">
                  <c:v>9498</c:v>
                </c:pt>
                <c:pt idx="2">
                  <c:v>14678</c:v>
                </c:pt>
                <c:pt idx="3">
                  <c:v>9154</c:v>
                </c:pt>
                <c:pt idx="4">
                  <c:v>5745</c:v>
                </c:pt>
                <c:pt idx="5">
                  <c:v>12807</c:v>
                </c:pt>
                <c:pt idx="6">
                  <c:v>4985</c:v>
                </c:pt>
                <c:pt idx="7">
                  <c:v>2744</c:v>
                </c:pt>
                <c:pt idx="8">
                  <c:v>4902</c:v>
                </c:pt>
                <c:pt idx="9">
                  <c:v>5021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30504"/>
        <c:axId val="392232856"/>
      </c:barChart>
      <c:catAx>
        <c:axId val="392230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232856"/>
        <c:crosses val="autoZero"/>
        <c:auto val="1"/>
        <c:lblAlgn val="ctr"/>
        <c:lblOffset val="100"/>
        <c:noMultiLvlLbl val="0"/>
      </c:catAx>
      <c:valAx>
        <c:axId val="39223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23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92198581560316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503546099290781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缶詰・びん詰</c:v>
                </c:pt>
                <c:pt idx="5">
                  <c:v>雑穀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24687</c:v>
                </c:pt>
                <c:pt idx="1">
                  <c:v>20813</c:v>
                </c:pt>
                <c:pt idx="2">
                  <c:v>15811</c:v>
                </c:pt>
                <c:pt idx="3">
                  <c:v>15797</c:v>
                </c:pt>
                <c:pt idx="4">
                  <c:v>14469</c:v>
                </c:pt>
                <c:pt idx="5">
                  <c:v>12971</c:v>
                </c:pt>
                <c:pt idx="6">
                  <c:v>12802</c:v>
                </c:pt>
                <c:pt idx="7">
                  <c:v>10321</c:v>
                </c:pt>
                <c:pt idx="8">
                  <c:v>9091</c:v>
                </c:pt>
                <c:pt idx="9">
                  <c:v>8623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058E-3"/>
                  <c:y val="-1.5504181163401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110693175489E-17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191489361702126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41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缶詰・びん詰</c:v>
                </c:pt>
                <c:pt idx="5">
                  <c:v>雑穀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26809</c:v>
                </c:pt>
                <c:pt idx="1">
                  <c:v>22136</c:v>
                </c:pt>
                <c:pt idx="2">
                  <c:v>16241</c:v>
                </c:pt>
                <c:pt idx="3">
                  <c:v>11496</c:v>
                </c:pt>
                <c:pt idx="4">
                  <c:v>15957</c:v>
                </c:pt>
                <c:pt idx="5">
                  <c:v>16339</c:v>
                </c:pt>
                <c:pt idx="6">
                  <c:v>14860</c:v>
                </c:pt>
                <c:pt idx="7">
                  <c:v>11405</c:v>
                </c:pt>
                <c:pt idx="8">
                  <c:v>10787</c:v>
                </c:pt>
                <c:pt idx="9">
                  <c:v>14084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394213208"/>
        <c:axId val="394210856"/>
      </c:barChart>
      <c:catAx>
        <c:axId val="394213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0856"/>
        <c:crosses val="autoZero"/>
        <c:auto val="1"/>
        <c:lblAlgn val="ctr"/>
        <c:lblOffset val="100"/>
        <c:noMultiLvlLbl val="0"/>
      </c:catAx>
      <c:valAx>
        <c:axId val="3942108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3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40871</c:v>
                </c:pt>
                <c:pt idx="1">
                  <c:v>6480</c:v>
                </c:pt>
                <c:pt idx="2">
                  <c:v>3471</c:v>
                </c:pt>
                <c:pt idx="3">
                  <c:v>2263</c:v>
                </c:pt>
                <c:pt idx="4">
                  <c:v>2047</c:v>
                </c:pt>
                <c:pt idx="5">
                  <c:v>1366</c:v>
                </c:pt>
                <c:pt idx="6">
                  <c:v>862</c:v>
                </c:pt>
                <c:pt idx="7">
                  <c:v>750</c:v>
                </c:pt>
                <c:pt idx="8">
                  <c:v>383</c:v>
                </c:pt>
                <c:pt idx="9">
                  <c:v>382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33701</c:v>
                </c:pt>
                <c:pt idx="1">
                  <c:v>4319</c:v>
                </c:pt>
                <c:pt idx="2">
                  <c:v>2918</c:v>
                </c:pt>
                <c:pt idx="3">
                  <c:v>1556</c:v>
                </c:pt>
                <c:pt idx="4">
                  <c:v>1432</c:v>
                </c:pt>
                <c:pt idx="5">
                  <c:v>620</c:v>
                </c:pt>
                <c:pt idx="6">
                  <c:v>694</c:v>
                </c:pt>
                <c:pt idx="7">
                  <c:v>524</c:v>
                </c:pt>
                <c:pt idx="8">
                  <c:v>363</c:v>
                </c:pt>
                <c:pt idx="9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09680"/>
        <c:axId val="394211640"/>
      </c:barChart>
      <c:catAx>
        <c:axId val="39420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1640"/>
        <c:crosses val="autoZero"/>
        <c:auto val="1"/>
        <c:lblAlgn val="ctr"/>
        <c:lblOffset val="100"/>
        <c:noMultiLvlLbl val="0"/>
      </c:catAx>
      <c:valAx>
        <c:axId val="3942116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0968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37925</c:v>
                </c:pt>
                <c:pt idx="1">
                  <c:v>26399</c:v>
                </c:pt>
                <c:pt idx="2">
                  <c:v>18725</c:v>
                </c:pt>
                <c:pt idx="3">
                  <c:v>7502</c:v>
                </c:pt>
                <c:pt idx="4">
                  <c:v>6250</c:v>
                </c:pt>
                <c:pt idx="5">
                  <c:v>6247</c:v>
                </c:pt>
                <c:pt idx="6">
                  <c:v>6233</c:v>
                </c:pt>
                <c:pt idx="7">
                  <c:v>2650</c:v>
                </c:pt>
                <c:pt idx="8">
                  <c:v>2478</c:v>
                </c:pt>
                <c:pt idx="9">
                  <c:v>1455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3.7664783427495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40073</c:v>
                </c:pt>
                <c:pt idx="1">
                  <c:v>32776</c:v>
                </c:pt>
                <c:pt idx="2">
                  <c:v>12191</c:v>
                </c:pt>
                <c:pt idx="3">
                  <c:v>6707</c:v>
                </c:pt>
                <c:pt idx="4">
                  <c:v>6712</c:v>
                </c:pt>
                <c:pt idx="5">
                  <c:v>6080</c:v>
                </c:pt>
                <c:pt idx="6">
                  <c:v>6813</c:v>
                </c:pt>
                <c:pt idx="7">
                  <c:v>2700</c:v>
                </c:pt>
                <c:pt idx="8">
                  <c:v>2303</c:v>
                </c:pt>
                <c:pt idx="9">
                  <c:v>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17128"/>
        <c:axId val="394213992"/>
      </c:barChart>
      <c:catAx>
        <c:axId val="39421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3992"/>
        <c:crosses val="autoZero"/>
        <c:auto val="1"/>
        <c:lblAlgn val="ctr"/>
        <c:lblOffset val="100"/>
        <c:noMultiLvlLbl val="0"/>
      </c:catAx>
      <c:valAx>
        <c:axId val="3942139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7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2.50896057347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76924</c:v>
                </c:pt>
                <c:pt idx="1">
                  <c:v>28437</c:v>
                </c:pt>
                <c:pt idx="2">
                  <c:v>21945</c:v>
                </c:pt>
                <c:pt idx="3">
                  <c:v>18856</c:v>
                </c:pt>
                <c:pt idx="4">
                  <c:v>14914</c:v>
                </c:pt>
                <c:pt idx="5">
                  <c:v>14234</c:v>
                </c:pt>
                <c:pt idx="6">
                  <c:v>10505</c:v>
                </c:pt>
                <c:pt idx="7">
                  <c:v>6663</c:v>
                </c:pt>
                <c:pt idx="8">
                  <c:v>6430</c:v>
                </c:pt>
                <c:pt idx="9">
                  <c:v>5947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9529058802205E-3"/>
                  <c:y val="1.792086473061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1.0752123726469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18565</c:v>
                </c:pt>
                <c:pt idx="1">
                  <c:v>15257</c:v>
                </c:pt>
                <c:pt idx="2">
                  <c:v>16923</c:v>
                </c:pt>
                <c:pt idx="3">
                  <c:v>20160</c:v>
                </c:pt>
                <c:pt idx="4">
                  <c:v>20804</c:v>
                </c:pt>
                <c:pt idx="5">
                  <c:v>13261</c:v>
                </c:pt>
                <c:pt idx="6">
                  <c:v>10134</c:v>
                </c:pt>
                <c:pt idx="7">
                  <c:v>6758</c:v>
                </c:pt>
                <c:pt idx="8">
                  <c:v>7387</c:v>
                </c:pt>
                <c:pt idx="9">
                  <c:v>6241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16344"/>
        <c:axId val="394215952"/>
      </c:barChart>
      <c:catAx>
        <c:axId val="394216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5952"/>
        <c:crosses val="autoZero"/>
        <c:auto val="1"/>
        <c:lblAlgn val="ctr"/>
        <c:lblOffset val="100"/>
        <c:noMultiLvlLbl val="0"/>
      </c:catAx>
      <c:valAx>
        <c:axId val="3942159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63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98348951360998E-3"/>
                  <c:y val="-6.008859675867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173957</c:v>
                </c:pt>
                <c:pt idx="1">
                  <c:v>130359</c:v>
                </c:pt>
                <c:pt idx="2">
                  <c:v>98929</c:v>
                </c:pt>
                <c:pt idx="3">
                  <c:v>89834</c:v>
                </c:pt>
                <c:pt idx="4">
                  <c:v>77458</c:v>
                </c:pt>
                <c:pt idx="5">
                  <c:v>70629</c:v>
                </c:pt>
                <c:pt idx="6">
                  <c:v>69075</c:v>
                </c:pt>
                <c:pt idx="7">
                  <c:v>53482</c:v>
                </c:pt>
                <c:pt idx="8">
                  <c:v>51122</c:v>
                </c:pt>
                <c:pt idx="9">
                  <c:v>49185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239656789889201E-2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79238388374144E-2"/>
                  <c:y val="5.933869032121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94134719104E-3"/>
                  <c:y val="5.5122810068150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652018397298733E-3"/>
                  <c:y val="6.1867281090007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178348</c:v>
                </c:pt>
                <c:pt idx="1">
                  <c:v>58492</c:v>
                </c:pt>
                <c:pt idx="2">
                  <c:v>92236</c:v>
                </c:pt>
                <c:pt idx="3">
                  <c:v>95464</c:v>
                </c:pt>
                <c:pt idx="4">
                  <c:v>86180</c:v>
                </c:pt>
                <c:pt idx="5">
                  <c:v>67710</c:v>
                </c:pt>
                <c:pt idx="6">
                  <c:v>72062</c:v>
                </c:pt>
                <c:pt idx="7">
                  <c:v>50529</c:v>
                </c:pt>
                <c:pt idx="8">
                  <c:v>44589</c:v>
                </c:pt>
                <c:pt idx="9">
                  <c:v>41163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394210464"/>
        <c:axId val="394214384"/>
      </c:barChart>
      <c:catAx>
        <c:axId val="3942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4384"/>
        <c:crosses val="autoZero"/>
        <c:auto val="1"/>
        <c:lblAlgn val="ctr"/>
        <c:lblOffset val="100"/>
        <c:noMultiLvlLbl val="0"/>
      </c:catAx>
      <c:valAx>
        <c:axId val="39421438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046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8306564150272253"/>
                  <c:y val="-5.8498040167886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5.4037029150075955E-3"/>
                  <c:y val="-0.16289847029033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342467888282031"/>
                  <c:y val="-6.7960849607455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0927727369521798E-2"/>
                  <c:y val="-8.4860846138726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9152247076724316E-2"/>
                  <c:y val="-9.9022396429521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7858629923826495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合成樹脂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173957</c:v>
                </c:pt>
                <c:pt idx="1">
                  <c:v>130359</c:v>
                </c:pt>
                <c:pt idx="2">
                  <c:v>98929</c:v>
                </c:pt>
                <c:pt idx="3">
                  <c:v>89834</c:v>
                </c:pt>
                <c:pt idx="4">
                  <c:v>77458</c:v>
                </c:pt>
                <c:pt idx="5">
                  <c:v>70629</c:v>
                </c:pt>
                <c:pt idx="6">
                  <c:v>69075</c:v>
                </c:pt>
                <c:pt idx="7">
                  <c:v>53482</c:v>
                </c:pt>
                <c:pt idx="8">
                  <c:v>51122</c:v>
                </c:pt>
                <c:pt idx="9">
                  <c:v>49185</c:v>
                </c:pt>
                <c:pt idx="10">
                  <c:v>340242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6.7958031963561844E-2"/>
                  <c:y val="-9.7433347147396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652481416922122"/>
                  <c:y val="-8.254040613344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合成樹脂</c:v>
                </c:pt>
                <c:pt idx="9">
                  <c:v>その他の機械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178348</c:v>
                </c:pt>
                <c:pt idx="1">
                  <c:v>58492</c:v>
                </c:pt>
                <c:pt idx="2">
                  <c:v>92236</c:v>
                </c:pt>
                <c:pt idx="3">
                  <c:v>95464</c:v>
                </c:pt>
                <c:pt idx="4">
                  <c:v>86180</c:v>
                </c:pt>
                <c:pt idx="5">
                  <c:v>67710</c:v>
                </c:pt>
                <c:pt idx="6">
                  <c:v>72062</c:v>
                </c:pt>
                <c:pt idx="7">
                  <c:v>50529</c:v>
                </c:pt>
                <c:pt idx="8">
                  <c:v>44589</c:v>
                </c:pt>
                <c:pt idx="9">
                  <c:v>41163</c:v>
                </c:pt>
                <c:pt idx="10">
                  <c:v>338882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18419</c:v>
                </c:pt>
                <c:pt idx="1">
                  <c:v>13591</c:v>
                </c:pt>
                <c:pt idx="2">
                  <c:v>11103</c:v>
                </c:pt>
                <c:pt idx="3">
                  <c:v>5947</c:v>
                </c:pt>
                <c:pt idx="4">
                  <c:v>5828</c:v>
                </c:pt>
                <c:pt idx="5">
                  <c:v>5350</c:v>
                </c:pt>
                <c:pt idx="6">
                  <c:v>4034</c:v>
                </c:pt>
                <c:pt idx="7">
                  <c:v>3360</c:v>
                </c:pt>
                <c:pt idx="8">
                  <c:v>2982</c:v>
                </c:pt>
                <c:pt idx="9">
                  <c:v>2768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827799911465572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19054</c:v>
                </c:pt>
                <c:pt idx="1">
                  <c:v>20815</c:v>
                </c:pt>
                <c:pt idx="2">
                  <c:v>10053</c:v>
                </c:pt>
                <c:pt idx="3">
                  <c:v>5196</c:v>
                </c:pt>
                <c:pt idx="4">
                  <c:v>4346</c:v>
                </c:pt>
                <c:pt idx="5">
                  <c:v>4770</c:v>
                </c:pt>
                <c:pt idx="6">
                  <c:v>4120</c:v>
                </c:pt>
                <c:pt idx="7">
                  <c:v>3123</c:v>
                </c:pt>
                <c:pt idx="8">
                  <c:v>2168</c:v>
                </c:pt>
                <c:pt idx="9">
                  <c:v>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15560"/>
        <c:axId val="394216736"/>
      </c:barChart>
      <c:catAx>
        <c:axId val="394215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4216736"/>
        <c:crosses val="autoZero"/>
        <c:auto val="1"/>
        <c:lblAlgn val="ctr"/>
        <c:lblOffset val="100"/>
        <c:noMultiLvlLbl val="0"/>
      </c:catAx>
      <c:valAx>
        <c:axId val="3942167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94215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2,363,574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2,363,574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202284</c:v>
                </c:pt>
                <c:pt idx="1">
                  <c:v>408953</c:v>
                </c:pt>
                <c:pt idx="2">
                  <c:v>488222</c:v>
                </c:pt>
                <c:pt idx="3">
                  <c:v>85288</c:v>
                </c:pt>
                <c:pt idx="4">
                  <c:v>411574</c:v>
                </c:pt>
                <c:pt idx="5">
                  <c:v>767253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31</a:t>
            </a:r>
            <a:r>
              <a:rPr lang="ja-JP" sz="1100" baseline="0"/>
              <a:t>年</a:t>
            </a:r>
            <a:r>
              <a:rPr lang="en-US" altLang="ja-JP" sz="1100" baseline="0"/>
              <a:t>4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417329796640302E-3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115291</c:v>
                </c:pt>
                <c:pt idx="1">
                  <c:v>20724</c:v>
                </c:pt>
                <c:pt idx="2">
                  <c:v>19353</c:v>
                </c:pt>
                <c:pt idx="3">
                  <c:v>14982</c:v>
                </c:pt>
                <c:pt idx="4">
                  <c:v>13633</c:v>
                </c:pt>
                <c:pt idx="5">
                  <c:v>11068</c:v>
                </c:pt>
                <c:pt idx="6">
                  <c:v>10537</c:v>
                </c:pt>
                <c:pt idx="7">
                  <c:v>10504</c:v>
                </c:pt>
                <c:pt idx="8">
                  <c:v>7057</c:v>
                </c:pt>
                <c:pt idx="9">
                  <c:v>5466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50397877983926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39486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化学肥料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122549</c:v>
                </c:pt>
                <c:pt idx="1">
                  <c:v>19131</c:v>
                </c:pt>
                <c:pt idx="2">
                  <c:v>20076</c:v>
                </c:pt>
                <c:pt idx="3">
                  <c:v>9660</c:v>
                </c:pt>
                <c:pt idx="4">
                  <c:v>12630</c:v>
                </c:pt>
                <c:pt idx="5">
                  <c:v>12535</c:v>
                </c:pt>
                <c:pt idx="6">
                  <c:v>9673</c:v>
                </c:pt>
                <c:pt idx="7">
                  <c:v>11713</c:v>
                </c:pt>
                <c:pt idx="8">
                  <c:v>4808</c:v>
                </c:pt>
                <c:pt idx="9">
                  <c:v>5863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1520"/>
        <c:axId val="395403480"/>
      </c:barChart>
      <c:catAx>
        <c:axId val="39540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3480"/>
        <c:crosses val="autoZero"/>
        <c:auto val="1"/>
        <c:lblAlgn val="ctr"/>
        <c:lblOffset val="100"/>
        <c:noMultiLvlLbl val="0"/>
      </c:catAx>
      <c:valAx>
        <c:axId val="39540348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1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-1.493989721873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米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66190</c:v>
                </c:pt>
                <c:pt idx="1">
                  <c:v>50859</c:v>
                </c:pt>
                <c:pt idx="2">
                  <c:v>38894</c:v>
                </c:pt>
                <c:pt idx="3">
                  <c:v>22770</c:v>
                </c:pt>
                <c:pt idx="4">
                  <c:v>20814</c:v>
                </c:pt>
                <c:pt idx="5">
                  <c:v>20627</c:v>
                </c:pt>
                <c:pt idx="6">
                  <c:v>19872</c:v>
                </c:pt>
                <c:pt idx="7">
                  <c:v>19272</c:v>
                </c:pt>
                <c:pt idx="8">
                  <c:v>18668</c:v>
                </c:pt>
                <c:pt idx="9">
                  <c:v>15647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475928323166869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8071353450481643E-7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米</c:v>
                </c:pt>
                <c:pt idx="7">
                  <c:v>鉄鋼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65692</c:v>
                </c:pt>
                <c:pt idx="1">
                  <c:v>47328</c:v>
                </c:pt>
                <c:pt idx="2">
                  <c:v>36933</c:v>
                </c:pt>
                <c:pt idx="3">
                  <c:v>33402</c:v>
                </c:pt>
                <c:pt idx="4">
                  <c:v>21784</c:v>
                </c:pt>
                <c:pt idx="5">
                  <c:v>23903</c:v>
                </c:pt>
                <c:pt idx="6">
                  <c:v>14255</c:v>
                </c:pt>
                <c:pt idx="7">
                  <c:v>17868</c:v>
                </c:pt>
                <c:pt idx="8">
                  <c:v>16911</c:v>
                </c:pt>
                <c:pt idx="9">
                  <c:v>18760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0344"/>
        <c:axId val="395401128"/>
      </c:barChart>
      <c:catAx>
        <c:axId val="39540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1128"/>
        <c:crosses val="autoZero"/>
        <c:auto val="1"/>
        <c:lblAlgn val="ctr"/>
        <c:lblOffset val="100"/>
        <c:noMultiLvlLbl val="0"/>
      </c:catAx>
      <c:valAx>
        <c:axId val="3954011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03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39632</c:v>
                </c:pt>
                <c:pt idx="1">
                  <c:v>9711</c:v>
                </c:pt>
                <c:pt idx="2">
                  <c:v>3859</c:v>
                </c:pt>
                <c:pt idx="3">
                  <c:v>2599</c:v>
                </c:pt>
                <c:pt idx="4">
                  <c:v>1537</c:v>
                </c:pt>
                <c:pt idx="5">
                  <c:v>1468</c:v>
                </c:pt>
                <c:pt idx="6">
                  <c:v>1105</c:v>
                </c:pt>
                <c:pt idx="7">
                  <c:v>1041</c:v>
                </c:pt>
                <c:pt idx="8">
                  <c:v>710</c:v>
                </c:pt>
                <c:pt idx="9">
                  <c:v>653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61059190031152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33331</c:v>
                </c:pt>
                <c:pt idx="1">
                  <c:v>4801</c:v>
                </c:pt>
                <c:pt idx="2">
                  <c:v>3244</c:v>
                </c:pt>
                <c:pt idx="3">
                  <c:v>1011</c:v>
                </c:pt>
                <c:pt idx="4">
                  <c:v>1268</c:v>
                </c:pt>
                <c:pt idx="5">
                  <c:v>1610</c:v>
                </c:pt>
                <c:pt idx="6">
                  <c:v>1298</c:v>
                </c:pt>
                <c:pt idx="7">
                  <c:v>1156</c:v>
                </c:pt>
                <c:pt idx="8">
                  <c:v>726</c:v>
                </c:pt>
                <c:pt idx="9">
                  <c:v>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1912"/>
        <c:axId val="395402696"/>
      </c:barChart>
      <c:catAx>
        <c:axId val="395401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95402696"/>
        <c:crosses val="autoZero"/>
        <c:auto val="1"/>
        <c:lblAlgn val="ctr"/>
        <c:lblOffset val="100"/>
        <c:noMultiLvlLbl val="0"/>
      </c:catAx>
      <c:valAx>
        <c:axId val="3954026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95401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23945</c:v>
                </c:pt>
                <c:pt idx="1">
                  <c:v>20899</c:v>
                </c:pt>
                <c:pt idx="2">
                  <c:v>14096</c:v>
                </c:pt>
                <c:pt idx="3">
                  <c:v>12932</c:v>
                </c:pt>
                <c:pt idx="4">
                  <c:v>8534</c:v>
                </c:pt>
                <c:pt idx="5">
                  <c:v>8164</c:v>
                </c:pt>
                <c:pt idx="6">
                  <c:v>4060</c:v>
                </c:pt>
                <c:pt idx="7">
                  <c:v>3246</c:v>
                </c:pt>
                <c:pt idx="8">
                  <c:v>3236</c:v>
                </c:pt>
                <c:pt idx="9">
                  <c:v>3122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575582474849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32162</c:v>
                </c:pt>
                <c:pt idx="1">
                  <c:v>22015</c:v>
                </c:pt>
                <c:pt idx="2">
                  <c:v>15223</c:v>
                </c:pt>
                <c:pt idx="3">
                  <c:v>9105</c:v>
                </c:pt>
                <c:pt idx="4">
                  <c:v>7421</c:v>
                </c:pt>
                <c:pt idx="5">
                  <c:v>6514</c:v>
                </c:pt>
                <c:pt idx="6">
                  <c:v>3878</c:v>
                </c:pt>
                <c:pt idx="7">
                  <c:v>2731</c:v>
                </c:pt>
                <c:pt idx="8">
                  <c:v>3395</c:v>
                </c:pt>
                <c:pt idx="9">
                  <c:v>4392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7792"/>
        <c:axId val="395407008"/>
      </c:barChart>
      <c:catAx>
        <c:axId val="39540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7008"/>
        <c:crosses val="autoZero"/>
        <c:auto val="1"/>
        <c:lblAlgn val="ctr"/>
        <c:lblOffset val="100"/>
        <c:noMultiLvlLbl val="0"/>
      </c:catAx>
      <c:valAx>
        <c:axId val="395407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7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201377605577082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2.489957471893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95739</c:v>
                </c:pt>
                <c:pt idx="1">
                  <c:v>26918</c:v>
                </c:pt>
                <c:pt idx="2">
                  <c:v>25812</c:v>
                </c:pt>
                <c:pt idx="3">
                  <c:v>25116</c:v>
                </c:pt>
                <c:pt idx="4">
                  <c:v>20580</c:v>
                </c:pt>
                <c:pt idx="5">
                  <c:v>19060</c:v>
                </c:pt>
                <c:pt idx="6">
                  <c:v>15201</c:v>
                </c:pt>
                <c:pt idx="7">
                  <c:v>12725</c:v>
                </c:pt>
                <c:pt idx="8">
                  <c:v>12634</c:v>
                </c:pt>
                <c:pt idx="9">
                  <c:v>10704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2997E-3"/>
                  <c:y val="3.526323915392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23790</c:v>
                </c:pt>
                <c:pt idx="1">
                  <c:v>16104</c:v>
                </c:pt>
                <c:pt idx="2">
                  <c:v>39200</c:v>
                </c:pt>
                <c:pt idx="3">
                  <c:v>24392</c:v>
                </c:pt>
                <c:pt idx="4">
                  <c:v>23274</c:v>
                </c:pt>
                <c:pt idx="5">
                  <c:v>17552</c:v>
                </c:pt>
                <c:pt idx="6">
                  <c:v>13131</c:v>
                </c:pt>
                <c:pt idx="7">
                  <c:v>12944</c:v>
                </c:pt>
                <c:pt idx="8">
                  <c:v>9057</c:v>
                </c:pt>
                <c:pt idx="9">
                  <c:v>8273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06616"/>
        <c:axId val="395407400"/>
      </c:barChart>
      <c:catAx>
        <c:axId val="39540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7400"/>
        <c:crosses val="autoZero"/>
        <c:auto val="1"/>
        <c:lblAlgn val="ctr"/>
        <c:lblOffset val="100"/>
        <c:noMultiLvlLbl val="0"/>
      </c:catAx>
      <c:valAx>
        <c:axId val="395407400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540661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05832"/>
        <c:axId val="395402304"/>
      </c:lineChart>
      <c:catAx>
        <c:axId val="395405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40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40230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40583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06224"/>
        <c:axId val="394584128"/>
      </c:lineChart>
      <c:catAx>
        <c:axId val="39540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412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4062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83344"/>
        <c:axId val="394580992"/>
      </c:lineChart>
      <c:catAx>
        <c:axId val="394583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099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3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85304"/>
        <c:axId val="394580208"/>
      </c:lineChart>
      <c:catAx>
        <c:axId val="39458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020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530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84912"/>
        <c:axId val="394580600"/>
      </c:lineChart>
      <c:catAx>
        <c:axId val="39458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060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491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31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141075</c:v>
                </c:pt>
                <c:pt idx="1">
                  <c:v>265571</c:v>
                </c:pt>
                <c:pt idx="2">
                  <c:v>298609</c:v>
                </c:pt>
                <c:pt idx="3">
                  <c:v>52198</c:v>
                </c:pt>
                <c:pt idx="4">
                  <c:v>313235</c:v>
                </c:pt>
                <c:pt idx="5">
                  <c:v>502779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61209</c:v>
                </c:pt>
                <c:pt idx="1">
                  <c:v>143382</c:v>
                </c:pt>
                <c:pt idx="2">
                  <c:v>189613</c:v>
                </c:pt>
                <c:pt idx="3">
                  <c:v>33090</c:v>
                </c:pt>
                <c:pt idx="4">
                  <c:v>98339</c:v>
                </c:pt>
                <c:pt idx="5">
                  <c:v>264474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0.69741057127602779</c:v>
                </c:pt>
                <c:pt idx="1">
                  <c:v>0.64939247297366687</c:v>
                </c:pt>
                <c:pt idx="2">
                  <c:v>0.61162544907849303</c:v>
                </c:pt>
                <c:pt idx="3">
                  <c:v>0.61202044836319291</c:v>
                </c:pt>
                <c:pt idx="4">
                  <c:v>0.76106605373517278</c:v>
                </c:pt>
                <c:pt idx="5">
                  <c:v>0.65529753549350733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960504"/>
        <c:axId val="333960896"/>
        <c:axId val="0"/>
      </c:bar3DChart>
      <c:catAx>
        <c:axId val="333960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3960896"/>
        <c:crosses val="autoZero"/>
        <c:auto val="1"/>
        <c:lblAlgn val="ctr"/>
        <c:lblOffset val="100"/>
        <c:noMultiLvlLbl val="0"/>
      </c:catAx>
      <c:valAx>
        <c:axId val="3339608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339605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81384"/>
        <c:axId val="394581776"/>
      </c:lineChart>
      <c:catAx>
        <c:axId val="39458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177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138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82168"/>
        <c:axId val="394584520"/>
      </c:lineChart>
      <c:catAx>
        <c:axId val="39458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4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8452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8216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579424"/>
        <c:axId val="394578248"/>
      </c:lineChart>
      <c:catAx>
        <c:axId val="39457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78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7824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7942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4648"/>
        <c:axId val="397377000"/>
      </c:lineChart>
      <c:catAx>
        <c:axId val="397374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7700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46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6216"/>
        <c:axId val="397375040"/>
      </c:lineChart>
      <c:catAx>
        <c:axId val="39737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7504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62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7784"/>
        <c:axId val="397375432"/>
      </c:lineChart>
      <c:catAx>
        <c:axId val="39737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5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7543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77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3864"/>
        <c:axId val="397368376"/>
      </c:lineChart>
      <c:catAx>
        <c:axId val="397373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8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8376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386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68768"/>
        <c:axId val="397367200"/>
      </c:lineChart>
      <c:catAx>
        <c:axId val="39736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720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87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69552"/>
        <c:axId val="397367592"/>
      </c:lineChart>
      <c:catAx>
        <c:axId val="39736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7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759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9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66024"/>
        <c:axId val="397372296"/>
      </c:lineChart>
      <c:catAx>
        <c:axId val="39736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7229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60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231288"/>
        <c:axId val="392233248"/>
      </c:lineChart>
      <c:catAx>
        <c:axId val="3922312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92233248"/>
        <c:crosses val="autoZero"/>
        <c:auto val="1"/>
        <c:lblAlgn val="ctr"/>
        <c:lblOffset val="100"/>
        <c:tickLblSkip val="1"/>
        <c:noMultiLvlLbl val="0"/>
      </c:catAx>
      <c:valAx>
        <c:axId val="392233248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9223128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3472"/>
        <c:axId val="397367984"/>
      </c:lineChart>
      <c:catAx>
        <c:axId val="39737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798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34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1120"/>
        <c:axId val="397363672"/>
      </c:lineChart>
      <c:catAx>
        <c:axId val="39737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367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11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2688"/>
        <c:axId val="397362104"/>
      </c:lineChart>
      <c:catAx>
        <c:axId val="39737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21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26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73080"/>
        <c:axId val="397362496"/>
      </c:lineChart>
      <c:catAx>
        <c:axId val="39737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2496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730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64064"/>
        <c:axId val="397363280"/>
      </c:lineChart>
      <c:catAx>
        <c:axId val="39736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3280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40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364848"/>
        <c:axId val="397365240"/>
      </c:lineChart>
      <c:catAx>
        <c:axId val="39736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5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36524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3648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231680"/>
        <c:axId val="392226192"/>
      </c:lineChart>
      <c:catAx>
        <c:axId val="392231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92226192"/>
        <c:crosses val="autoZero"/>
        <c:auto val="1"/>
        <c:lblAlgn val="ctr"/>
        <c:lblOffset val="100"/>
        <c:noMultiLvlLbl val="0"/>
      </c:catAx>
      <c:valAx>
        <c:axId val="392226192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23168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226584"/>
        <c:axId val="392227760"/>
      </c:lineChart>
      <c:catAx>
        <c:axId val="3922265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92227760"/>
        <c:crosses val="autoZero"/>
        <c:auto val="1"/>
        <c:lblAlgn val="ctr"/>
        <c:lblOffset val="100"/>
        <c:noMultiLvlLbl val="0"/>
      </c:catAx>
      <c:valAx>
        <c:axId val="39222776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922265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698353968574765E-3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709506190572496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54753095286215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2472903684435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114506</c:v>
                </c:pt>
                <c:pt idx="1">
                  <c:v>113988</c:v>
                </c:pt>
                <c:pt idx="2">
                  <c:v>88738</c:v>
                </c:pt>
                <c:pt idx="3">
                  <c:v>77522</c:v>
                </c:pt>
                <c:pt idx="4">
                  <c:v>60399</c:v>
                </c:pt>
                <c:pt idx="5">
                  <c:v>58711</c:v>
                </c:pt>
                <c:pt idx="6">
                  <c:v>56067</c:v>
                </c:pt>
                <c:pt idx="7">
                  <c:v>32967</c:v>
                </c:pt>
                <c:pt idx="8">
                  <c:v>32921</c:v>
                </c:pt>
                <c:pt idx="9">
                  <c:v>32116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2.020247469066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967079371495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116165</c:v>
                </c:pt>
                <c:pt idx="1">
                  <c:v>109858</c:v>
                </c:pt>
                <c:pt idx="2">
                  <c:v>32633</c:v>
                </c:pt>
                <c:pt idx="3">
                  <c:v>69411</c:v>
                </c:pt>
                <c:pt idx="4">
                  <c:v>51160</c:v>
                </c:pt>
                <c:pt idx="5">
                  <c:v>64024</c:v>
                </c:pt>
                <c:pt idx="6">
                  <c:v>44921</c:v>
                </c:pt>
                <c:pt idx="7">
                  <c:v>29921</c:v>
                </c:pt>
                <c:pt idx="8">
                  <c:v>30982</c:v>
                </c:pt>
                <c:pt idx="9">
                  <c:v>36213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392229720"/>
        <c:axId val="392226976"/>
      </c:barChart>
      <c:catAx>
        <c:axId val="392229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2226976"/>
        <c:crosses val="autoZero"/>
        <c:auto val="1"/>
        <c:lblAlgn val="ctr"/>
        <c:lblOffset val="100"/>
        <c:noMultiLvlLbl val="0"/>
      </c:catAx>
      <c:valAx>
        <c:axId val="39222697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222972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31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3.2483119097292325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1536816444951988E-4"/>
                  <c:y val="-5.0061402875099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2103551158669259E-2"/>
                  <c:y val="-2.4945098605793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51267095886521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114506</c:v>
                </c:pt>
                <c:pt idx="1">
                  <c:v>113988</c:v>
                </c:pt>
                <c:pt idx="2">
                  <c:v>88738</c:v>
                </c:pt>
                <c:pt idx="3">
                  <c:v>77522</c:v>
                </c:pt>
                <c:pt idx="4">
                  <c:v>60399</c:v>
                </c:pt>
                <c:pt idx="5">
                  <c:v>58711</c:v>
                </c:pt>
                <c:pt idx="6">
                  <c:v>56067</c:v>
                </c:pt>
                <c:pt idx="7">
                  <c:v>32967</c:v>
                </c:pt>
                <c:pt idx="8">
                  <c:v>32921</c:v>
                </c:pt>
                <c:pt idx="9">
                  <c:v>32116</c:v>
                </c:pt>
                <c:pt idx="10">
                  <c:v>147850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114506</c:v>
                </c:pt>
                <c:pt idx="1">
                  <c:v>113988</c:v>
                </c:pt>
                <c:pt idx="2">
                  <c:v>88738</c:v>
                </c:pt>
                <c:pt idx="3">
                  <c:v>77522</c:v>
                </c:pt>
                <c:pt idx="4">
                  <c:v>60399</c:v>
                </c:pt>
                <c:pt idx="5">
                  <c:v>58711</c:v>
                </c:pt>
                <c:pt idx="6">
                  <c:v>56067</c:v>
                </c:pt>
                <c:pt idx="7">
                  <c:v>32967</c:v>
                </c:pt>
                <c:pt idx="8">
                  <c:v>32921</c:v>
                </c:pt>
                <c:pt idx="9">
                  <c:v>32116</c:v>
                </c:pt>
                <c:pt idx="10">
                  <c:v>147850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973953637474841E-2"/>
                  <c:y val="-5.2037047093251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8813467282106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57"/>
                  <c:y val="-0.10324880079645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6.6061856771720384E-2"/>
                  <c:y val="-8.58770929495882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0219150087155134"/>
                  <c:y val="-9.3077261893987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1736103597737305"/>
                  <c:y val="-8.8624128880441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160732770999046"/>
                  <c:y val="-9.129489848251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1.168733218692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116165</c:v>
                </c:pt>
                <c:pt idx="1">
                  <c:v>109858</c:v>
                </c:pt>
                <c:pt idx="2">
                  <c:v>32633</c:v>
                </c:pt>
                <c:pt idx="3">
                  <c:v>69411</c:v>
                </c:pt>
                <c:pt idx="4">
                  <c:v>51160</c:v>
                </c:pt>
                <c:pt idx="5">
                  <c:v>64024</c:v>
                </c:pt>
                <c:pt idx="6">
                  <c:v>44921</c:v>
                </c:pt>
                <c:pt idx="7">
                  <c:v>29921</c:v>
                </c:pt>
                <c:pt idx="8">
                  <c:v>30982</c:v>
                </c:pt>
                <c:pt idx="9">
                  <c:v>36213</c:v>
                </c:pt>
                <c:pt idx="10" formatCode="#,##0_);[Red]\(#,##0\)">
                  <c:v>154788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50" t="s">
        <v>163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164</v>
      </c>
      <c r="C6" s="330"/>
      <c r="D6" s="331" t="s">
        <v>165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166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167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168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3">
        <v>4</v>
      </c>
      <c r="C13" s="335"/>
      <c r="D13" s="332" t="s">
        <v>169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170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171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172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173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174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175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176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177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178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179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180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181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182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183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4" t="s">
        <v>184</v>
      </c>
      <c r="B42" s="555"/>
      <c r="C42" s="555"/>
      <c r="D42" s="555"/>
      <c r="E42" s="555"/>
      <c r="F42" s="555"/>
      <c r="G42" s="555"/>
      <c r="H42" s="556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K15" sqref="K1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220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18419</v>
      </c>
      <c r="D22" s="9">
        <v>19054</v>
      </c>
      <c r="E22" s="109">
        <v>99.3</v>
      </c>
      <c r="F22" s="41">
        <f>SUM(C22/D22*100)</f>
        <v>96.667366432245188</v>
      </c>
      <c r="G22" s="96"/>
    </row>
    <row r="23" spans="1:9">
      <c r="A23" s="95">
        <v>2</v>
      </c>
      <c r="B23" s="7" t="s">
        <v>108</v>
      </c>
      <c r="C23" s="9">
        <v>13591</v>
      </c>
      <c r="D23" s="9">
        <v>20815</v>
      </c>
      <c r="E23" s="109">
        <v>84.3</v>
      </c>
      <c r="F23" s="41">
        <f>SUM(C23/D23*100)</f>
        <v>65.294258947874127</v>
      </c>
      <c r="G23" s="96"/>
    </row>
    <row r="24" spans="1:9">
      <c r="A24" s="95">
        <v>3</v>
      </c>
      <c r="B24" s="7" t="s">
        <v>154</v>
      </c>
      <c r="C24" s="9">
        <v>11103</v>
      </c>
      <c r="D24" s="9">
        <v>10053</v>
      </c>
      <c r="E24" s="109">
        <v>101.9</v>
      </c>
      <c r="F24" s="41">
        <f t="shared" ref="F24:F32" si="0">SUM(C24/D24*100)</f>
        <v>110.44464339003281</v>
      </c>
      <c r="G24" s="96"/>
    </row>
    <row r="25" spans="1:9">
      <c r="A25" s="95">
        <v>4</v>
      </c>
      <c r="B25" s="7" t="s">
        <v>115</v>
      </c>
      <c r="C25" s="9">
        <v>5947</v>
      </c>
      <c r="D25" s="9">
        <v>5196</v>
      </c>
      <c r="E25" s="109">
        <v>101</v>
      </c>
      <c r="F25" s="41">
        <f t="shared" si="0"/>
        <v>114.45342571208622</v>
      </c>
      <c r="G25" s="96"/>
    </row>
    <row r="26" spans="1:9" ht="13.5" customHeight="1">
      <c r="A26" s="95">
        <v>5</v>
      </c>
      <c r="B26" s="7" t="s">
        <v>216</v>
      </c>
      <c r="C26" s="9">
        <v>5828</v>
      </c>
      <c r="D26" s="6">
        <v>4346</v>
      </c>
      <c r="E26" s="109">
        <v>86</v>
      </c>
      <c r="F26" s="41">
        <f t="shared" si="0"/>
        <v>134.10032213529684</v>
      </c>
      <c r="G26" s="96"/>
    </row>
    <row r="27" spans="1:9" ht="13.5" customHeight="1">
      <c r="A27" s="95">
        <v>6</v>
      </c>
      <c r="B27" s="7" t="s">
        <v>117</v>
      </c>
      <c r="C27" s="9">
        <v>5350</v>
      </c>
      <c r="D27" s="9">
        <v>4770</v>
      </c>
      <c r="E27" s="109">
        <v>92.4</v>
      </c>
      <c r="F27" s="41">
        <f t="shared" si="0"/>
        <v>112.15932914046121</v>
      </c>
      <c r="G27" s="96"/>
    </row>
    <row r="28" spans="1:9" ht="13.5" customHeight="1">
      <c r="A28" s="95">
        <v>7</v>
      </c>
      <c r="B28" s="7" t="s">
        <v>106</v>
      </c>
      <c r="C28" s="101">
        <v>4034</v>
      </c>
      <c r="D28" s="101">
        <v>4120</v>
      </c>
      <c r="E28" s="109">
        <v>100.5</v>
      </c>
      <c r="F28" s="41">
        <f t="shared" si="0"/>
        <v>97.912621359223309</v>
      </c>
      <c r="G28" s="96"/>
    </row>
    <row r="29" spans="1:9" ht="13.5" customHeight="1">
      <c r="A29" s="95">
        <v>8</v>
      </c>
      <c r="B29" s="7" t="s">
        <v>88</v>
      </c>
      <c r="C29" s="101">
        <v>3360</v>
      </c>
      <c r="D29" s="101">
        <v>3123</v>
      </c>
      <c r="E29" s="109">
        <v>100.4</v>
      </c>
      <c r="F29" s="41">
        <f t="shared" si="0"/>
        <v>107.58885686839577</v>
      </c>
      <c r="G29" s="96"/>
    </row>
    <row r="30" spans="1:9" ht="13.5" customHeight="1">
      <c r="A30" s="95">
        <v>9</v>
      </c>
      <c r="B30" s="7" t="s">
        <v>109</v>
      </c>
      <c r="C30" s="101">
        <v>2982</v>
      </c>
      <c r="D30" s="101">
        <v>2168</v>
      </c>
      <c r="E30" s="109">
        <v>92.1</v>
      </c>
      <c r="F30" s="41">
        <f t="shared" si="0"/>
        <v>137.54612546125463</v>
      </c>
      <c r="G30" s="96"/>
    </row>
    <row r="31" spans="1:9" ht="13.5" customHeight="1" thickBot="1">
      <c r="A31" s="97">
        <v>10</v>
      </c>
      <c r="B31" s="7" t="s">
        <v>87</v>
      </c>
      <c r="C31" s="98">
        <v>2768</v>
      </c>
      <c r="D31" s="98">
        <v>2824</v>
      </c>
      <c r="E31" s="110">
        <v>76.8</v>
      </c>
      <c r="F31" s="41">
        <f t="shared" si="0"/>
        <v>98.016997167138811</v>
      </c>
      <c r="G31" s="99"/>
    </row>
    <row r="32" spans="1:9" ht="13.5" customHeight="1" thickBot="1">
      <c r="A32" s="80"/>
      <c r="B32" s="81" t="s">
        <v>59</v>
      </c>
      <c r="C32" s="82">
        <v>87037</v>
      </c>
      <c r="D32" s="82">
        <v>89898</v>
      </c>
      <c r="E32" s="83">
        <v>95.1</v>
      </c>
      <c r="F32" s="107">
        <f t="shared" si="0"/>
        <v>96.817504282631432</v>
      </c>
      <c r="G32" s="121">
        <v>94.6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220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115291</v>
      </c>
      <c r="D54" s="9">
        <v>122549</v>
      </c>
      <c r="E54" s="41">
        <v>101.6</v>
      </c>
      <c r="F54" s="41">
        <f t="shared" ref="F54:F64" si="1">SUM(C54/D54*100)</f>
        <v>94.077471052395367</v>
      </c>
      <c r="G54" s="96"/>
      <c r="K54" s="326"/>
    </row>
    <row r="55" spans="1:11">
      <c r="A55" s="95">
        <v>2</v>
      </c>
      <c r="B55" s="302" t="s">
        <v>110</v>
      </c>
      <c r="C55" s="9">
        <v>20724</v>
      </c>
      <c r="D55" s="9">
        <v>19131</v>
      </c>
      <c r="E55" s="41">
        <v>88.9</v>
      </c>
      <c r="F55" s="41">
        <f t="shared" si="1"/>
        <v>108.32679943547123</v>
      </c>
      <c r="G55" s="96"/>
    </row>
    <row r="56" spans="1:11">
      <c r="A56" s="95">
        <v>3</v>
      </c>
      <c r="B56" s="302" t="s">
        <v>117</v>
      </c>
      <c r="C56" s="9">
        <v>19353</v>
      </c>
      <c r="D56" s="9">
        <v>20076</v>
      </c>
      <c r="E56" s="41">
        <v>104.1</v>
      </c>
      <c r="F56" s="41">
        <f t="shared" si="1"/>
        <v>96.398684997011358</v>
      </c>
      <c r="G56" s="96"/>
    </row>
    <row r="57" spans="1:11">
      <c r="A57" s="95">
        <v>4</v>
      </c>
      <c r="B57" s="302" t="s">
        <v>108</v>
      </c>
      <c r="C57" s="9">
        <v>14982</v>
      </c>
      <c r="D57" s="9">
        <v>9660</v>
      </c>
      <c r="E57" s="462">
        <v>103.8</v>
      </c>
      <c r="F57" s="41">
        <f t="shared" si="1"/>
        <v>155.09316770186334</v>
      </c>
      <c r="G57" s="96"/>
    </row>
    <row r="58" spans="1:11">
      <c r="A58" s="95">
        <v>5</v>
      </c>
      <c r="B58" s="302" t="s">
        <v>87</v>
      </c>
      <c r="C58" s="9">
        <v>13633</v>
      </c>
      <c r="D58" s="9">
        <v>12630</v>
      </c>
      <c r="E58" s="41">
        <v>102.1</v>
      </c>
      <c r="F58" s="230">
        <f t="shared" si="1"/>
        <v>107.94140934283452</v>
      </c>
      <c r="G58" s="96"/>
    </row>
    <row r="59" spans="1:11">
      <c r="A59" s="95">
        <v>6</v>
      </c>
      <c r="B59" s="302" t="s">
        <v>88</v>
      </c>
      <c r="C59" s="9">
        <v>11068</v>
      </c>
      <c r="D59" s="9">
        <v>12535</v>
      </c>
      <c r="E59" s="41">
        <v>82.8</v>
      </c>
      <c r="F59" s="41">
        <f t="shared" si="1"/>
        <v>88.296769046669326</v>
      </c>
      <c r="G59" s="96"/>
    </row>
    <row r="60" spans="1:11">
      <c r="A60" s="95">
        <v>7</v>
      </c>
      <c r="B60" s="302" t="s">
        <v>115</v>
      </c>
      <c r="C60" s="9">
        <v>10537</v>
      </c>
      <c r="D60" s="9">
        <v>9673</v>
      </c>
      <c r="E60" s="142">
        <v>81.900000000000006</v>
      </c>
      <c r="F60" s="41">
        <f t="shared" si="1"/>
        <v>108.93207898273545</v>
      </c>
      <c r="G60" s="96"/>
    </row>
    <row r="61" spans="1:11">
      <c r="A61" s="95">
        <v>8</v>
      </c>
      <c r="B61" s="302" t="s">
        <v>218</v>
      </c>
      <c r="C61" s="9">
        <v>10504</v>
      </c>
      <c r="D61" s="9">
        <v>11713</v>
      </c>
      <c r="E61" s="41">
        <v>99.8</v>
      </c>
      <c r="F61" s="41">
        <f t="shared" si="1"/>
        <v>89.678135405105436</v>
      </c>
      <c r="G61" s="96"/>
    </row>
    <row r="62" spans="1:11">
      <c r="A62" s="95">
        <v>9</v>
      </c>
      <c r="B62" s="302" t="s">
        <v>106</v>
      </c>
      <c r="C62" s="9">
        <v>7057</v>
      </c>
      <c r="D62" s="9">
        <v>4808</v>
      </c>
      <c r="E62" s="41">
        <v>164.2</v>
      </c>
      <c r="F62" s="41">
        <f t="shared" si="1"/>
        <v>146.77620632279533</v>
      </c>
      <c r="G62" s="96"/>
    </row>
    <row r="63" spans="1:11" ht="14.25" thickBot="1">
      <c r="A63" s="100">
        <v>10</v>
      </c>
      <c r="B63" s="302" t="s">
        <v>162</v>
      </c>
      <c r="C63" s="101">
        <v>5466</v>
      </c>
      <c r="D63" s="101">
        <v>5863</v>
      </c>
      <c r="E63" s="102">
        <v>65.7</v>
      </c>
      <c r="F63" s="41">
        <f t="shared" si="1"/>
        <v>93.228722497015184</v>
      </c>
      <c r="G63" s="104"/>
      <c r="H63" s="21"/>
    </row>
    <row r="64" spans="1:11" ht="14.25" thickBot="1">
      <c r="A64" s="80"/>
      <c r="B64" s="105" t="s">
        <v>62</v>
      </c>
      <c r="C64" s="106">
        <v>240975</v>
      </c>
      <c r="D64" s="106">
        <v>241249</v>
      </c>
      <c r="E64" s="107">
        <v>98.3</v>
      </c>
      <c r="F64" s="298">
        <f t="shared" si="1"/>
        <v>99.886424399686632</v>
      </c>
      <c r="G64" s="121">
        <v>58.2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I17" sqref="I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220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66190</v>
      </c>
      <c r="D22" s="9">
        <v>65692</v>
      </c>
      <c r="E22" s="41">
        <v>87</v>
      </c>
      <c r="F22" s="41">
        <f>SUM(C22/D22*100)</f>
        <v>100.75808317603361</v>
      </c>
      <c r="G22" s="96"/>
    </row>
    <row r="23" spans="1:11">
      <c r="A23" s="28">
        <v>2</v>
      </c>
      <c r="B23" s="302" t="s">
        <v>219</v>
      </c>
      <c r="C23" s="9">
        <v>50859</v>
      </c>
      <c r="D23" s="9">
        <v>47328</v>
      </c>
      <c r="E23" s="41">
        <v>89.5</v>
      </c>
      <c r="F23" s="41">
        <f t="shared" ref="F23:F32" si="0">SUM(C23/D23*100)</f>
        <v>107.46069979716025</v>
      </c>
      <c r="G23" s="96"/>
    </row>
    <row r="24" spans="1:11" ht="13.5" customHeight="1">
      <c r="A24" s="28">
        <v>3</v>
      </c>
      <c r="B24" s="302" t="s">
        <v>106</v>
      </c>
      <c r="C24" s="9">
        <v>38894</v>
      </c>
      <c r="D24" s="9">
        <v>36933</v>
      </c>
      <c r="E24" s="66">
        <v>96</v>
      </c>
      <c r="F24" s="41">
        <f t="shared" si="0"/>
        <v>105.30961470771396</v>
      </c>
      <c r="G24" s="96"/>
    </row>
    <row r="25" spans="1:11">
      <c r="A25" s="28">
        <v>4</v>
      </c>
      <c r="B25" s="302" t="s">
        <v>116</v>
      </c>
      <c r="C25" s="9">
        <v>22770</v>
      </c>
      <c r="D25" s="9">
        <v>33402</v>
      </c>
      <c r="E25" s="41">
        <v>64.099999999999994</v>
      </c>
      <c r="F25" s="41">
        <f t="shared" si="0"/>
        <v>68.169570684390152</v>
      </c>
      <c r="G25" s="96"/>
    </row>
    <row r="26" spans="1:11">
      <c r="A26" s="28">
        <v>5</v>
      </c>
      <c r="B26" s="302" t="s">
        <v>117</v>
      </c>
      <c r="C26" s="9">
        <v>20814</v>
      </c>
      <c r="D26" s="9">
        <v>21784</v>
      </c>
      <c r="E26" s="41">
        <v>88.6</v>
      </c>
      <c r="F26" s="41">
        <f t="shared" si="0"/>
        <v>95.547190598604487</v>
      </c>
      <c r="G26" s="96"/>
    </row>
    <row r="27" spans="1:11" ht="13.5" customHeight="1">
      <c r="A27" s="28">
        <v>6</v>
      </c>
      <c r="B27" s="302" t="s">
        <v>155</v>
      </c>
      <c r="C27" s="9">
        <v>20627</v>
      </c>
      <c r="D27" s="9">
        <v>23903</v>
      </c>
      <c r="E27" s="41">
        <v>98.5</v>
      </c>
      <c r="F27" s="41">
        <f t="shared" si="0"/>
        <v>86.294607371459648</v>
      </c>
      <c r="G27" s="96"/>
      <c r="K27" t="s">
        <v>199</v>
      </c>
    </row>
    <row r="28" spans="1:11" ht="13.5" customHeight="1">
      <c r="A28" s="28">
        <v>7</v>
      </c>
      <c r="B28" s="302" t="s">
        <v>217</v>
      </c>
      <c r="C28" s="9">
        <v>19872</v>
      </c>
      <c r="D28" s="9">
        <v>14255</v>
      </c>
      <c r="E28" s="452">
        <v>95.1</v>
      </c>
      <c r="F28" s="230">
        <f t="shared" si="0"/>
        <v>139.40371799368643</v>
      </c>
      <c r="G28" s="96"/>
    </row>
    <row r="29" spans="1:11">
      <c r="A29" s="28">
        <v>8</v>
      </c>
      <c r="B29" s="302" t="s">
        <v>110</v>
      </c>
      <c r="C29" s="9">
        <v>19272</v>
      </c>
      <c r="D29" s="9">
        <v>17868</v>
      </c>
      <c r="E29" s="41">
        <v>90.1</v>
      </c>
      <c r="F29" s="41">
        <f t="shared" si="0"/>
        <v>107.8576225654802</v>
      </c>
      <c r="G29" s="96"/>
    </row>
    <row r="30" spans="1:11">
      <c r="A30" s="28">
        <v>9</v>
      </c>
      <c r="B30" s="302" t="s">
        <v>88</v>
      </c>
      <c r="C30" s="9">
        <v>18668</v>
      </c>
      <c r="D30" s="9">
        <v>16911</v>
      </c>
      <c r="E30" s="41">
        <v>97.4</v>
      </c>
      <c r="F30" s="230">
        <f t="shared" si="0"/>
        <v>110.38968718585535</v>
      </c>
      <c r="G30" s="96"/>
    </row>
    <row r="31" spans="1:11" ht="14.25" thickBot="1">
      <c r="A31" s="108">
        <v>10</v>
      </c>
      <c r="B31" s="302" t="s">
        <v>111</v>
      </c>
      <c r="C31" s="101">
        <v>15647</v>
      </c>
      <c r="D31" s="101">
        <v>18760</v>
      </c>
      <c r="E31" s="102">
        <v>89.2</v>
      </c>
      <c r="F31" s="102">
        <f t="shared" si="0"/>
        <v>83.406183368869932</v>
      </c>
      <c r="G31" s="104"/>
    </row>
    <row r="32" spans="1:11" ht="14.25" thickBot="1">
      <c r="A32" s="80"/>
      <c r="B32" s="81" t="s">
        <v>64</v>
      </c>
      <c r="C32" s="82">
        <v>379283</v>
      </c>
      <c r="D32" s="82">
        <v>383828</v>
      </c>
      <c r="E32" s="85">
        <v>90</v>
      </c>
      <c r="F32" s="107">
        <f t="shared" si="0"/>
        <v>98.815875861062764</v>
      </c>
      <c r="G32" s="121">
        <v>51.4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220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32" t="s">
        <v>88</v>
      </c>
      <c r="C54" s="9">
        <v>39632</v>
      </c>
      <c r="D54" s="9">
        <v>33331</v>
      </c>
      <c r="E54" s="109">
        <v>105.2</v>
      </c>
      <c r="F54" s="41">
        <f>SUM(C54/D54*100)</f>
        <v>118.90432330263118</v>
      </c>
      <c r="G54" s="96"/>
    </row>
    <row r="55" spans="1:8">
      <c r="A55" s="95">
        <v>2</v>
      </c>
      <c r="B55" s="7" t="s">
        <v>85</v>
      </c>
      <c r="C55" s="9">
        <v>9711</v>
      </c>
      <c r="D55" s="9">
        <v>4801</v>
      </c>
      <c r="E55" s="109">
        <v>106.2</v>
      </c>
      <c r="F55" s="41">
        <f t="shared" ref="F55:F64" si="1">SUM(C55/D55*100)</f>
        <v>202.27036034159548</v>
      </c>
      <c r="G55" s="96"/>
    </row>
    <row r="56" spans="1:8">
      <c r="A56" s="95">
        <v>3</v>
      </c>
      <c r="B56" s="302" t="s">
        <v>115</v>
      </c>
      <c r="C56" s="9">
        <v>3859</v>
      </c>
      <c r="D56" s="9">
        <v>3244</v>
      </c>
      <c r="E56" s="109">
        <v>468.9</v>
      </c>
      <c r="F56" s="41">
        <f t="shared" si="1"/>
        <v>118.95807644882861</v>
      </c>
      <c r="G56" s="96"/>
    </row>
    <row r="57" spans="1:8">
      <c r="A57" s="95">
        <v>4</v>
      </c>
      <c r="B57" s="302" t="s">
        <v>114</v>
      </c>
      <c r="C57" s="9">
        <v>2599</v>
      </c>
      <c r="D57" s="9">
        <v>1011</v>
      </c>
      <c r="E57" s="109">
        <v>146</v>
      </c>
      <c r="F57" s="41">
        <f t="shared" si="1"/>
        <v>257.07220573689415</v>
      </c>
      <c r="G57" s="96"/>
      <c r="H57" s="63"/>
    </row>
    <row r="58" spans="1:8">
      <c r="A58" s="95">
        <v>5</v>
      </c>
      <c r="B58" s="302" t="s">
        <v>108</v>
      </c>
      <c r="C58" s="9">
        <v>1537</v>
      </c>
      <c r="D58" s="9">
        <v>1268</v>
      </c>
      <c r="E58" s="70">
        <v>77.8</v>
      </c>
      <c r="F58" s="41">
        <f t="shared" si="1"/>
        <v>121.21451104100946</v>
      </c>
      <c r="G58" s="96"/>
    </row>
    <row r="59" spans="1:8">
      <c r="A59" s="95">
        <v>6</v>
      </c>
      <c r="B59" s="302" t="s">
        <v>117</v>
      </c>
      <c r="C59" s="9">
        <v>1468</v>
      </c>
      <c r="D59" s="9">
        <v>1610</v>
      </c>
      <c r="E59" s="109">
        <v>89.9</v>
      </c>
      <c r="F59" s="41">
        <f t="shared" si="1"/>
        <v>91.18012422360249</v>
      </c>
      <c r="G59" s="96"/>
    </row>
    <row r="60" spans="1:8">
      <c r="A60" s="95">
        <v>7</v>
      </c>
      <c r="B60" s="302" t="s">
        <v>106</v>
      </c>
      <c r="C60" s="9">
        <v>1105</v>
      </c>
      <c r="D60" s="9">
        <v>1298</v>
      </c>
      <c r="E60" s="109">
        <v>99.7</v>
      </c>
      <c r="F60" s="41">
        <f t="shared" si="1"/>
        <v>85.130970724191073</v>
      </c>
      <c r="G60" s="96"/>
    </row>
    <row r="61" spans="1:8">
      <c r="A61" s="95">
        <v>8</v>
      </c>
      <c r="B61" s="302" t="s">
        <v>155</v>
      </c>
      <c r="C61" s="9">
        <v>1041</v>
      </c>
      <c r="D61" s="9">
        <v>1156</v>
      </c>
      <c r="E61" s="109">
        <v>76.900000000000006</v>
      </c>
      <c r="F61" s="41">
        <f t="shared" si="1"/>
        <v>90.051903114186842</v>
      </c>
      <c r="G61" s="96"/>
    </row>
    <row r="62" spans="1:8">
      <c r="A62" s="95">
        <v>9</v>
      </c>
      <c r="B62" s="302" t="s">
        <v>217</v>
      </c>
      <c r="C62" s="9">
        <v>710</v>
      </c>
      <c r="D62" s="9">
        <v>726</v>
      </c>
      <c r="E62" s="109">
        <v>102.7</v>
      </c>
      <c r="F62" s="230">
        <f t="shared" si="1"/>
        <v>97.796143250688701</v>
      </c>
      <c r="G62" s="96"/>
    </row>
    <row r="63" spans="1:8" ht="14.25" thickBot="1">
      <c r="A63" s="97">
        <v>10</v>
      </c>
      <c r="B63" s="302" t="s">
        <v>109</v>
      </c>
      <c r="C63" s="98">
        <v>653</v>
      </c>
      <c r="D63" s="98">
        <v>511</v>
      </c>
      <c r="E63" s="110">
        <v>111.2</v>
      </c>
      <c r="F63" s="41">
        <f t="shared" si="1"/>
        <v>127.78864970645793</v>
      </c>
      <c r="G63" s="99"/>
    </row>
    <row r="64" spans="1:8" ht="14.25" thickBot="1">
      <c r="A64" s="80"/>
      <c r="B64" s="81" t="s">
        <v>60</v>
      </c>
      <c r="C64" s="82">
        <v>64327</v>
      </c>
      <c r="D64" s="82">
        <v>50523</v>
      </c>
      <c r="E64" s="83">
        <v>109.6</v>
      </c>
      <c r="F64" s="107">
        <f t="shared" si="1"/>
        <v>127.32220968667735</v>
      </c>
      <c r="G64" s="121">
        <v>93.3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topLeftCell="A31" workbookViewId="0">
      <selection activeCell="I57" sqref="I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220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23945</v>
      </c>
      <c r="D21" s="9">
        <v>32162</v>
      </c>
      <c r="E21" s="109">
        <v>97.3</v>
      </c>
      <c r="F21" s="41">
        <f t="shared" ref="F21:F31" si="0">SUM(C21/D21*100)</f>
        <v>74.451215720415405</v>
      </c>
      <c r="G21" s="96"/>
    </row>
    <row r="22" spans="1:7">
      <c r="A22" s="95">
        <v>2</v>
      </c>
      <c r="B22" s="302" t="s">
        <v>108</v>
      </c>
      <c r="C22" s="9">
        <v>20899</v>
      </c>
      <c r="D22" s="9">
        <v>22015</v>
      </c>
      <c r="E22" s="109">
        <v>91.3</v>
      </c>
      <c r="F22" s="41">
        <f t="shared" si="0"/>
        <v>94.930729048376108</v>
      </c>
      <c r="G22" s="96"/>
    </row>
    <row r="23" spans="1:7" ht="13.5" customHeight="1">
      <c r="A23" s="95">
        <v>3</v>
      </c>
      <c r="B23" s="302" t="s">
        <v>190</v>
      </c>
      <c r="C23" s="9">
        <v>14096</v>
      </c>
      <c r="D23" s="9">
        <v>15223</v>
      </c>
      <c r="E23" s="109">
        <v>91.8</v>
      </c>
      <c r="F23" s="41">
        <f t="shared" si="0"/>
        <v>92.596728634303361</v>
      </c>
      <c r="G23" s="96"/>
    </row>
    <row r="24" spans="1:7" ht="13.5" customHeight="1">
      <c r="A24" s="95">
        <v>4</v>
      </c>
      <c r="B24" s="302" t="s">
        <v>106</v>
      </c>
      <c r="C24" s="9">
        <v>12932</v>
      </c>
      <c r="D24" s="9">
        <v>9105</v>
      </c>
      <c r="E24" s="109">
        <v>98.2</v>
      </c>
      <c r="F24" s="41">
        <f t="shared" si="0"/>
        <v>142.03185063152114</v>
      </c>
      <c r="G24" s="96"/>
    </row>
    <row r="25" spans="1:7" ht="13.5" customHeight="1">
      <c r="A25" s="95">
        <v>5</v>
      </c>
      <c r="B25" s="302" t="s">
        <v>109</v>
      </c>
      <c r="C25" s="9">
        <v>8534</v>
      </c>
      <c r="D25" s="9">
        <v>7421</v>
      </c>
      <c r="E25" s="109">
        <v>98.4</v>
      </c>
      <c r="F25" s="41">
        <f t="shared" si="0"/>
        <v>114.99797870906885</v>
      </c>
      <c r="G25" s="96"/>
    </row>
    <row r="26" spans="1:7" ht="13.5" customHeight="1">
      <c r="A26" s="95">
        <v>6</v>
      </c>
      <c r="B26" s="302" t="s">
        <v>110</v>
      </c>
      <c r="C26" s="9">
        <v>8164</v>
      </c>
      <c r="D26" s="9">
        <v>6514</v>
      </c>
      <c r="E26" s="109">
        <v>80.7</v>
      </c>
      <c r="F26" s="230">
        <f t="shared" si="0"/>
        <v>125.33005833589192</v>
      </c>
      <c r="G26" s="96"/>
    </row>
    <row r="27" spans="1:7" ht="13.5" customHeight="1">
      <c r="A27" s="95">
        <v>7</v>
      </c>
      <c r="B27" s="302" t="s">
        <v>162</v>
      </c>
      <c r="C27" s="9">
        <v>4060</v>
      </c>
      <c r="D27" s="9">
        <v>3878</v>
      </c>
      <c r="E27" s="109">
        <v>84.9</v>
      </c>
      <c r="F27" s="230">
        <f t="shared" si="0"/>
        <v>104.69314079422382</v>
      </c>
      <c r="G27" s="96"/>
    </row>
    <row r="28" spans="1:7" ht="13.5" customHeight="1">
      <c r="A28" s="95">
        <v>8</v>
      </c>
      <c r="B28" s="302" t="s">
        <v>111</v>
      </c>
      <c r="C28" s="9">
        <v>3246</v>
      </c>
      <c r="D28" s="9">
        <v>2731</v>
      </c>
      <c r="E28" s="109">
        <v>100</v>
      </c>
      <c r="F28" s="41">
        <f t="shared" si="0"/>
        <v>118.85756133284511</v>
      </c>
      <c r="G28" s="96"/>
    </row>
    <row r="29" spans="1:7" ht="13.5" customHeight="1">
      <c r="A29" s="95">
        <v>9</v>
      </c>
      <c r="B29" s="302" t="s">
        <v>115</v>
      </c>
      <c r="C29" s="111">
        <v>3236</v>
      </c>
      <c r="D29" s="101">
        <v>3395</v>
      </c>
      <c r="E29" s="112">
        <v>87.3</v>
      </c>
      <c r="F29" s="41">
        <f t="shared" si="0"/>
        <v>95.316642120765835</v>
      </c>
      <c r="G29" s="96"/>
    </row>
    <row r="30" spans="1:7" ht="13.5" customHeight="1" thickBot="1">
      <c r="A30" s="100">
        <v>10</v>
      </c>
      <c r="B30" s="302" t="s">
        <v>87</v>
      </c>
      <c r="C30" s="101">
        <v>3122</v>
      </c>
      <c r="D30" s="101">
        <v>4392</v>
      </c>
      <c r="E30" s="112">
        <v>85.4</v>
      </c>
      <c r="F30" s="230">
        <f t="shared" si="0"/>
        <v>71.083788706739526</v>
      </c>
      <c r="G30" s="104"/>
    </row>
    <row r="31" spans="1:7" ht="13.5" customHeight="1" thickBot="1">
      <c r="A31" s="80"/>
      <c r="B31" s="81" t="s">
        <v>66</v>
      </c>
      <c r="C31" s="82">
        <v>117723</v>
      </c>
      <c r="D31" s="82">
        <v>121554</v>
      </c>
      <c r="E31" s="83">
        <v>93.3</v>
      </c>
      <c r="F31" s="107">
        <f t="shared" si="0"/>
        <v>96.848314329433833</v>
      </c>
      <c r="G31" s="121">
        <v>103.5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220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95739</v>
      </c>
      <c r="D54" s="9">
        <v>23790</v>
      </c>
      <c r="E54" s="41">
        <v>107.1</v>
      </c>
      <c r="F54" s="41">
        <f t="shared" ref="F54:F64" si="1">SUM(C54/D54*100)</f>
        <v>402.43379571248425</v>
      </c>
      <c r="G54" s="96"/>
    </row>
    <row r="55" spans="1:7">
      <c r="A55" s="95">
        <v>2</v>
      </c>
      <c r="B55" s="302" t="s">
        <v>111</v>
      </c>
      <c r="C55" s="6">
        <v>26918</v>
      </c>
      <c r="D55" s="9">
        <v>16104</v>
      </c>
      <c r="E55" s="41">
        <v>94.9</v>
      </c>
      <c r="F55" s="41">
        <f t="shared" si="1"/>
        <v>167.15101838052658</v>
      </c>
      <c r="G55" s="96"/>
    </row>
    <row r="56" spans="1:7">
      <c r="A56" s="95">
        <v>3</v>
      </c>
      <c r="B56" s="302" t="s">
        <v>106</v>
      </c>
      <c r="C56" s="6">
        <v>25812</v>
      </c>
      <c r="D56" s="9">
        <v>39200</v>
      </c>
      <c r="E56" s="462">
        <v>96.2</v>
      </c>
      <c r="F56" s="41">
        <f t="shared" si="1"/>
        <v>65.846938775510196</v>
      </c>
      <c r="G56" s="96"/>
    </row>
    <row r="57" spans="1:7">
      <c r="A57" s="95">
        <v>4</v>
      </c>
      <c r="B57" s="302" t="s">
        <v>88</v>
      </c>
      <c r="C57" s="6">
        <v>25116</v>
      </c>
      <c r="D57" s="6">
        <v>24392</v>
      </c>
      <c r="E57" s="41">
        <v>118.8</v>
      </c>
      <c r="F57" s="41">
        <f t="shared" si="1"/>
        <v>102.96818629058708</v>
      </c>
      <c r="G57" s="96"/>
    </row>
    <row r="58" spans="1:7">
      <c r="A58" s="95">
        <v>5</v>
      </c>
      <c r="B58" s="302" t="s">
        <v>155</v>
      </c>
      <c r="C58" s="6">
        <v>20580</v>
      </c>
      <c r="D58" s="9">
        <v>23274</v>
      </c>
      <c r="E58" s="41">
        <v>106.2</v>
      </c>
      <c r="F58" s="41">
        <f t="shared" si="1"/>
        <v>88.424851765919058</v>
      </c>
      <c r="G58" s="96"/>
    </row>
    <row r="59" spans="1:7">
      <c r="A59" s="95">
        <v>6</v>
      </c>
      <c r="B59" s="302" t="s">
        <v>109</v>
      </c>
      <c r="C59" s="6">
        <v>19060</v>
      </c>
      <c r="D59" s="9">
        <v>17552</v>
      </c>
      <c r="E59" s="41">
        <v>99.5</v>
      </c>
      <c r="F59" s="41">
        <f t="shared" si="1"/>
        <v>108.59161349134001</v>
      </c>
      <c r="G59" s="96"/>
    </row>
    <row r="60" spans="1:7">
      <c r="A60" s="95">
        <v>7</v>
      </c>
      <c r="B60" s="302" t="s">
        <v>85</v>
      </c>
      <c r="C60" s="6">
        <v>15201</v>
      </c>
      <c r="D60" s="9">
        <v>13131</v>
      </c>
      <c r="E60" s="41">
        <v>98.1</v>
      </c>
      <c r="F60" s="41">
        <f t="shared" si="1"/>
        <v>115.7642220699109</v>
      </c>
      <c r="G60" s="96"/>
    </row>
    <row r="61" spans="1:7">
      <c r="A61" s="95">
        <v>8</v>
      </c>
      <c r="B61" s="302" t="s">
        <v>115</v>
      </c>
      <c r="C61" s="6">
        <v>12725</v>
      </c>
      <c r="D61" s="9">
        <v>12944</v>
      </c>
      <c r="E61" s="41">
        <v>99.8</v>
      </c>
      <c r="F61" s="41">
        <f t="shared" si="1"/>
        <v>98.308096415327554</v>
      </c>
      <c r="G61" s="96"/>
    </row>
    <row r="62" spans="1:7">
      <c r="A62" s="95">
        <v>9</v>
      </c>
      <c r="B62" s="302" t="s">
        <v>154</v>
      </c>
      <c r="C62" s="111">
        <v>12634</v>
      </c>
      <c r="D62" s="101">
        <v>9057</v>
      </c>
      <c r="E62" s="102">
        <v>88.9</v>
      </c>
      <c r="F62" s="41">
        <f t="shared" si="1"/>
        <v>139.49431379043833</v>
      </c>
      <c r="G62" s="96"/>
    </row>
    <row r="63" spans="1:7" ht="14.25" thickBot="1">
      <c r="A63" s="100">
        <v>10</v>
      </c>
      <c r="B63" s="302" t="s">
        <v>235</v>
      </c>
      <c r="C63" s="111">
        <v>10704</v>
      </c>
      <c r="D63" s="101">
        <v>8273</v>
      </c>
      <c r="E63" s="102">
        <v>116</v>
      </c>
      <c r="F63" s="102">
        <f t="shared" si="1"/>
        <v>129.38474555783876</v>
      </c>
      <c r="G63" s="104"/>
    </row>
    <row r="64" spans="1:7" ht="14.25" thickBot="1">
      <c r="A64" s="80"/>
      <c r="B64" s="81" t="s">
        <v>62</v>
      </c>
      <c r="C64" s="82">
        <v>314927</v>
      </c>
      <c r="D64" s="82">
        <v>238603</v>
      </c>
      <c r="E64" s="85">
        <v>103</v>
      </c>
      <c r="F64" s="107">
        <f t="shared" si="1"/>
        <v>131.98786268404001</v>
      </c>
      <c r="G64" s="121">
        <v>71.8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E71" sqref="E71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148</v>
      </c>
      <c r="O16" s="209" t="s">
        <v>150</v>
      </c>
    </row>
    <row r="17" spans="1:27" ht="11.1" customHeight="1">
      <c r="A17" s="10" t="s">
        <v>195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200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207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210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226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149</v>
      </c>
      <c r="O41" s="209" t="s">
        <v>150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195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200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207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210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220</v>
      </c>
      <c r="B46" s="215">
        <v>80.8</v>
      </c>
      <c r="C46" s="215">
        <v>86.3</v>
      </c>
      <c r="D46" s="215">
        <v>91.5</v>
      </c>
      <c r="E46" s="215">
        <v>87</v>
      </c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149</v>
      </c>
      <c r="O65" s="393" t="s">
        <v>150</v>
      </c>
    </row>
    <row r="66" spans="1:26" ht="11.1" customHeight="1">
      <c r="A66" s="10" t="s">
        <v>195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2">
        <v>104.3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200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2">
        <f>ROUND(N67/N66*100,1)</f>
        <v>96.5</v>
      </c>
      <c r="P67" s="23"/>
      <c r="Q67" s="484"/>
      <c r="R67" s="484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207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4"/>
      <c r="R68" s="484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4"/>
      <c r="R69" s="484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220</v>
      </c>
      <c r="B70" s="206">
        <v>83.3</v>
      </c>
      <c r="C70" s="206">
        <v>89.9</v>
      </c>
      <c r="D70" s="206">
        <v>92.2</v>
      </c>
      <c r="E70" s="206">
        <v>94.6</v>
      </c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5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E76" sqref="E76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148</v>
      </c>
      <c r="O18" s="283" t="s">
        <v>150</v>
      </c>
    </row>
    <row r="19" spans="1:18" ht="11.1" customHeight="1">
      <c r="A19" s="10" t="s">
        <v>195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200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207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210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220</v>
      </c>
      <c r="B23" s="215">
        <v>14.9</v>
      </c>
      <c r="C23" s="215">
        <v>13.1</v>
      </c>
      <c r="D23" s="215">
        <v>14.8</v>
      </c>
      <c r="E23" s="215">
        <v>13.9</v>
      </c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3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149</v>
      </c>
      <c r="O42" s="283" t="s">
        <v>150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195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200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207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220</v>
      </c>
      <c r="B47" s="215">
        <v>23.9</v>
      </c>
      <c r="C47" s="215">
        <v>23.5</v>
      </c>
      <c r="D47" s="215">
        <v>24.5</v>
      </c>
      <c r="E47" s="215">
        <v>24.1</v>
      </c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149</v>
      </c>
      <c r="O70" s="283" t="s">
        <v>150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195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200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207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4"/>
      <c r="R73" s="394"/>
    </row>
    <row r="74" spans="1:26" ht="11.1" customHeight="1">
      <c r="A74" s="10" t="s">
        <v>210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4"/>
      <c r="R74" s="394"/>
    </row>
    <row r="75" spans="1:26" ht="11.1" customHeight="1">
      <c r="A75" s="10" t="s">
        <v>220</v>
      </c>
      <c r="B75" s="206">
        <v>63.7</v>
      </c>
      <c r="C75" s="206">
        <v>56.1</v>
      </c>
      <c r="D75" s="206">
        <v>59.3</v>
      </c>
      <c r="E75" s="206">
        <v>58.2</v>
      </c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E89" sqref="E89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16" t="s">
        <v>150</v>
      </c>
      <c r="AA24" s="1"/>
    </row>
    <row r="25" spans="1:27" ht="11.1" customHeight="1">
      <c r="A25" s="10" t="s">
        <v>195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200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207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210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220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195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7">
        <v>102.4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200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7">
        <f>ROUND(N55/N54*100,1)</f>
        <v>114.2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207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7">
        <f t="shared" ref="O56:O57" si="2">ROUND(N56/N55*100,1)</f>
        <v>95.5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7">
        <f t="shared" si="2"/>
        <v>105.6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220</v>
      </c>
      <c r="B58" s="215">
        <v>40.9</v>
      </c>
      <c r="C58" s="215">
        <v>42.3</v>
      </c>
      <c r="D58" s="215">
        <v>42.1</v>
      </c>
      <c r="E58" s="215">
        <v>37.9</v>
      </c>
      <c r="F58" s="215"/>
      <c r="G58" s="215"/>
      <c r="H58" s="215"/>
      <c r="I58" s="215"/>
      <c r="J58" s="215"/>
      <c r="K58" s="215"/>
      <c r="L58" s="215"/>
      <c r="M58" s="215"/>
      <c r="N58" s="289"/>
      <c r="O58" s="397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</row>
    <row r="84" spans="1:18" s="212" customFormat="1" ht="11.1" customHeight="1">
      <c r="A84" s="10" t="s">
        <v>195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7">
        <v>96.7</v>
      </c>
      <c r="Q84" s="396"/>
      <c r="R84" s="396"/>
    </row>
    <row r="85" spans="1:18" s="212" customFormat="1" ht="11.1" customHeight="1">
      <c r="A85" s="10" t="s">
        <v>200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7">
        <f>ROUND(N85/N84*100,1)</f>
        <v>90.1</v>
      </c>
      <c r="Q85" s="396"/>
      <c r="R85" s="396"/>
    </row>
    <row r="86" spans="1:18" s="212" customFormat="1" ht="11.1" customHeight="1">
      <c r="A86" s="10" t="s">
        <v>207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7">
        <f t="shared" ref="O86:O87" si="4">ROUND(N86/N85*100,1)</f>
        <v>112.9</v>
      </c>
      <c r="Q86" s="396"/>
      <c r="R86" s="396"/>
    </row>
    <row r="87" spans="1:18" s="212" customFormat="1" ht="11.1" customHeight="1">
      <c r="A87" s="10" t="s">
        <v>210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7">
        <f t="shared" si="4"/>
        <v>98.5</v>
      </c>
      <c r="Q87" s="396"/>
      <c r="R87" s="396"/>
    </row>
    <row r="88" spans="1:18" ht="11.1" customHeight="1">
      <c r="A88" s="10" t="s">
        <v>220</v>
      </c>
      <c r="B88" s="206">
        <v>44.7</v>
      </c>
      <c r="C88" s="206">
        <v>44.2</v>
      </c>
      <c r="D88" s="206">
        <v>47.2</v>
      </c>
      <c r="E88" s="206">
        <v>51.4</v>
      </c>
      <c r="F88" s="206"/>
      <c r="G88" s="206"/>
      <c r="H88" s="208"/>
      <c r="I88" s="206"/>
      <c r="J88" s="206"/>
      <c r="K88" s="206"/>
      <c r="L88" s="206"/>
      <c r="M88" s="206"/>
      <c r="N88" s="288"/>
      <c r="O88" s="397"/>
      <c r="Q88" s="21"/>
    </row>
    <row r="89" spans="1:18" ht="9.9499999999999993" customHeight="1">
      <c r="O89" s="293"/>
    </row>
    <row r="90" spans="1:18" ht="9.9499999999999993" customHeight="1">
      <c r="G90" s="503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E89" sqref="E89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195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200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207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1">
        <f>SUM(B27:M27)</f>
        <v>478.00000000000006</v>
      </c>
      <c r="O27" s="284">
        <f t="shared" ref="O27:O28" si="0">ROUND(N27/N26*100,1)</f>
        <v>101.6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210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1">
        <f>SUM(B28:M28)</f>
        <v>553.70000000000005</v>
      </c>
      <c r="O28" s="284">
        <f t="shared" si="0"/>
        <v>115.8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220</v>
      </c>
      <c r="B29" s="220">
        <v>46.8</v>
      </c>
      <c r="C29" s="220">
        <v>51.9</v>
      </c>
      <c r="D29" s="220">
        <v>48.4</v>
      </c>
      <c r="E29" s="220">
        <v>60.2</v>
      </c>
      <c r="F29" s="220"/>
      <c r="G29" s="220"/>
      <c r="H29" s="220"/>
      <c r="I29" s="220"/>
      <c r="J29" s="220"/>
      <c r="K29" s="220"/>
      <c r="L29" s="220"/>
      <c r="M29" s="220"/>
      <c r="N29" s="421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195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200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207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220</v>
      </c>
      <c r="B58" s="220">
        <v>54.8</v>
      </c>
      <c r="C58" s="220">
        <v>59.3</v>
      </c>
      <c r="D58" s="220">
        <v>58.7</v>
      </c>
      <c r="E58" s="220">
        <v>64.3</v>
      </c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195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200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207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220</v>
      </c>
      <c r="B88" s="15">
        <v>85.7</v>
      </c>
      <c r="C88" s="15">
        <v>87</v>
      </c>
      <c r="D88" s="15">
        <v>82.4</v>
      </c>
      <c r="E88" s="15">
        <v>93.3</v>
      </c>
      <c r="F88" s="15"/>
      <c r="G88" s="15"/>
      <c r="H88" s="15"/>
      <c r="I88" s="15"/>
      <c r="J88" s="15"/>
      <c r="K88" s="15"/>
      <c r="L88" s="15"/>
      <c r="M88" s="15"/>
      <c r="N88" s="288">
        <f>SUM(B88:M88)/12</f>
        <v>29.033333333333331</v>
      </c>
      <c r="O88" s="208">
        <f t="shared" si="2"/>
        <v>30.3</v>
      </c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2"/>
      <c r="D89" s="495"/>
    </row>
    <row r="90" spans="1:26" s="519" customFormat="1" ht="9.9499999999999993" customHeight="1">
      <c r="D90" s="495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S72" sqref="S72"/>
    </sheetView>
  </sheetViews>
  <sheetFormatPr defaultRowHeight="9.9499999999999993" customHeight="1"/>
  <cols>
    <col min="1" max="1" width="8" style="505" customWidth="1"/>
    <col min="2" max="13" width="6.125" style="505" customWidth="1"/>
    <col min="14" max="26" width="7.625" style="505" customWidth="1"/>
    <col min="27" max="16384" width="9" style="505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9" t="s">
        <v>195</v>
      </c>
      <c r="B25" s="490">
        <v>67.3</v>
      </c>
      <c r="C25" s="490">
        <v>73</v>
      </c>
      <c r="D25" s="490">
        <v>86.4</v>
      </c>
      <c r="E25" s="490">
        <v>89</v>
      </c>
      <c r="F25" s="490">
        <v>74.5</v>
      </c>
      <c r="G25" s="490">
        <v>91.5</v>
      </c>
      <c r="H25" s="490">
        <v>85.7</v>
      </c>
      <c r="I25" s="490">
        <v>83.3</v>
      </c>
      <c r="J25" s="490">
        <v>85</v>
      </c>
      <c r="K25" s="490">
        <v>90.2</v>
      </c>
      <c r="L25" s="490">
        <v>91.7</v>
      </c>
      <c r="M25" s="490">
        <v>82.4</v>
      </c>
      <c r="N25" s="289">
        <f>SUM(B25:M25)</f>
        <v>1000.0000000000001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9" t="s">
        <v>200</v>
      </c>
      <c r="B26" s="490">
        <v>65.8</v>
      </c>
      <c r="C26" s="490">
        <v>77.2</v>
      </c>
      <c r="D26" s="490">
        <v>98.6</v>
      </c>
      <c r="E26" s="490">
        <v>102.1</v>
      </c>
      <c r="F26" s="490">
        <v>107.9</v>
      </c>
      <c r="G26" s="490">
        <v>110.2</v>
      </c>
      <c r="H26" s="490">
        <v>110.1</v>
      </c>
      <c r="I26" s="490">
        <v>92.2</v>
      </c>
      <c r="J26" s="490">
        <v>93.8</v>
      </c>
      <c r="K26" s="490">
        <v>96.7</v>
      </c>
      <c r="L26" s="490">
        <v>111.1</v>
      </c>
      <c r="M26" s="490">
        <v>104.1</v>
      </c>
      <c r="N26" s="491">
        <f>SUM(B26:M26)</f>
        <v>1169.8</v>
      </c>
      <c r="O26" s="492">
        <f>ROUND(N26/N25*100,1)</f>
        <v>117</v>
      </c>
      <c r="P26" s="496"/>
      <c r="Q26" s="497"/>
      <c r="R26" s="497"/>
      <c r="S26" s="496"/>
      <c r="T26" s="496"/>
      <c r="U26" s="496"/>
      <c r="V26" s="496"/>
      <c r="W26" s="496"/>
      <c r="X26" s="496"/>
      <c r="Y26" s="496"/>
      <c r="Z26" s="496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9" t="s">
        <v>207</v>
      </c>
      <c r="B27" s="490">
        <v>86.4</v>
      </c>
      <c r="C27" s="490">
        <v>105.9</v>
      </c>
      <c r="D27" s="490">
        <v>115.8</v>
      </c>
      <c r="E27" s="490">
        <v>124.6</v>
      </c>
      <c r="F27" s="490">
        <v>121.9</v>
      </c>
      <c r="G27" s="490">
        <v>135.4</v>
      </c>
      <c r="H27" s="490">
        <v>137.80000000000001</v>
      </c>
      <c r="I27" s="490">
        <v>127</v>
      </c>
      <c r="J27" s="490">
        <v>126.1</v>
      </c>
      <c r="K27" s="490">
        <v>125.2</v>
      </c>
      <c r="L27" s="490">
        <v>122.8</v>
      </c>
      <c r="M27" s="490">
        <v>110</v>
      </c>
      <c r="N27" s="491">
        <f>SUM(B27:M27)</f>
        <v>1438.8999999999999</v>
      </c>
      <c r="O27" s="492">
        <f t="shared" ref="O27:O28" si="0">ROUND(N27/N26*100,1)</f>
        <v>123</v>
      </c>
      <c r="P27" s="496"/>
      <c r="Q27" s="497"/>
      <c r="R27" s="497"/>
      <c r="S27" s="496"/>
      <c r="T27" s="496"/>
      <c r="U27" s="496"/>
      <c r="V27" s="496"/>
      <c r="W27" s="496"/>
      <c r="X27" s="496"/>
      <c r="Y27" s="496"/>
      <c r="Z27" s="496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9" t="s">
        <v>210</v>
      </c>
      <c r="B28" s="490">
        <v>91</v>
      </c>
      <c r="C28" s="490">
        <v>88.5</v>
      </c>
      <c r="D28" s="490">
        <v>127.1</v>
      </c>
      <c r="E28" s="490">
        <v>123.6</v>
      </c>
      <c r="F28" s="490">
        <v>127.3</v>
      </c>
      <c r="G28" s="490">
        <v>123.9</v>
      </c>
      <c r="H28" s="490">
        <v>147.6</v>
      </c>
      <c r="I28" s="490">
        <v>123.9</v>
      </c>
      <c r="J28" s="490">
        <v>121.8</v>
      </c>
      <c r="K28" s="490">
        <v>131</v>
      </c>
      <c r="L28" s="490">
        <v>110.3</v>
      </c>
      <c r="M28" s="490">
        <v>106.5</v>
      </c>
      <c r="N28" s="491">
        <f>SUM(B28:M28)</f>
        <v>1422.5</v>
      </c>
      <c r="O28" s="492">
        <f t="shared" si="0"/>
        <v>98.9</v>
      </c>
      <c r="P28" s="496"/>
      <c r="Q28" s="497"/>
      <c r="R28" s="497"/>
      <c r="S28" s="496"/>
      <c r="T28" s="496"/>
      <c r="U28" s="496"/>
      <c r="V28" s="496"/>
      <c r="W28" s="496"/>
      <c r="X28" s="496"/>
      <c r="Y28" s="496"/>
      <c r="Z28" s="496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9" t="s">
        <v>220</v>
      </c>
      <c r="B29" s="490">
        <v>96.4</v>
      </c>
      <c r="C29" s="490">
        <v>100.8</v>
      </c>
      <c r="D29" s="490">
        <v>119.9</v>
      </c>
      <c r="E29" s="490">
        <v>122</v>
      </c>
      <c r="F29" s="490"/>
      <c r="G29" s="490"/>
      <c r="H29" s="490"/>
      <c r="I29" s="490"/>
      <c r="J29" s="490"/>
      <c r="K29" s="490"/>
      <c r="L29" s="490"/>
      <c r="M29" s="490"/>
      <c r="N29" s="491"/>
      <c r="O29" s="492"/>
      <c r="P29" s="496"/>
      <c r="Q29" s="498"/>
      <c r="R29" s="498"/>
      <c r="S29" s="496"/>
      <c r="T29" s="496"/>
      <c r="U29" s="496"/>
      <c r="V29" s="496"/>
      <c r="W29" s="496"/>
      <c r="X29" s="496"/>
      <c r="Y29" s="496"/>
      <c r="Z29" s="496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499"/>
      <c r="B53" s="500" t="s">
        <v>90</v>
      </c>
      <c r="C53" s="500" t="s">
        <v>91</v>
      </c>
      <c r="D53" s="500" t="s">
        <v>92</v>
      </c>
      <c r="E53" s="500" t="s">
        <v>93</v>
      </c>
      <c r="F53" s="500" t="s">
        <v>94</v>
      </c>
      <c r="G53" s="500" t="s">
        <v>95</v>
      </c>
      <c r="H53" s="500" t="s">
        <v>96</v>
      </c>
      <c r="I53" s="500" t="s">
        <v>97</v>
      </c>
      <c r="J53" s="500" t="s">
        <v>98</v>
      </c>
      <c r="K53" s="500" t="s">
        <v>99</v>
      </c>
      <c r="L53" s="500" t="s">
        <v>100</v>
      </c>
      <c r="M53" s="500" t="s">
        <v>101</v>
      </c>
      <c r="N53" s="501" t="s">
        <v>149</v>
      </c>
      <c r="O53" s="502" t="s">
        <v>151</v>
      </c>
      <c r="P53" s="503"/>
      <c r="Q53" s="503"/>
      <c r="R53" s="503"/>
      <c r="S53" s="503"/>
      <c r="T53" s="503"/>
      <c r="U53" s="503"/>
      <c r="V53" s="503"/>
      <c r="W53" s="503"/>
      <c r="X53" s="503"/>
      <c r="Y53" s="503"/>
      <c r="Z53" s="503"/>
      <c r="AA53" s="495"/>
      <c r="AB53" s="495"/>
      <c r="AC53" s="495"/>
      <c r="AD53" s="495"/>
      <c r="AE53" s="495"/>
      <c r="AF53" s="495"/>
      <c r="AG53" s="495"/>
      <c r="AH53" s="495"/>
      <c r="AI53" s="495"/>
      <c r="AJ53" s="495"/>
      <c r="AK53" s="495"/>
      <c r="AL53" s="495"/>
      <c r="AM53" s="495"/>
      <c r="AN53" s="495"/>
      <c r="AO53" s="495"/>
      <c r="AP53" s="495"/>
      <c r="AQ53" s="495"/>
      <c r="AR53" s="495"/>
      <c r="AS53" s="495"/>
      <c r="AT53" s="495"/>
      <c r="AU53" s="495"/>
      <c r="AV53" s="495"/>
    </row>
    <row r="54" spans="1:48" s="419" customFormat="1" ht="11.1" customHeight="1">
      <c r="A54" s="489" t="s">
        <v>195</v>
      </c>
      <c r="B54" s="490">
        <v>87.5</v>
      </c>
      <c r="C54" s="490">
        <v>86</v>
      </c>
      <c r="D54" s="490">
        <v>88.7</v>
      </c>
      <c r="E54" s="490">
        <v>92</v>
      </c>
      <c r="F54" s="490">
        <v>87.1</v>
      </c>
      <c r="G54" s="490">
        <v>88.8</v>
      </c>
      <c r="H54" s="490">
        <v>85.6</v>
      </c>
      <c r="I54" s="490">
        <v>85.8</v>
      </c>
      <c r="J54" s="490">
        <v>84.5</v>
      </c>
      <c r="K54" s="490">
        <v>89.5</v>
      </c>
      <c r="L54" s="490">
        <v>92.2</v>
      </c>
      <c r="M54" s="490">
        <v>85.7</v>
      </c>
      <c r="N54" s="491">
        <f>SUM(B54:M54)/12</f>
        <v>87.783333333333317</v>
      </c>
      <c r="O54" s="492">
        <v>98.6</v>
      </c>
      <c r="P54" s="493"/>
      <c r="Q54" s="494"/>
      <c r="R54" s="494"/>
      <c r="S54" s="493"/>
      <c r="T54" s="493"/>
      <c r="U54" s="493"/>
      <c r="V54" s="493"/>
      <c r="W54" s="493"/>
      <c r="X54" s="493"/>
      <c r="Y54" s="493"/>
      <c r="Z54" s="493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</row>
    <row r="55" spans="1:48" s="419" customFormat="1" ht="11.1" customHeight="1">
      <c r="A55" s="489" t="s">
        <v>200</v>
      </c>
      <c r="B55" s="490">
        <v>84</v>
      </c>
      <c r="C55" s="490">
        <v>84.8</v>
      </c>
      <c r="D55" s="490">
        <v>92.1</v>
      </c>
      <c r="E55" s="490">
        <v>91.6</v>
      </c>
      <c r="F55" s="490">
        <v>101.2</v>
      </c>
      <c r="G55" s="490">
        <v>98.3</v>
      </c>
      <c r="H55" s="490">
        <v>99.7</v>
      </c>
      <c r="I55" s="490">
        <v>93.7</v>
      </c>
      <c r="J55" s="490">
        <v>97.1</v>
      </c>
      <c r="K55" s="490">
        <v>93.4</v>
      </c>
      <c r="L55" s="490">
        <v>102.6</v>
      </c>
      <c r="M55" s="490">
        <v>94.6</v>
      </c>
      <c r="N55" s="491">
        <f>SUM(B55:M55)/12</f>
        <v>94.424999999999997</v>
      </c>
      <c r="O55" s="492">
        <f t="shared" ref="O55:O57" si="1">ROUND(N55/N54*100,1)</f>
        <v>107.6</v>
      </c>
      <c r="P55" s="493"/>
      <c r="Q55" s="494"/>
      <c r="R55" s="494"/>
      <c r="S55" s="493"/>
      <c r="T55" s="493"/>
      <c r="U55" s="493"/>
      <c r="V55" s="493"/>
      <c r="W55" s="493"/>
      <c r="X55" s="493"/>
      <c r="Y55" s="493"/>
      <c r="Z55" s="493"/>
      <c r="AA55" s="495"/>
      <c r="AB55" s="495"/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N55" s="495"/>
      <c r="AO55" s="495"/>
      <c r="AP55" s="495"/>
      <c r="AQ55" s="495"/>
      <c r="AR55" s="495"/>
      <c r="AS55" s="495"/>
      <c r="AT55" s="495"/>
      <c r="AU55" s="495"/>
      <c r="AV55" s="495"/>
    </row>
    <row r="56" spans="1:48" s="419" customFormat="1" ht="11.1" customHeight="1">
      <c r="A56" s="10" t="s">
        <v>207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1">
        <f>SUM(B56:M56)/12</f>
        <v>118.075</v>
      </c>
      <c r="O56" s="492">
        <f t="shared" si="1"/>
        <v>125</v>
      </c>
      <c r="P56" s="493"/>
      <c r="Q56" s="494"/>
      <c r="R56" s="494"/>
      <c r="S56" s="493"/>
      <c r="T56" s="493"/>
      <c r="U56" s="493"/>
      <c r="V56" s="493"/>
      <c r="W56" s="493"/>
      <c r="X56" s="493"/>
      <c r="Y56" s="493"/>
      <c r="Z56" s="493"/>
      <c r="AA56" s="495"/>
    </row>
    <row r="57" spans="1:48" s="419" customFormat="1" ht="11.1" customHeight="1">
      <c r="A57" s="10" t="s">
        <v>210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1">
        <f>SUM(B57:M57)/12</f>
        <v>127.89999999999999</v>
      </c>
      <c r="O57" s="492">
        <f t="shared" si="1"/>
        <v>108.3</v>
      </c>
      <c r="P57" s="493"/>
      <c r="Q57" s="494"/>
      <c r="R57" s="494"/>
      <c r="S57" s="493"/>
      <c r="T57" s="493"/>
      <c r="U57" s="493"/>
      <c r="V57" s="493"/>
      <c r="W57" s="493"/>
      <c r="X57" s="493"/>
      <c r="Y57" s="493"/>
      <c r="Z57" s="493"/>
      <c r="AA57" s="495"/>
    </row>
    <row r="58" spans="1:48" s="212" customFormat="1" ht="11.1" customHeight="1">
      <c r="A58" s="10" t="s">
        <v>220</v>
      </c>
      <c r="B58" s="215">
        <v>114.1</v>
      </c>
      <c r="C58" s="215">
        <v>119.1</v>
      </c>
      <c r="D58" s="215">
        <v>126.2</v>
      </c>
      <c r="E58" s="215">
        <v>117.7</v>
      </c>
      <c r="F58" s="215"/>
      <c r="G58" s="215"/>
      <c r="H58" s="215"/>
      <c r="I58" s="215"/>
      <c r="J58" s="215"/>
      <c r="K58" s="215"/>
      <c r="L58" s="215"/>
      <c r="M58" s="215"/>
      <c r="N58" s="289"/>
      <c r="O58" s="492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195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200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207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220</v>
      </c>
      <c r="B88" s="208">
        <v>85.5</v>
      </c>
      <c r="C88" s="208">
        <v>84.2</v>
      </c>
      <c r="D88" s="208">
        <v>94.9</v>
      </c>
      <c r="E88" s="208">
        <v>103.5</v>
      </c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E89" sqref="E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195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200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207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1">
        <f>SUM(B27:M27)</f>
        <v>143.9</v>
      </c>
      <c r="O27" s="284">
        <f t="shared" ref="O27:O28" si="0">ROUND(N27/N26*100,1)</f>
        <v>123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220</v>
      </c>
      <c r="B29" s="215">
        <v>9.6</v>
      </c>
      <c r="C29" s="215">
        <v>10.1</v>
      </c>
      <c r="D29" s="215">
        <v>12</v>
      </c>
      <c r="E29" s="215">
        <v>12.2</v>
      </c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149</v>
      </c>
      <c r="O53" s="209" t="s">
        <v>151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195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9"/>
      <c r="R54" s="389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200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9"/>
      <c r="R55" s="389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207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9"/>
      <c r="R56" s="389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210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9"/>
      <c r="R57" s="389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220</v>
      </c>
      <c r="B58" s="215">
        <v>11.4</v>
      </c>
      <c r="C58" s="215">
        <v>11.9</v>
      </c>
      <c r="D58" s="215">
        <v>12.6</v>
      </c>
      <c r="E58" s="215">
        <v>11.8</v>
      </c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195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200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207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220</v>
      </c>
      <c r="B88" s="208">
        <v>85.5</v>
      </c>
      <c r="C88" s="208">
        <v>84.2</v>
      </c>
      <c r="D88" s="208">
        <v>94.9</v>
      </c>
      <c r="E88" s="208">
        <v>103.5</v>
      </c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E89" sqref="E89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195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4">
        <v>15.1</v>
      </c>
      <c r="N25" s="289">
        <f>SUM(B25:M25)</f>
        <v>181.09999999999997</v>
      </c>
      <c r="O25" s="284">
        <v>95.3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200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4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207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4">
        <v>15.7</v>
      </c>
      <c r="N27" s="392">
        <f>SUM(B27:M27)</f>
        <v>191</v>
      </c>
      <c r="O27" s="284">
        <f>SUM(N27/N26)*100</f>
        <v>108.83190883190881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4">
        <v>18.5</v>
      </c>
      <c r="N28" s="392">
        <f>SUM(B28:M28)</f>
        <v>202.7</v>
      </c>
      <c r="O28" s="284">
        <f>SUM(N28/N27)*100</f>
        <v>106.12565445026176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220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/>
      <c r="G29" s="215"/>
      <c r="H29" s="215"/>
      <c r="I29" s="215"/>
      <c r="J29" s="215"/>
      <c r="K29" s="215"/>
      <c r="L29" s="215"/>
      <c r="M29" s="454"/>
      <c r="N29" s="392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195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200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207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220</v>
      </c>
      <c r="B58" s="215">
        <v>29.9</v>
      </c>
      <c r="C58" s="215">
        <v>30.7</v>
      </c>
      <c r="D58" s="215">
        <v>30.6</v>
      </c>
      <c r="E58" s="215">
        <v>31.5</v>
      </c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195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200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207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220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A7" workbookViewId="0">
      <selection activeCell="M36" sqref="M36"/>
    </sheetView>
  </sheetViews>
  <sheetFormatPr defaultColWidth="10.625" defaultRowHeight="13.5"/>
  <cols>
    <col min="1" max="1" width="8.5" style="481" customWidth="1"/>
    <col min="2" max="2" width="13.375" style="481" customWidth="1"/>
    <col min="3" max="16384" width="10.625" style="481"/>
  </cols>
  <sheetData>
    <row r="1" spans="1:13" ht="17.25" customHeight="1">
      <c r="A1" s="557" t="s">
        <v>157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78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08" t="s">
        <v>208</v>
      </c>
      <c r="C35" s="508" t="s">
        <v>134</v>
      </c>
      <c r="D35" s="508" t="s">
        <v>147</v>
      </c>
      <c r="E35" s="508" t="s">
        <v>156</v>
      </c>
      <c r="F35" s="508" t="s">
        <v>187</v>
      </c>
      <c r="G35" s="508" t="s">
        <v>189</v>
      </c>
      <c r="H35" s="509" t="s">
        <v>192</v>
      </c>
      <c r="I35" s="510" t="s">
        <v>195</v>
      </c>
      <c r="J35" s="510" t="s">
        <v>200</v>
      </c>
      <c r="K35" s="510" t="s">
        <v>207</v>
      </c>
      <c r="L35" s="510" t="s">
        <v>210</v>
      </c>
      <c r="M35" s="511" t="s">
        <v>227</v>
      </c>
      <c r="N35" s="56"/>
      <c r="O35" s="203"/>
    </row>
    <row r="36" spans="1:15" ht="25.5" customHeight="1">
      <c r="A36" s="551"/>
      <c r="B36" s="270" t="s">
        <v>132</v>
      </c>
      <c r="C36" s="384">
        <v>108.8</v>
      </c>
      <c r="D36" s="384">
        <v>101.6</v>
      </c>
      <c r="E36" s="384">
        <v>107.2</v>
      </c>
      <c r="F36" s="384">
        <v>105</v>
      </c>
      <c r="G36" s="384">
        <v>95.8</v>
      </c>
      <c r="H36" s="384">
        <v>99.5</v>
      </c>
      <c r="I36" s="384">
        <v>100.7</v>
      </c>
      <c r="J36" s="384">
        <v>106.9</v>
      </c>
      <c r="K36" s="384">
        <v>108.5</v>
      </c>
      <c r="L36" s="384">
        <v>114.8</v>
      </c>
      <c r="M36" s="384">
        <v>122</v>
      </c>
      <c r="N36" s="1"/>
      <c r="O36" s="1"/>
    </row>
    <row r="37" spans="1:15" ht="25.5" customHeight="1">
      <c r="A37" s="551"/>
      <c r="B37" s="269" t="s">
        <v>161</v>
      </c>
      <c r="C37" s="384">
        <v>218.3</v>
      </c>
      <c r="D37" s="384">
        <v>215.3</v>
      </c>
      <c r="E37" s="384">
        <v>214.8</v>
      </c>
      <c r="F37" s="384">
        <v>215</v>
      </c>
      <c r="G37" s="384">
        <v>220.5</v>
      </c>
      <c r="H37" s="384">
        <v>225.3</v>
      </c>
      <c r="I37" s="384">
        <v>226.3</v>
      </c>
      <c r="J37" s="384">
        <v>228.9</v>
      </c>
      <c r="K37" s="384">
        <v>231.8</v>
      </c>
      <c r="L37" s="384">
        <v>234.9</v>
      </c>
      <c r="M37" s="384">
        <v>236.4</v>
      </c>
      <c r="N37" s="1"/>
      <c r="O37" s="1"/>
    </row>
    <row r="38" spans="1:15" ht="24.75" customHeight="1">
      <c r="A38" s="551"/>
      <c r="B38" s="243" t="s">
        <v>160</v>
      </c>
      <c r="C38" s="384">
        <v>176</v>
      </c>
      <c r="D38" s="384">
        <v>174</v>
      </c>
      <c r="E38" s="384">
        <v>174</v>
      </c>
      <c r="F38" s="384">
        <v>174</v>
      </c>
      <c r="G38" s="384">
        <v>173</v>
      </c>
      <c r="H38" s="384">
        <v>171</v>
      </c>
      <c r="I38" s="384">
        <v>171</v>
      </c>
      <c r="J38" s="384">
        <v>171</v>
      </c>
      <c r="K38" s="384">
        <v>171</v>
      </c>
      <c r="L38" s="384">
        <v>170</v>
      </c>
      <c r="M38" s="384">
        <v>172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K22" sqref="K2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58" t="s">
        <v>228</v>
      </c>
      <c r="C1" s="558"/>
      <c r="D1" s="558"/>
      <c r="E1" s="558"/>
      <c r="F1" s="558"/>
      <c r="G1" s="559" t="s">
        <v>158</v>
      </c>
      <c r="H1" s="559"/>
      <c r="I1" s="559"/>
      <c r="J1" s="313" t="s">
        <v>135</v>
      </c>
      <c r="K1" s="5"/>
      <c r="M1" s="5" t="s">
        <v>202</v>
      </c>
    </row>
    <row r="2" spans="1:15">
      <c r="A2" s="310"/>
      <c r="B2" s="558"/>
      <c r="C2" s="558"/>
      <c r="D2" s="558"/>
      <c r="E2" s="558"/>
      <c r="F2" s="558"/>
      <c r="G2" s="559"/>
      <c r="H2" s="559"/>
      <c r="I2" s="559"/>
      <c r="J2" s="279">
        <v>202284</v>
      </c>
      <c r="K2" s="7" t="s">
        <v>137</v>
      </c>
      <c r="L2" s="279">
        <f t="shared" ref="L2:L7" si="0">SUM(J2)</f>
        <v>202284</v>
      </c>
      <c r="M2" s="470">
        <v>141075</v>
      </c>
    </row>
    <row r="3" spans="1:15">
      <c r="J3" s="279">
        <v>408953</v>
      </c>
      <c r="K3" s="5" t="s">
        <v>138</v>
      </c>
      <c r="L3" s="279">
        <f t="shared" si="0"/>
        <v>408953</v>
      </c>
      <c r="M3" s="470">
        <v>265571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0">
        <v>298609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0">
        <v>52198</v>
      </c>
    </row>
    <row r="6" spans="1:15">
      <c r="J6" s="279">
        <v>411574</v>
      </c>
      <c r="K6" s="5" t="s">
        <v>124</v>
      </c>
      <c r="L6" s="279">
        <f t="shared" si="0"/>
        <v>411574</v>
      </c>
      <c r="M6" s="470">
        <v>313235</v>
      </c>
    </row>
    <row r="7" spans="1:15">
      <c r="J7" s="279">
        <v>767253</v>
      </c>
      <c r="K7" s="5" t="s">
        <v>127</v>
      </c>
      <c r="L7" s="279">
        <f t="shared" si="0"/>
        <v>767253</v>
      </c>
      <c r="M7" s="470">
        <v>502779</v>
      </c>
    </row>
    <row r="8" spans="1:15">
      <c r="J8" s="279">
        <f>SUM(J2:J7)</f>
        <v>2363574</v>
      </c>
      <c r="K8" s="5" t="s">
        <v>112</v>
      </c>
      <c r="L8" s="60">
        <f>SUM(L2:L7)</f>
        <v>2363574</v>
      </c>
      <c r="M8" s="470">
        <f>SUM(M2:M7)</f>
        <v>1573467</v>
      </c>
    </row>
    <row r="10" spans="1:15">
      <c r="K10" s="5"/>
      <c r="L10" s="5" t="s">
        <v>202</v>
      </c>
      <c r="M10" s="5" t="s">
        <v>139</v>
      </c>
      <c r="N10" s="5"/>
      <c r="O10" s="5" t="s">
        <v>159</v>
      </c>
    </row>
    <row r="11" spans="1:15">
      <c r="K11" s="7" t="s">
        <v>137</v>
      </c>
      <c r="L11" s="279">
        <f>SUM(M2)</f>
        <v>141075</v>
      </c>
      <c r="M11" s="279">
        <f t="shared" ref="M11:M17" si="1">SUM(N11-L11)</f>
        <v>61209</v>
      </c>
      <c r="N11" s="279">
        <f t="shared" ref="N11:N17" si="2">SUM(L2)</f>
        <v>202284</v>
      </c>
      <c r="O11" s="471">
        <f>SUM(L11/N11)</f>
        <v>0.69741057127602779</v>
      </c>
    </row>
    <row r="12" spans="1:15">
      <c r="K12" s="5" t="s">
        <v>138</v>
      </c>
      <c r="L12" s="279">
        <f t="shared" ref="L12:L17" si="3">SUM(M3)</f>
        <v>265571</v>
      </c>
      <c r="M12" s="279">
        <f t="shared" si="1"/>
        <v>143382</v>
      </c>
      <c r="N12" s="279">
        <f t="shared" si="2"/>
        <v>408953</v>
      </c>
      <c r="O12" s="471">
        <f t="shared" ref="O12:O17" si="4">SUM(L12/N12)</f>
        <v>0.64939247297366687</v>
      </c>
    </row>
    <row r="13" spans="1:15">
      <c r="K13" s="5" t="s">
        <v>126</v>
      </c>
      <c r="L13" s="279">
        <f t="shared" si="3"/>
        <v>298609</v>
      </c>
      <c r="M13" s="279">
        <f t="shared" si="1"/>
        <v>189613</v>
      </c>
      <c r="N13" s="279">
        <f t="shared" si="2"/>
        <v>488222</v>
      </c>
      <c r="O13" s="471">
        <f t="shared" si="4"/>
        <v>0.61162544907849303</v>
      </c>
    </row>
    <row r="14" spans="1:15">
      <c r="K14" s="5" t="s">
        <v>105</v>
      </c>
      <c r="L14" s="279">
        <f t="shared" si="3"/>
        <v>52198</v>
      </c>
      <c r="M14" s="279">
        <f t="shared" si="1"/>
        <v>33090</v>
      </c>
      <c r="N14" s="279">
        <f t="shared" si="2"/>
        <v>85288</v>
      </c>
      <c r="O14" s="471">
        <f t="shared" si="4"/>
        <v>0.61202044836319291</v>
      </c>
    </row>
    <row r="15" spans="1:15">
      <c r="K15" s="5" t="s">
        <v>124</v>
      </c>
      <c r="L15" s="279">
        <f t="shared" si="3"/>
        <v>313235</v>
      </c>
      <c r="M15" s="279">
        <f t="shared" si="1"/>
        <v>98339</v>
      </c>
      <c r="N15" s="279">
        <f t="shared" si="2"/>
        <v>411574</v>
      </c>
      <c r="O15" s="471">
        <f t="shared" si="4"/>
        <v>0.76106605373517278</v>
      </c>
    </row>
    <row r="16" spans="1:15">
      <c r="K16" s="5" t="s">
        <v>127</v>
      </c>
      <c r="L16" s="279">
        <f t="shared" si="3"/>
        <v>502779</v>
      </c>
      <c r="M16" s="279">
        <f t="shared" si="1"/>
        <v>264474</v>
      </c>
      <c r="N16" s="279">
        <f t="shared" si="2"/>
        <v>767253</v>
      </c>
      <c r="O16" s="471">
        <f t="shared" si="4"/>
        <v>0.65529753549350733</v>
      </c>
    </row>
    <row r="17" spans="11:15">
      <c r="K17" s="5" t="s">
        <v>112</v>
      </c>
      <c r="L17" s="279">
        <f t="shared" si="3"/>
        <v>1573467</v>
      </c>
      <c r="M17" s="279">
        <f t="shared" si="1"/>
        <v>790107</v>
      </c>
      <c r="N17" s="279">
        <f t="shared" si="2"/>
        <v>2363574</v>
      </c>
      <c r="O17" s="471">
        <f t="shared" si="4"/>
        <v>0.66571514156104272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140</v>
      </c>
      <c r="B56" s="44"/>
      <c r="C56" s="560" t="s">
        <v>135</v>
      </c>
      <c r="D56" s="561"/>
      <c r="E56" s="560" t="s">
        <v>136</v>
      </c>
      <c r="F56" s="561"/>
      <c r="G56" s="564" t="s">
        <v>141</v>
      </c>
      <c r="H56" s="560" t="s">
        <v>142</v>
      </c>
      <c r="I56" s="561"/>
    </row>
    <row r="57" spans="1:11" ht="14.25">
      <c r="A57" s="45" t="s">
        <v>143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144</v>
      </c>
      <c r="B58" s="47"/>
      <c r="C58" s="568" t="s">
        <v>194</v>
      </c>
      <c r="D58" s="567"/>
      <c r="E58" s="569" t="s">
        <v>229</v>
      </c>
      <c r="F58" s="567"/>
      <c r="G58" s="116">
        <v>15.6</v>
      </c>
      <c r="H58" s="48"/>
      <c r="I58" s="49"/>
    </row>
    <row r="59" spans="1:11" ht="19.5" customHeight="1">
      <c r="A59" s="50" t="s">
        <v>145</v>
      </c>
      <c r="B59" s="47"/>
      <c r="C59" s="566" t="s">
        <v>191</v>
      </c>
      <c r="D59" s="567"/>
      <c r="E59" s="569" t="s">
        <v>230</v>
      </c>
      <c r="F59" s="567"/>
      <c r="G59" s="122">
        <v>29.3</v>
      </c>
      <c r="H59" s="48"/>
      <c r="I59" s="49"/>
    </row>
    <row r="60" spans="1:11" ht="20.100000000000001" customHeight="1">
      <c r="A60" s="50" t="s">
        <v>146</v>
      </c>
      <c r="B60" s="47"/>
      <c r="C60" s="569" t="s">
        <v>236</v>
      </c>
      <c r="D60" s="570"/>
      <c r="E60" s="566" t="s">
        <v>231</v>
      </c>
      <c r="F60" s="567"/>
      <c r="G60" s="116">
        <v>76.400000000000006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topLeftCell="A7" workbookViewId="0">
      <selection activeCell="Q83" sqref="Q83"/>
    </sheetView>
  </sheetViews>
  <sheetFormatPr defaultColWidth="4.75" defaultRowHeight="9.9499999999999993" customHeight="1"/>
  <cols>
    <col min="1" max="1" width="7.625" style="482" customWidth="1"/>
    <col min="2" max="10" width="6.125" style="482" customWidth="1"/>
    <col min="11" max="11" width="6.125" style="1" customWidth="1"/>
    <col min="12" max="13" width="6.125" style="482" customWidth="1"/>
    <col min="14" max="14" width="7.625" style="482" customWidth="1"/>
    <col min="15" max="15" width="7.5" style="482" customWidth="1"/>
    <col min="16" max="34" width="7.625" style="482" customWidth="1"/>
    <col min="35" max="41" width="9.625" style="482" customWidth="1"/>
    <col min="42" max="16384" width="4.75" style="482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152</v>
      </c>
      <c r="O25" s="209" t="s">
        <v>151</v>
      </c>
      <c r="AI25" s="482"/>
    </row>
    <row r="26" spans="1:35" ht="9.9499999999999993" customHeight="1">
      <c r="A26" s="10" t="s">
        <v>195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20">
        <v>65</v>
      </c>
      <c r="N26" s="421">
        <f>SUM(B26:M26)</f>
        <v>778</v>
      </c>
      <c r="O26" s="208">
        <v>98</v>
      </c>
    </row>
    <row r="27" spans="1:35" ht="9.9499999999999993" customHeight="1">
      <c r="A27" s="10" t="s">
        <v>200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20">
        <v>68.3</v>
      </c>
      <c r="N27" s="421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207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20">
        <v>75.400000000000006</v>
      </c>
      <c r="N28" s="421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210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20">
        <v>74.400000000000006</v>
      </c>
      <c r="N29" s="421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220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/>
      <c r="G30" s="206"/>
      <c r="H30" s="208"/>
      <c r="I30" s="206"/>
      <c r="J30" s="206"/>
      <c r="K30" s="206"/>
      <c r="L30" s="206"/>
      <c r="M30" s="420"/>
      <c r="N30" s="421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153</v>
      </c>
      <c r="O55" s="209" t="s">
        <v>151</v>
      </c>
    </row>
    <row r="56" spans="1:27" ht="9.9499999999999993" customHeight="1">
      <c r="A56" s="10" t="s">
        <v>195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200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207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210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220</v>
      </c>
      <c r="B60" s="206">
        <v>119.6</v>
      </c>
      <c r="C60" s="206">
        <v>123</v>
      </c>
      <c r="D60" s="206">
        <v>124.9</v>
      </c>
      <c r="E60" s="206">
        <v>120.4</v>
      </c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153</v>
      </c>
      <c r="O85" s="209" t="s">
        <v>151</v>
      </c>
    </row>
    <row r="86" spans="1:25" ht="9.9499999999999993" customHeight="1">
      <c r="A86" s="10" t="s">
        <v>195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200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207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220</v>
      </c>
      <c r="B90" s="206">
        <v>62.7</v>
      </c>
      <c r="C90" s="206">
        <v>60.7</v>
      </c>
      <c r="D90" s="206">
        <v>64.7</v>
      </c>
      <c r="E90" s="206">
        <v>68.3</v>
      </c>
      <c r="F90" s="206"/>
      <c r="G90" s="206"/>
      <c r="H90" s="206"/>
      <c r="I90" s="206"/>
      <c r="J90" s="207"/>
      <c r="K90" s="206"/>
      <c r="L90" s="206"/>
      <c r="M90" s="207"/>
      <c r="N90" s="288">
        <f>SUM(B90:M90)/12</f>
        <v>21.366666666666671</v>
      </c>
      <c r="O90" s="208">
        <f>SUM(N90/N89)*100</f>
        <v>32.546331556232552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topLeftCell="A10" zoomScaleNormal="100" workbookViewId="0">
      <selection activeCell="K33" sqref="K3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232</v>
      </c>
      <c r="B1" s="572"/>
      <c r="C1" s="572"/>
      <c r="D1" s="572"/>
      <c r="E1" s="572"/>
      <c r="F1" s="572"/>
      <c r="G1" s="572"/>
      <c r="M1" s="20"/>
      <c r="N1" s="458" t="s">
        <v>220</v>
      </c>
      <c r="O1" s="155"/>
      <c r="P1" s="58"/>
      <c r="Q1" s="386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17">
        <v>114506</v>
      </c>
      <c r="K3" s="272">
        <v>1</v>
      </c>
      <c r="L3" s="5">
        <f>SUM(H3)</f>
        <v>26</v>
      </c>
      <c r="M3" s="224" t="s">
        <v>32</v>
      </c>
      <c r="N3" s="17">
        <f>SUM(J3)</f>
        <v>114506</v>
      </c>
      <c r="O3" s="5">
        <f>SUM(H3)</f>
        <v>26</v>
      </c>
      <c r="P3" s="224" t="s">
        <v>32</v>
      </c>
      <c r="Q3" s="273">
        <v>116165</v>
      </c>
    </row>
    <row r="4" spans="1:19" ht="13.5" customHeight="1">
      <c r="H4" s="119">
        <v>33</v>
      </c>
      <c r="I4" s="224" t="s">
        <v>0</v>
      </c>
      <c r="J4" s="17">
        <v>113988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113988</v>
      </c>
      <c r="O4" s="5">
        <f t="shared" ref="O4:O12" si="2">SUM(H4)</f>
        <v>33</v>
      </c>
      <c r="P4" s="224" t="s">
        <v>0</v>
      </c>
      <c r="Q4" s="125">
        <v>109858</v>
      </c>
    </row>
    <row r="5" spans="1:19" ht="13.5" customHeight="1">
      <c r="H5" s="119">
        <v>36</v>
      </c>
      <c r="I5" s="225" t="s">
        <v>5</v>
      </c>
      <c r="J5" s="17">
        <v>88738</v>
      </c>
      <c r="K5" s="272">
        <v>3</v>
      </c>
      <c r="L5" s="5">
        <f t="shared" si="0"/>
        <v>36</v>
      </c>
      <c r="M5" s="225" t="s">
        <v>5</v>
      </c>
      <c r="N5" s="17">
        <f t="shared" si="1"/>
        <v>88738</v>
      </c>
      <c r="O5" s="5">
        <f t="shared" si="2"/>
        <v>36</v>
      </c>
      <c r="P5" s="225" t="s">
        <v>5</v>
      </c>
      <c r="Q5" s="125">
        <v>32633</v>
      </c>
      <c r="S5" s="58"/>
    </row>
    <row r="6" spans="1:19" ht="13.5" customHeight="1">
      <c r="H6" s="119">
        <v>16</v>
      </c>
      <c r="I6" s="224" t="s">
        <v>3</v>
      </c>
      <c r="J6" s="303">
        <v>77522</v>
      </c>
      <c r="K6" s="272">
        <v>4</v>
      </c>
      <c r="L6" s="5">
        <f t="shared" si="0"/>
        <v>16</v>
      </c>
      <c r="M6" s="224" t="s">
        <v>3</v>
      </c>
      <c r="N6" s="17">
        <f t="shared" si="1"/>
        <v>77522</v>
      </c>
      <c r="O6" s="5">
        <f t="shared" si="2"/>
        <v>16</v>
      </c>
      <c r="P6" s="224" t="s">
        <v>3</v>
      </c>
      <c r="Q6" s="125">
        <v>69411</v>
      </c>
    </row>
    <row r="7" spans="1:19" ht="13.5" customHeight="1">
      <c r="H7" s="408">
        <v>40</v>
      </c>
      <c r="I7" s="225" t="s">
        <v>2</v>
      </c>
      <c r="J7" s="17">
        <v>60399</v>
      </c>
      <c r="K7" s="272">
        <v>5</v>
      </c>
      <c r="L7" s="5">
        <f t="shared" si="0"/>
        <v>40</v>
      </c>
      <c r="M7" s="225" t="s">
        <v>2</v>
      </c>
      <c r="N7" s="17">
        <f t="shared" si="1"/>
        <v>60399</v>
      </c>
      <c r="O7" s="5">
        <f t="shared" si="2"/>
        <v>40</v>
      </c>
      <c r="P7" s="225" t="s">
        <v>2</v>
      </c>
      <c r="Q7" s="125">
        <v>51160</v>
      </c>
    </row>
    <row r="8" spans="1:19" ht="13.5" customHeight="1">
      <c r="G8" s="527"/>
      <c r="H8" s="119">
        <v>34</v>
      </c>
      <c r="I8" s="224" t="s">
        <v>1</v>
      </c>
      <c r="J8" s="303">
        <v>58711</v>
      </c>
      <c r="K8" s="272">
        <v>6</v>
      </c>
      <c r="L8" s="5">
        <f t="shared" si="0"/>
        <v>34</v>
      </c>
      <c r="M8" s="224" t="s">
        <v>1</v>
      </c>
      <c r="N8" s="17">
        <f t="shared" si="1"/>
        <v>58711</v>
      </c>
      <c r="O8" s="5">
        <f t="shared" si="2"/>
        <v>34</v>
      </c>
      <c r="P8" s="224" t="s">
        <v>1</v>
      </c>
      <c r="Q8" s="125">
        <v>64024</v>
      </c>
    </row>
    <row r="9" spans="1:19" ht="13.5" customHeight="1">
      <c r="H9" s="194">
        <v>17</v>
      </c>
      <c r="I9" s="227" t="s">
        <v>23</v>
      </c>
      <c r="J9" s="303">
        <v>56067</v>
      </c>
      <c r="K9" s="272">
        <v>7</v>
      </c>
      <c r="L9" s="5">
        <f t="shared" si="0"/>
        <v>17</v>
      </c>
      <c r="M9" s="227" t="s">
        <v>23</v>
      </c>
      <c r="N9" s="17">
        <f t="shared" si="1"/>
        <v>56067</v>
      </c>
      <c r="O9" s="5">
        <f t="shared" si="2"/>
        <v>17</v>
      </c>
      <c r="P9" s="227" t="s">
        <v>23</v>
      </c>
      <c r="Q9" s="125">
        <v>44921</v>
      </c>
    </row>
    <row r="10" spans="1:19" ht="13.5" customHeight="1">
      <c r="G10" s="527"/>
      <c r="H10" s="119">
        <v>25</v>
      </c>
      <c r="I10" s="224" t="s">
        <v>31</v>
      </c>
      <c r="J10" s="17">
        <v>32967</v>
      </c>
      <c r="K10" s="272">
        <v>8</v>
      </c>
      <c r="L10" s="5">
        <f t="shared" si="0"/>
        <v>25</v>
      </c>
      <c r="M10" s="224" t="s">
        <v>31</v>
      </c>
      <c r="N10" s="17">
        <f t="shared" si="1"/>
        <v>32967</v>
      </c>
      <c r="O10" s="5">
        <f t="shared" si="2"/>
        <v>25</v>
      </c>
      <c r="P10" s="224" t="s">
        <v>31</v>
      </c>
      <c r="Q10" s="125">
        <v>29921</v>
      </c>
    </row>
    <row r="11" spans="1:19" ht="13.5" customHeight="1">
      <c r="H11" s="194">
        <v>24</v>
      </c>
      <c r="I11" s="227" t="s">
        <v>30</v>
      </c>
      <c r="J11" s="17">
        <v>32921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32921</v>
      </c>
      <c r="O11" s="5">
        <f t="shared" si="2"/>
        <v>24</v>
      </c>
      <c r="P11" s="227" t="s">
        <v>30</v>
      </c>
      <c r="Q11" s="125">
        <v>30982</v>
      </c>
    </row>
    <row r="12" spans="1:19" ht="13.5" customHeight="1" thickBot="1">
      <c r="H12" s="377">
        <v>13</v>
      </c>
      <c r="I12" s="464" t="s">
        <v>7</v>
      </c>
      <c r="J12" s="543">
        <v>32116</v>
      </c>
      <c r="K12" s="271">
        <v>10</v>
      </c>
      <c r="L12" s="5">
        <f t="shared" si="0"/>
        <v>13</v>
      </c>
      <c r="M12" s="464" t="s">
        <v>7</v>
      </c>
      <c r="N12" s="160">
        <f t="shared" si="1"/>
        <v>32116</v>
      </c>
      <c r="O12" s="18">
        <f t="shared" si="2"/>
        <v>13</v>
      </c>
      <c r="P12" s="464" t="s">
        <v>7</v>
      </c>
      <c r="Q12" s="274">
        <v>36213</v>
      </c>
    </row>
    <row r="13" spans="1:19" ht="13.5" customHeight="1" thickTop="1" thickBot="1">
      <c r="H13" s="168">
        <v>38</v>
      </c>
      <c r="I13" s="246" t="s">
        <v>40</v>
      </c>
      <c r="J13" s="544">
        <v>25510</v>
      </c>
      <c r="K13" s="147"/>
      <c r="L13" s="113"/>
      <c r="M13" s="228"/>
      <c r="N13" s="466">
        <f>SUM(J43)</f>
        <v>815785</v>
      </c>
      <c r="O13" s="5"/>
      <c r="P13" s="376" t="s">
        <v>185</v>
      </c>
      <c r="Q13" s="276">
        <v>740076</v>
      </c>
    </row>
    <row r="14" spans="1:19" ht="13.5" customHeight="1">
      <c r="B14" s="24"/>
      <c r="G14" s="1"/>
      <c r="H14" s="119">
        <v>31</v>
      </c>
      <c r="I14" s="224" t="s">
        <v>128</v>
      </c>
      <c r="J14" s="17">
        <v>17365</v>
      </c>
      <c r="K14" s="147"/>
      <c r="L14" s="31"/>
      <c r="N14" t="s">
        <v>67</v>
      </c>
      <c r="O14"/>
    </row>
    <row r="15" spans="1:19" ht="13.5" customHeight="1">
      <c r="H15" s="119">
        <v>35</v>
      </c>
      <c r="I15" s="224" t="s">
        <v>38</v>
      </c>
      <c r="J15" s="17">
        <v>3120</v>
      </c>
      <c r="K15" s="147"/>
      <c r="L15" s="31"/>
      <c r="M15" s="1" t="s">
        <v>221</v>
      </c>
      <c r="N15" s="19"/>
      <c r="O15"/>
      <c r="P15" s="458" t="s">
        <v>222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</v>
      </c>
      <c r="I16" s="224" t="s">
        <v>12</v>
      </c>
      <c r="J16" s="126">
        <v>12975</v>
      </c>
      <c r="K16" s="147"/>
      <c r="L16" s="5">
        <f>SUM(L3)</f>
        <v>26</v>
      </c>
      <c r="M16" s="17">
        <f>SUM(N3)</f>
        <v>114506</v>
      </c>
      <c r="N16" s="224" t="s">
        <v>32</v>
      </c>
      <c r="O16" s="5">
        <f>SUM(O3)</f>
        <v>26</v>
      </c>
      <c r="P16" s="17">
        <f>SUM(M16)</f>
        <v>114506</v>
      </c>
      <c r="Q16" s="381">
        <v>109853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4" t="s">
        <v>21</v>
      </c>
      <c r="J17" s="17">
        <v>11871</v>
      </c>
      <c r="K17" s="147"/>
      <c r="L17" s="5">
        <f t="shared" ref="L17:L25" si="3">SUM(L4)</f>
        <v>33</v>
      </c>
      <c r="M17" s="17">
        <f t="shared" ref="M17:M25" si="4">SUM(N4)</f>
        <v>113988</v>
      </c>
      <c r="N17" s="224" t="s">
        <v>0</v>
      </c>
      <c r="O17" s="5">
        <f t="shared" ref="O17:O25" si="5">SUM(O4)</f>
        <v>33</v>
      </c>
      <c r="P17" s="17">
        <f t="shared" ref="P17:P25" si="6">SUM(M17)</f>
        <v>113988</v>
      </c>
      <c r="Q17" s="382">
        <v>105865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37</v>
      </c>
      <c r="I18" s="224" t="s">
        <v>39</v>
      </c>
      <c r="J18" s="126">
        <v>10043</v>
      </c>
      <c r="K18" s="147"/>
      <c r="L18" s="5">
        <f t="shared" si="3"/>
        <v>36</v>
      </c>
      <c r="M18" s="17">
        <f t="shared" si="4"/>
        <v>88738</v>
      </c>
      <c r="N18" s="225" t="s">
        <v>5</v>
      </c>
      <c r="O18" s="5">
        <f t="shared" si="5"/>
        <v>36</v>
      </c>
      <c r="P18" s="17">
        <f t="shared" si="6"/>
        <v>88738</v>
      </c>
      <c r="Q18" s="382">
        <v>82202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6"/>
      <c r="H19" s="119">
        <v>2</v>
      </c>
      <c r="I19" s="224" t="s">
        <v>6</v>
      </c>
      <c r="J19" s="193">
        <v>9211</v>
      </c>
      <c r="L19" s="5">
        <f t="shared" si="3"/>
        <v>16</v>
      </c>
      <c r="M19" s="17">
        <f t="shared" si="4"/>
        <v>77522</v>
      </c>
      <c r="N19" s="224" t="s">
        <v>3</v>
      </c>
      <c r="O19" s="5">
        <f t="shared" si="5"/>
        <v>16</v>
      </c>
      <c r="P19" s="17">
        <f t="shared" si="6"/>
        <v>77522</v>
      </c>
      <c r="Q19" s="382">
        <v>74421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15</v>
      </c>
      <c r="I20" s="224" t="s">
        <v>22</v>
      </c>
      <c r="J20" s="17">
        <v>9115</v>
      </c>
      <c r="L20" s="5">
        <f t="shared" si="3"/>
        <v>40</v>
      </c>
      <c r="M20" s="17">
        <f t="shared" si="4"/>
        <v>60399</v>
      </c>
      <c r="N20" s="225" t="s">
        <v>2</v>
      </c>
      <c r="O20" s="5">
        <f t="shared" si="5"/>
        <v>40</v>
      </c>
      <c r="P20" s="17">
        <f t="shared" si="6"/>
        <v>60399</v>
      </c>
      <c r="Q20" s="382">
        <v>61804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21</v>
      </c>
      <c r="I21" s="459" t="s">
        <v>197</v>
      </c>
      <c r="J21" s="17">
        <v>8052</v>
      </c>
      <c r="L21" s="5">
        <f t="shared" si="3"/>
        <v>34</v>
      </c>
      <c r="M21" s="17">
        <f t="shared" si="4"/>
        <v>58711</v>
      </c>
      <c r="N21" s="224" t="s">
        <v>1</v>
      </c>
      <c r="O21" s="5">
        <f t="shared" si="5"/>
        <v>34</v>
      </c>
      <c r="P21" s="17">
        <f t="shared" si="6"/>
        <v>58711</v>
      </c>
      <c r="Q21" s="382">
        <v>51362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9</v>
      </c>
      <c r="I22" s="459" t="s">
        <v>205</v>
      </c>
      <c r="J22" s="17">
        <v>7765</v>
      </c>
      <c r="K22" s="19"/>
      <c r="L22" s="5">
        <f t="shared" si="3"/>
        <v>17</v>
      </c>
      <c r="M22" s="17">
        <f t="shared" si="4"/>
        <v>56067</v>
      </c>
      <c r="N22" s="227" t="s">
        <v>23</v>
      </c>
      <c r="O22" s="5">
        <f t="shared" si="5"/>
        <v>17</v>
      </c>
      <c r="P22" s="17">
        <f t="shared" si="6"/>
        <v>56067</v>
      </c>
      <c r="Q22" s="382">
        <v>56398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4" t="s">
        <v>19</v>
      </c>
      <c r="J23" s="17">
        <v>7733</v>
      </c>
      <c r="K23" s="19"/>
      <c r="L23" s="5">
        <f t="shared" si="3"/>
        <v>25</v>
      </c>
      <c r="M23" s="17">
        <f t="shared" si="4"/>
        <v>32967</v>
      </c>
      <c r="N23" s="224" t="s">
        <v>31</v>
      </c>
      <c r="O23" s="5">
        <f t="shared" si="5"/>
        <v>25</v>
      </c>
      <c r="P23" s="17">
        <f t="shared" si="6"/>
        <v>32967</v>
      </c>
      <c r="Q23" s="382">
        <v>27346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4" t="s">
        <v>28</v>
      </c>
      <c r="J24" s="17">
        <v>4270</v>
      </c>
      <c r="K24" s="19"/>
      <c r="L24" s="5">
        <f t="shared" si="3"/>
        <v>24</v>
      </c>
      <c r="M24" s="17">
        <f t="shared" si="4"/>
        <v>32921</v>
      </c>
      <c r="N24" s="227" t="s">
        <v>30</v>
      </c>
      <c r="O24" s="5">
        <f t="shared" si="5"/>
        <v>24</v>
      </c>
      <c r="P24" s="17">
        <f t="shared" si="6"/>
        <v>32921</v>
      </c>
      <c r="Q24" s="382">
        <v>32507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30</v>
      </c>
      <c r="I25" s="224" t="s">
        <v>35</v>
      </c>
      <c r="J25" s="17">
        <v>3112</v>
      </c>
      <c r="K25" s="19"/>
      <c r="L25" s="18">
        <f t="shared" si="3"/>
        <v>13</v>
      </c>
      <c r="M25" s="160">
        <f t="shared" si="4"/>
        <v>32116</v>
      </c>
      <c r="N25" s="464" t="s">
        <v>7</v>
      </c>
      <c r="O25" s="18">
        <f t="shared" si="5"/>
        <v>13</v>
      </c>
      <c r="P25" s="160">
        <f t="shared" si="6"/>
        <v>32116</v>
      </c>
      <c r="Q25" s="383">
        <v>42997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4" t="s">
        <v>20</v>
      </c>
      <c r="J26" s="303">
        <v>3009</v>
      </c>
      <c r="K26" s="19"/>
      <c r="L26" s="161"/>
      <c r="M26" s="226">
        <f>SUM(J43-(M16+M17+M18+M19+M20+M21+M22+M23+M24+M25))</f>
        <v>147850</v>
      </c>
      <c r="N26" s="304" t="s">
        <v>47</v>
      </c>
      <c r="O26" s="162"/>
      <c r="P26" s="226">
        <f>SUM(M26)</f>
        <v>147850</v>
      </c>
      <c r="Q26" s="226"/>
      <c r="R26" s="247">
        <v>811366</v>
      </c>
      <c r="T26" s="33"/>
    </row>
    <row r="27" spans="2:20" ht="13.5" customHeight="1">
      <c r="H27" s="119">
        <v>1</v>
      </c>
      <c r="I27" s="224" t="s">
        <v>4</v>
      </c>
      <c r="J27" s="303">
        <v>2942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G28" s="21"/>
      <c r="H28" s="119">
        <v>39</v>
      </c>
      <c r="I28" s="224" t="s">
        <v>41</v>
      </c>
      <c r="J28" s="17">
        <v>2370</v>
      </c>
      <c r="K28" s="19"/>
      <c r="M28" s="125">
        <f t="shared" ref="M28:M37" si="7">SUM(Q3)</f>
        <v>116165</v>
      </c>
      <c r="N28" s="224" t="s">
        <v>32</v>
      </c>
      <c r="O28" s="5">
        <f>SUM(L3)</f>
        <v>26</v>
      </c>
      <c r="P28" s="125">
        <f t="shared" ref="P28:P37" si="8">SUM(Q3)</f>
        <v>116165</v>
      </c>
    </row>
    <row r="29" spans="2:20" ht="13.5" customHeight="1">
      <c r="H29" s="119">
        <v>27</v>
      </c>
      <c r="I29" s="224" t="s">
        <v>33</v>
      </c>
      <c r="J29" s="17">
        <v>2115</v>
      </c>
      <c r="K29" s="19"/>
      <c r="M29" s="125">
        <f t="shared" si="7"/>
        <v>109858</v>
      </c>
      <c r="N29" s="224" t="s">
        <v>0</v>
      </c>
      <c r="O29" s="5">
        <f t="shared" ref="O29:O37" si="9">SUM(L4)</f>
        <v>33</v>
      </c>
      <c r="P29" s="125">
        <f t="shared" si="8"/>
        <v>109858</v>
      </c>
    </row>
    <row r="30" spans="2:20" ht="13.5" customHeight="1">
      <c r="H30" s="119">
        <v>18</v>
      </c>
      <c r="I30" s="224" t="s">
        <v>24</v>
      </c>
      <c r="J30" s="193">
        <v>1924</v>
      </c>
      <c r="K30" s="19"/>
      <c r="M30" s="125">
        <f t="shared" si="7"/>
        <v>32633</v>
      </c>
      <c r="N30" s="225" t="s">
        <v>5</v>
      </c>
      <c r="O30" s="5">
        <f t="shared" si="9"/>
        <v>36</v>
      </c>
      <c r="P30" s="125">
        <f t="shared" si="8"/>
        <v>32633</v>
      </c>
    </row>
    <row r="31" spans="2:20" ht="13.5" customHeight="1">
      <c r="H31" s="119">
        <v>29</v>
      </c>
      <c r="I31" s="224" t="s">
        <v>118</v>
      </c>
      <c r="J31" s="17">
        <v>1603</v>
      </c>
      <c r="K31" s="19"/>
      <c r="M31" s="125">
        <f t="shared" si="7"/>
        <v>69411</v>
      </c>
      <c r="N31" s="224" t="s">
        <v>3</v>
      </c>
      <c r="O31" s="5">
        <f t="shared" si="9"/>
        <v>16</v>
      </c>
      <c r="P31" s="125">
        <f t="shared" si="8"/>
        <v>69411</v>
      </c>
    </row>
    <row r="32" spans="2:20" ht="13.5" customHeight="1">
      <c r="H32" s="119">
        <v>4</v>
      </c>
      <c r="I32" s="224" t="s">
        <v>13</v>
      </c>
      <c r="J32" s="193">
        <v>887</v>
      </c>
      <c r="K32" s="19"/>
      <c r="M32" s="125">
        <f t="shared" si="7"/>
        <v>51160</v>
      </c>
      <c r="N32" s="225" t="s">
        <v>2</v>
      </c>
      <c r="O32" s="5">
        <f t="shared" si="9"/>
        <v>40</v>
      </c>
      <c r="P32" s="125">
        <f t="shared" si="8"/>
        <v>51160</v>
      </c>
      <c r="S32" s="14"/>
    </row>
    <row r="33" spans="7:21" ht="13.5" customHeight="1">
      <c r="G33" s="528"/>
      <c r="H33" s="119">
        <v>20</v>
      </c>
      <c r="I33" s="224" t="s">
        <v>26</v>
      </c>
      <c r="J33" s="17">
        <v>637</v>
      </c>
      <c r="K33" s="19"/>
      <c r="M33" s="125">
        <f t="shared" si="7"/>
        <v>64024</v>
      </c>
      <c r="N33" s="224" t="s">
        <v>1</v>
      </c>
      <c r="O33" s="5">
        <f t="shared" si="9"/>
        <v>34</v>
      </c>
      <c r="P33" s="125">
        <f t="shared" si="8"/>
        <v>64024</v>
      </c>
      <c r="S33" s="33"/>
      <c r="T33" s="33"/>
    </row>
    <row r="34" spans="7:21" ht="13.5" customHeight="1">
      <c r="H34" s="119">
        <v>6</v>
      </c>
      <c r="I34" s="224" t="s">
        <v>15</v>
      </c>
      <c r="J34" s="17">
        <v>617</v>
      </c>
      <c r="K34" s="19"/>
      <c r="M34" s="125">
        <f t="shared" si="7"/>
        <v>44921</v>
      </c>
      <c r="N34" s="227" t="s">
        <v>23</v>
      </c>
      <c r="O34" s="5">
        <f t="shared" si="9"/>
        <v>17</v>
      </c>
      <c r="P34" s="125">
        <f t="shared" si="8"/>
        <v>44921</v>
      </c>
      <c r="S34" s="33"/>
      <c r="T34" s="33"/>
    </row>
    <row r="35" spans="7:21" ht="13.5" customHeight="1">
      <c r="H35" s="119">
        <v>23</v>
      </c>
      <c r="I35" s="224" t="s">
        <v>29</v>
      </c>
      <c r="J35" s="17">
        <v>485</v>
      </c>
      <c r="K35" s="19"/>
      <c r="M35" s="125">
        <f t="shared" si="7"/>
        <v>29921</v>
      </c>
      <c r="N35" s="224" t="s">
        <v>31</v>
      </c>
      <c r="O35" s="5">
        <f t="shared" si="9"/>
        <v>25</v>
      </c>
      <c r="P35" s="125">
        <f t="shared" si="8"/>
        <v>29921</v>
      </c>
      <c r="S35" s="33"/>
    </row>
    <row r="36" spans="7:21" ht="13.5" customHeight="1">
      <c r="H36" s="119">
        <v>32</v>
      </c>
      <c r="I36" s="224" t="s">
        <v>37</v>
      </c>
      <c r="J36" s="17">
        <v>443</v>
      </c>
      <c r="K36" s="19"/>
      <c r="M36" s="125">
        <f t="shared" si="7"/>
        <v>30982</v>
      </c>
      <c r="N36" s="227" t="s">
        <v>30</v>
      </c>
      <c r="O36" s="5">
        <f t="shared" si="9"/>
        <v>24</v>
      </c>
      <c r="P36" s="125">
        <f t="shared" si="8"/>
        <v>30982</v>
      </c>
      <c r="S36" s="33"/>
    </row>
    <row r="37" spans="7:21" ht="13.5" customHeight="1" thickBot="1">
      <c r="H37" s="119">
        <v>19</v>
      </c>
      <c r="I37" s="224" t="s">
        <v>25</v>
      </c>
      <c r="J37" s="193">
        <v>425</v>
      </c>
      <c r="K37" s="19"/>
      <c r="M37" s="159">
        <f t="shared" si="7"/>
        <v>36213</v>
      </c>
      <c r="N37" s="464" t="s">
        <v>7</v>
      </c>
      <c r="O37" s="18">
        <f t="shared" si="9"/>
        <v>13</v>
      </c>
      <c r="P37" s="159">
        <f t="shared" si="8"/>
        <v>36213</v>
      </c>
      <c r="S37" s="33"/>
    </row>
    <row r="38" spans="7:21" ht="13.5" customHeight="1" thickTop="1">
      <c r="G38" s="506"/>
      <c r="H38" s="119">
        <v>10</v>
      </c>
      <c r="I38" s="224" t="s">
        <v>18</v>
      </c>
      <c r="J38" s="303">
        <v>102</v>
      </c>
      <c r="K38" s="19"/>
      <c r="M38" s="474">
        <f>SUM(Q13-(Q3+Q4+Q5+Q6+Q7+Q8+Q9+Q10+Q11+Q12))</f>
        <v>154788</v>
      </c>
      <c r="N38" s="475" t="s">
        <v>201</v>
      </c>
      <c r="O38" s="476"/>
      <c r="P38" s="477">
        <f>SUM(M38)</f>
        <v>154788</v>
      </c>
      <c r="U38" s="33"/>
    </row>
    <row r="39" spans="7:21" ht="13.5" customHeight="1">
      <c r="H39" s="119">
        <v>5</v>
      </c>
      <c r="I39" s="224" t="s">
        <v>14</v>
      </c>
      <c r="J39" s="17">
        <v>85</v>
      </c>
      <c r="K39" s="19"/>
      <c r="P39" s="33"/>
    </row>
    <row r="40" spans="7:21" ht="13.5" customHeight="1">
      <c r="H40" s="119">
        <v>28</v>
      </c>
      <c r="I40" s="224" t="s">
        <v>34</v>
      </c>
      <c r="J40" s="17">
        <v>64</v>
      </c>
      <c r="K40" s="19"/>
    </row>
    <row r="41" spans="7:21" ht="13.5" customHeight="1">
      <c r="G41" s="528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815785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220</v>
      </c>
      <c r="D52" s="12" t="s">
        <v>210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114506</v>
      </c>
      <c r="D53" s="126">
        <f t="shared" ref="D53:D63" si="11">SUM(Q3)</f>
        <v>116165</v>
      </c>
      <c r="E53" s="123">
        <f t="shared" ref="E53:E62" si="12">SUM(P16/Q16*100)</f>
        <v>104.23566038251117</v>
      </c>
      <c r="F53" s="25">
        <f t="shared" ref="F53:F63" si="13">SUM(C53/D53*100)</f>
        <v>98.571858993672791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113988</v>
      </c>
      <c r="D54" s="126">
        <f t="shared" si="11"/>
        <v>109858</v>
      </c>
      <c r="E54" s="123">
        <f t="shared" si="12"/>
        <v>107.672979738346</v>
      </c>
      <c r="F54" s="25">
        <f t="shared" si="13"/>
        <v>103.75939849624061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88738</v>
      </c>
      <c r="D55" s="126">
        <f t="shared" si="11"/>
        <v>32633</v>
      </c>
      <c r="E55" s="123">
        <f t="shared" si="12"/>
        <v>107.95114474100387</v>
      </c>
      <c r="F55" s="25">
        <f t="shared" si="13"/>
        <v>271.92719026752059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77522</v>
      </c>
      <c r="D56" s="126">
        <f t="shared" si="11"/>
        <v>69411</v>
      </c>
      <c r="E56" s="123">
        <f t="shared" si="12"/>
        <v>104.16683463001036</v>
      </c>
      <c r="F56" s="25">
        <f t="shared" si="13"/>
        <v>111.68546772125455</v>
      </c>
      <c r="G56" s="26"/>
      <c r="I56" s="223"/>
    </row>
    <row r="57" spans="1:16" ht="13.5" customHeight="1">
      <c r="A57" s="13">
        <v>5</v>
      </c>
      <c r="B57" s="225" t="s">
        <v>2</v>
      </c>
      <c r="C57" s="17">
        <f t="shared" si="10"/>
        <v>60399</v>
      </c>
      <c r="D57" s="126">
        <f t="shared" si="11"/>
        <v>51160</v>
      </c>
      <c r="E57" s="123">
        <f t="shared" si="12"/>
        <v>97.726684356999556</v>
      </c>
      <c r="F57" s="25">
        <f t="shared" si="13"/>
        <v>118.05903049257232</v>
      </c>
      <c r="G57" s="26"/>
      <c r="I57" s="223"/>
      <c r="P57" s="33"/>
    </row>
    <row r="58" spans="1:16" ht="13.5" customHeight="1">
      <c r="A58" s="13">
        <v>6</v>
      </c>
      <c r="B58" s="224" t="s">
        <v>1</v>
      </c>
      <c r="C58" s="17">
        <f t="shared" si="10"/>
        <v>58711</v>
      </c>
      <c r="D58" s="126">
        <f t="shared" si="11"/>
        <v>64024</v>
      </c>
      <c r="E58" s="123">
        <f t="shared" si="12"/>
        <v>114.30824344846384</v>
      </c>
      <c r="F58" s="25">
        <f t="shared" si="13"/>
        <v>91.701549418967886</v>
      </c>
      <c r="G58" s="26"/>
    </row>
    <row r="59" spans="1:16" ht="13.5" customHeight="1">
      <c r="A59" s="13">
        <v>7</v>
      </c>
      <c r="B59" s="227" t="s">
        <v>23</v>
      </c>
      <c r="C59" s="17">
        <f t="shared" si="10"/>
        <v>56067</v>
      </c>
      <c r="D59" s="126">
        <f t="shared" si="11"/>
        <v>44921</v>
      </c>
      <c r="E59" s="123">
        <f t="shared" si="12"/>
        <v>99.413099755310469</v>
      </c>
      <c r="F59" s="25">
        <f t="shared" si="13"/>
        <v>124.81244852073641</v>
      </c>
      <c r="G59" s="26"/>
    </row>
    <row r="60" spans="1:16" ht="13.5" customHeight="1">
      <c r="A60" s="13">
        <v>8</v>
      </c>
      <c r="B60" s="224" t="s">
        <v>31</v>
      </c>
      <c r="C60" s="17">
        <f t="shared" si="10"/>
        <v>32967</v>
      </c>
      <c r="D60" s="126">
        <f t="shared" si="11"/>
        <v>29921</v>
      </c>
      <c r="E60" s="123">
        <f t="shared" si="12"/>
        <v>120.55510860820596</v>
      </c>
      <c r="F60" s="25">
        <f t="shared" si="13"/>
        <v>110.18014103806691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32921</v>
      </c>
      <c r="D61" s="126">
        <f t="shared" si="11"/>
        <v>30982</v>
      </c>
      <c r="E61" s="123">
        <f t="shared" si="12"/>
        <v>101.27357184606392</v>
      </c>
      <c r="F61" s="25">
        <f t="shared" si="13"/>
        <v>106.25847266154543</v>
      </c>
      <c r="G61" s="26"/>
    </row>
    <row r="62" spans="1:16" ht="13.5" customHeight="1" thickBot="1">
      <c r="A62" s="179">
        <v>10</v>
      </c>
      <c r="B62" s="464" t="s">
        <v>7</v>
      </c>
      <c r="C62" s="160">
        <f t="shared" si="10"/>
        <v>32116</v>
      </c>
      <c r="D62" s="180">
        <f t="shared" si="11"/>
        <v>36213</v>
      </c>
      <c r="E62" s="181">
        <f t="shared" si="12"/>
        <v>74.693583273251619</v>
      </c>
      <c r="F62" s="182">
        <f t="shared" si="13"/>
        <v>88.686383342998383</v>
      </c>
      <c r="G62" s="183"/>
    </row>
    <row r="63" spans="1:16" ht="13.5" customHeight="1" thickTop="1">
      <c r="A63" s="161"/>
      <c r="B63" s="184" t="s">
        <v>83</v>
      </c>
      <c r="C63" s="185">
        <f>SUM(J43)</f>
        <v>815785</v>
      </c>
      <c r="D63" s="185">
        <f t="shared" si="11"/>
        <v>740076</v>
      </c>
      <c r="E63" s="186">
        <f>SUM(C63/R26*100)</f>
        <v>100.54463706884439</v>
      </c>
      <c r="F63" s="187">
        <f t="shared" si="13"/>
        <v>110.22989530804945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31" sqref="L3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220</v>
      </c>
      <c r="I2" s="119"/>
      <c r="J2" s="258" t="s">
        <v>125</v>
      </c>
      <c r="K2" s="5"/>
      <c r="L2" s="412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139">
        <v>30343</v>
      </c>
      <c r="I4" s="119">
        <v>33</v>
      </c>
      <c r="J4" s="224" t="s">
        <v>0</v>
      </c>
      <c r="K4" s="163">
        <f>SUM(I4)</f>
        <v>33</v>
      </c>
      <c r="L4" s="429">
        <v>30354</v>
      </c>
      <c r="M4" s="54"/>
      <c r="N4" s="130"/>
      <c r="O4" s="130"/>
      <c r="S4" s="31"/>
      <c r="T4" s="31"/>
      <c r="U4" s="31"/>
    </row>
    <row r="5" spans="8:30">
      <c r="H5" s="268">
        <v>20993</v>
      </c>
      <c r="I5" s="119">
        <v>26</v>
      </c>
      <c r="J5" s="224" t="s">
        <v>32</v>
      </c>
      <c r="K5" s="163">
        <f t="shared" ref="K5:K13" si="0">SUM(I5)</f>
        <v>26</v>
      </c>
      <c r="L5" s="430">
        <v>20431</v>
      </c>
      <c r="M5" s="54"/>
      <c r="N5" s="130"/>
      <c r="O5" s="130"/>
      <c r="S5" s="31"/>
      <c r="T5" s="31"/>
      <c r="U5" s="31"/>
    </row>
    <row r="6" spans="8:30">
      <c r="H6" s="127">
        <v>7291</v>
      </c>
      <c r="I6" s="119">
        <v>14</v>
      </c>
      <c r="J6" s="224" t="s">
        <v>21</v>
      </c>
      <c r="K6" s="163">
        <f t="shared" si="0"/>
        <v>14</v>
      </c>
      <c r="L6" s="430">
        <v>5851</v>
      </c>
      <c r="M6" s="54"/>
      <c r="N6" s="257"/>
      <c r="O6" s="130"/>
      <c r="S6" s="31"/>
      <c r="T6" s="31"/>
      <c r="U6" s="31"/>
    </row>
    <row r="7" spans="8:30">
      <c r="H7" s="53">
        <v>4413</v>
      </c>
      <c r="I7" s="119">
        <v>38</v>
      </c>
      <c r="J7" s="224" t="s">
        <v>40</v>
      </c>
      <c r="K7" s="163">
        <f t="shared" si="0"/>
        <v>38</v>
      </c>
      <c r="L7" s="430">
        <v>4524</v>
      </c>
      <c r="M7" s="54"/>
      <c r="N7" s="130"/>
      <c r="O7" s="130"/>
      <c r="S7" s="31"/>
      <c r="T7" s="31"/>
      <c r="U7" s="31"/>
    </row>
    <row r="8" spans="8:30">
      <c r="H8" s="127">
        <v>3355</v>
      </c>
      <c r="I8" s="119">
        <v>37</v>
      </c>
      <c r="J8" s="224" t="s">
        <v>39</v>
      </c>
      <c r="K8" s="163">
        <f t="shared" si="0"/>
        <v>37</v>
      </c>
      <c r="L8" s="430">
        <v>3763</v>
      </c>
      <c r="M8" s="54"/>
      <c r="N8" s="130"/>
      <c r="O8" s="130"/>
      <c r="S8" s="31"/>
      <c r="T8" s="31"/>
      <c r="U8" s="31"/>
    </row>
    <row r="9" spans="8:30">
      <c r="H9" s="53">
        <v>3198</v>
      </c>
      <c r="I9" s="119">
        <v>15</v>
      </c>
      <c r="J9" s="224" t="s">
        <v>22</v>
      </c>
      <c r="K9" s="163">
        <f t="shared" si="0"/>
        <v>15</v>
      </c>
      <c r="L9" s="430">
        <v>3260</v>
      </c>
      <c r="M9" s="54"/>
      <c r="N9" s="130"/>
      <c r="O9" s="130"/>
      <c r="S9" s="31"/>
      <c r="T9" s="31"/>
      <c r="U9" s="31"/>
    </row>
    <row r="10" spans="8:30">
      <c r="H10" s="268">
        <v>2443</v>
      </c>
      <c r="I10" s="194">
        <v>24</v>
      </c>
      <c r="J10" s="227" t="s">
        <v>30</v>
      </c>
      <c r="K10" s="163">
        <f t="shared" si="0"/>
        <v>24</v>
      </c>
      <c r="L10" s="430">
        <v>850</v>
      </c>
      <c r="S10" s="31"/>
      <c r="T10" s="31"/>
      <c r="U10" s="31"/>
    </row>
    <row r="11" spans="8:30">
      <c r="H11" s="128">
        <v>1898</v>
      </c>
      <c r="I11" s="119">
        <v>36</v>
      </c>
      <c r="J11" s="224" t="s">
        <v>5</v>
      </c>
      <c r="K11" s="163">
        <f t="shared" si="0"/>
        <v>36</v>
      </c>
      <c r="L11" s="430">
        <v>1885</v>
      </c>
      <c r="M11" s="54"/>
      <c r="N11" s="130"/>
      <c r="O11" s="130"/>
      <c r="S11" s="31"/>
      <c r="T11" s="31"/>
      <c r="U11" s="31"/>
    </row>
    <row r="12" spans="8:30">
      <c r="H12" s="451">
        <v>1574</v>
      </c>
      <c r="I12" s="194">
        <v>34</v>
      </c>
      <c r="J12" s="227" t="s">
        <v>1</v>
      </c>
      <c r="K12" s="163">
        <f t="shared" si="0"/>
        <v>34</v>
      </c>
      <c r="L12" s="430">
        <v>1946</v>
      </c>
      <c r="M12" s="54"/>
      <c r="N12" s="130"/>
      <c r="O12" s="130"/>
      <c r="S12" s="31"/>
      <c r="T12" s="31"/>
      <c r="U12" s="31"/>
    </row>
    <row r="13" spans="8:30" ht="14.25" thickBot="1">
      <c r="H13" s="548">
        <v>1455</v>
      </c>
      <c r="I13" s="468">
        <v>17</v>
      </c>
      <c r="J13" s="469" t="s">
        <v>23</v>
      </c>
      <c r="K13" s="163">
        <f t="shared" si="0"/>
        <v>17</v>
      </c>
      <c r="L13" s="430">
        <v>1778</v>
      </c>
      <c r="M13" s="54"/>
      <c r="N13" s="130"/>
      <c r="O13" s="130"/>
      <c r="S13" s="31"/>
      <c r="T13" s="31"/>
      <c r="U13" s="31"/>
    </row>
    <row r="14" spans="8:30" ht="14.25" thickTop="1">
      <c r="H14" s="53">
        <v>1434</v>
      </c>
      <c r="I14" s="168">
        <v>27</v>
      </c>
      <c r="J14" s="246" t="s">
        <v>33</v>
      </c>
      <c r="K14" s="151" t="s">
        <v>9</v>
      </c>
      <c r="L14" s="431">
        <v>80784</v>
      </c>
      <c r="S14" s="31"/>
      <c r="T14" s="31"/>
      <c r="U14" s="31"/>
    </row>
    <row r="15" spans="8:30">
      <c r="H15" s="127">
        <v>1210</v>
      </c>
      <c r="I15" s="119">
        <v>25</v>
      </c>
      <c r="J15" s="224" t="s">
        <v>31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53">
        <v>564</v>
      </c>
      <c r="I16" s="119">
        <v>2</v>
      </c>
      <c r="J16" s="224" t="s">
        <v>6</v>
      </c>
      <c r="K16" s="163">
        <f>SUM(I4)</f>
        <v>33</v>
      </c>
      <c r="L16" s="224" t="s">
        <v>0</v>
      </c>
      <c r="M16" s="432">
        <v>28599</v>
      </c>
      <c r="N16" s="128">
        <f>SUM(H4)</f>
        <v>30343</v>
      </c>
      <c r="O16" s="54"/>
      <c r="P16" s="21"/>
      <c r="S16" s="31"/>
      <c r="T16" s="31"/>
      <c r="U16" s="31"/>
    </row>
    <row r="17" spans="1:21">
      <c r="H17" s="127">
        <v>512</v>
      </c>
      <c r="I17" s="408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3">
        <v>19463</v>
      </c>
      <c r="N17" s="128">
        <f t="shared" ref="N17:N25" si="2">SUM(H5)</f>
        <v>20993</v>
      </c>
      <c r="O17" s="54"/>
      <c r="P17" s="21"/>
      <c r="S17" s="31"/>
      <c r="T17" s="31"/>
      <c r="U17" s="31"/>
    </row>
    <row r="18" spans="1:21">
      <c r="H18" s="479">
        <v>362</v>
      </c>
      <c r="I18" s="119">
        <v>1</v>
      </c>
      <c r="J18" s="224" t="s">
        <v>4</v>
      </c>
      <c r="K18" s="163">
        <f t="shared" si="1"/>
        <v>14</v>
      </c>
      <c r="L18" s="224" t="s">
        <v>21</v>
      </c>
      <c r="M18" s="433">
        <v>8723</v>
      </c>
      <c r="N18" s="128">
        <f t="shared" si="2"/>
        <v>7291</v>
      </c>
      <c r="O18" s="54"/>
      <c r="P18" s="21"/>
      <c r="S18" s="31"/>
      <c r="T18" s="31"/>
      <c r="U18" s="31"/>
    </row>
    <row r="19" spans="1:21">
      <c r="H19" s="128">
        <v>300</v>
      </c>
      <c r="I19" s="119">
        <v>19</v>
      </c>
      <c r="J19" s="224" t="s">
        <v>25</v>
      </c>
      <c r="K19" s="163">
        <f t="shared" si="1"/>
        <v>38</v>
      </c>
      <c r="L19" s="224" t="s">
        <v>40</v>
      </c>
      <c r="M19" s="433">
        <v>4644</v>
      </c>
      <c r="N19" s="128">
        <f t="shared" si="2"/>
        <v>4413</v>
      </c>
      <c r="O19" s="54"/>
      <c r="P19" s="21"/>
      <c r="S19" s="31"/>
      <c r="T19" s="31"/>
      <c r="U19" s="31"/>
    </row>
    <row r="20" spans="1:21" ht="14.25" thickBot="1">
      <c r="H20" s="53">
        <v>196</v>
      </c>
      <c r="I20" s="119">
        <v>21</v>
      </c>
      <c r="J20" s="224" t="s">
        <v>27</v>
      </c>
      <c r="K20" s="163">
        <f t="shared" si="1"/>
        <v>37</v>
      </c>
      <c r="L20" s="224" t="s">
        <v>39</v>
      </c>
      <c r="M20" s="433">
        <v>4079</v>
      </c>
      <c r="N20" s="128">
        <f t="shared" si="2"/>
        <v>3355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220</v>
      </c>
      <c r="D21" s="74" t="s">
        <v>210</v>
      </c>
      <c r="E21" s="74" t="s">
        <v>55</v>
      </c>
      <c r="F21" s="74" t="s">
        <v>54</v>
      </c>
      <c r="G21" s="74" t="s">
        <v>56</v>
      </c>
      <c r="H21" s="127">
        <v>127</v>
      </c>
      <c r="I21" s="119">
        <v>23</v>
      </c>
      <c r="J21" s="224" t="s">
        <v>29</v>
      </c>
      <c r="K21" s="163">
        <f t="shared" si="1"/>
        <v>15</v>
      </c>
      <c r="L21" s="224" t="s">
        <v>22</v>
      </c>
      <c r="M21" s="433">
        <v>3291</v>
      </c>
      <c r="N21" s="128">
        <f t="shared" si="2"/>
        <v>3198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30343</v>
      </c>
      <c r="D22" s="128">
        <f>SUM(L4)</f>
        <v>30354</v>
      </c>
      <c r="E22" s="66">
        <f t="shared" ref="E22:E32" si="4">SUM(N16/M16*100)</f>
        <v>106.09811531871745</v>
      </c>
      <c r="F22" s="70">
        <f>SUM(C22/D22*100)</f>
        <v>99.963760954075241</v>
      </c>
      <c r="G22" s="5"/>
      <c r="H22" s="131">
        <v>96</v>
      </c>
      <c r="I22" s="119">
        <v>16</v>
      </c>
      <c r="J22" s="224" t="s">
        <v>3</v>
      </c>
      <c r="K22" s="163">
        <f t="shared" si="1"/>
        <v>24</v>
      </c>
      <c r="L22" s="227" t="s">
        <v>30</v>
      </c>
      <c r="M22" s="433">
        <v>2803</v>
      </c>
      <c r="N22" s="128">
        <f t="shared" si="2"/>
        <v>2443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20993</v>
      </c>
      <c r="D23" s="128">
        <f>SUM(L5)</f>
        <v>20431</v>
      </c>
      <c r="E23" s="66">
        <f t="shared" si="4"/>
        <v>107.86106972203669</v>
      </c>
      <c r="F23" s="70">
        <f t="shared" ref="F23:F32" si="5">SUM(C23/D23*100)</f>
        <v>102.75072194214674</v>
      </c>
      <c r="G23" s="5"/>
      <c r="H23" s="131">
        <v>84</v>
      </c>
      <c r="I23" s="119">
        <v>4</v>
      </c>
      <c r="J23" s="224" t="s">
        <v>13</v>
      </c>
      <c r="K23" s="163">
        <f t="shared" si="1"/>
        <v>36</v>
      </c>
      <c r="L23" s="224" t="s">
        <v>5</v>
      </c>
      <c r="M23" s="433">
        <v>2771</v>
      </c>
      <c r="N23" s="128">
        <f t="shared" si="2"/>
        <v>1898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7291</v>
      </c>
      <c r="D24" s="128">
        <f t="shared" ref="D24:D31" si="6">SUM(L6)</f>
        <v>5851</v>
      </c>
      <c r="E24" s="66">
        <f t="shared" si="4"/>
        <v>83.58362948526883</v>
      </c>
      <c r="F24" s="70">
        <f t="shared" si="5"/>
        <v>124.61117757648266</v>
      </c>
      <c r="G24" s="5"/>
      <c r="H24" s="529">
        <v>80</v>
      </c>
      <c r="I24" s="119">
        <v>39</v>
      </c>
      <c r="J24" s="224" t="s">
        <v>41</v>
      </c>
      <c r="K24" s="163">
        <f t="shared" si="1"/>
        <v>34</v>
      </c>
      <c r="L24" s="227" t="s">
        <v>1</v>
      </c>
      <c r="M24" s="433">
        <v>1989</v>
      </c>
      <c r="N24" s="128">
        <f t="shared" si="2"/>
        <v>1574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4413</v>
      </c>
      <c r="D25" s="128">
        <f t="shared" si="6"/>
        <v>4524</v>
      </c>
      <c r="E25" s="66">
        <f t="shared" si="4"/>
        <v>95.025839793281648</v>
      </c>
      <c r="F25" s="70">
        <f t="shared" si="5"/>
        <v>97.546419098143232</v>
      </c>
      <c r="G25" s="5"/>
      <c r="H25" s="529">
        <v>75</v>
      </c>
      <c r="I25" s="119">
        <v>31</v>
      </c>
      <c r="J25" s="224" t="s">
        <v>128</v>
      </c>
      <c r="K25" s="253">
        <f t="shared" si="1"/>
        <v>17</v>
      </c>
      <c r="L25" s="469" t="s">
        <v>23</v>
      </c>
      <c r="M25" s="434">
        <v>1412</v>
      </c>
      <c r="N25" s="234">
        <f t="shared" si="2"/>
        <v>1455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39</v>
      </c>
      <c r="C26" s="52">
        <f t="shared" si="3"/>
        <v>3355</v>
      </c>
      <c r="D26" s="128">
        <f t="shared" si="6"/>
        <v>3763</v>
      </c>
      <c r="E26" s="66">
        <f t="shared" si="4"/>
        <v>82.250551605785731</v>
      </c>
      <c r="F26" s="70">
        <f t="shared" si="5"/>
        <v>89.157587031623706</v>
      </c>
      <c r="G26" s="16"/>
      <c r="H26" s="545">
        <v>73</v>
      </c>
      <c r="I26" s="119">
        <v>6</v>
      </c>
      <c r="J26" s="224" t="s">
        <v>15</v>
      </c>
      <c r="K26" s="5"/>
      <c r="L26" s="512" t="s">
        <v>196</v>
      </c>
      <c r="M26" s="435">
        <v>84580</v>
      </c>
      <c r="N26" s="266">
        <f>SUM(H44)</f>
        <v>82180</v>
      </c>
      <c r="S26" s="31"/>
      <c r="T26" s="31"/>
      <c r="U26" s="31"/>
    </row>
    <row r="27" spans="1:21">
      <c r="A27" s="76">
        <v>6</v>
      </c>
      <c r="B27" s="224" t="s">
        <v>22</v>
      </c>
      <c r="C27" s="52">
        <f t="shared" si="3"/>
        <v>3198</v>
      </c>
      <c r="D27" s="128">
        <f t="shared" si="6"/>
        <v>3260</v>
      </c>
      <c r="E27" s="66">
        <f t="shared" si="4"/>
        <v>97.174111212397449</v>
      </c>
      <c r="F27" s="70">
        <f t="shared" si="5"/>
        <v>98.098159509202461</v>
      </c>
      <c r="G27" s="5"/>
      <c r="H27" s="541">
        <v>50</v>
      </c>
      <c r="I27" s="119">
        <v>22</v>
      </c>
      <c r="J27" s="224" t="s">
        <v>28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30</v>
      </c>
      <c r="C28" s="52">
        <f t="shared" si="3"/>
        <v>2443</v>
      </c>
      <c r="D28" s="128">
        <f t="shared" si="6"/>
        <v>850</v>
      </c>
      <c r="E28" s="66">
        <f t="shared" si="4"/>
        <v>87.156617909382803</v>
      </c>
      <c r="F28" s="70">
        <f t="shared" si="5"/>
        <v>287.41176470588232</v>
      </c>
      <c r="G28" s="5"/>
      <c r="H28" s="176">
        <v>46</v>
      </c>
      <c r="I28" s="119">
        <v>9</v>
      </c>
      <c r="J28" s="459" t="s">
        <v>206</v>
      </c>
      <c r="L28" s="36"/>
      <c r="S28" s="31"/>
      <c r="T28" s="31"/>
      <c r="U28" s="31"/>
    </row>
    <row r="29" spans="1:21">
      <c r="A29" s="76">
        <v>8</v>
      </c>
      <c r="B29" s="224" t="s">
        <v>5</v>
      </c>
      <c r="C29" s="52">
        <f t="shared" si="3"/>
        <v>1898</v>
      </c>
      <c r="D29" s="128">
        <f t="shared" si="6"/>
        <v>1885</v>
      </c>
      <c r="E29" s="66">
        <f t="shared" si="4"/>
        <v>68.495128112594728</v>
      </c>
      <c r="F29" s="70">
        <f t="shared" si="5"/>
        <v>100.68965517241379</v>
      </c>
      <c r="G29" s="15"/>
      <c r="H29" s="131">
        <v>4</v>
      </c>
      <c r="I29" s="119">
        <v>3</v>
      </c>
      <c r="J29" s="224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1</v>
      </c>
      <c r="C30" s="52">
        <f t="shared" si="3"/>
        <v>1574</v>
      </c>
      <c r="D30" s="128">
        <f t="shared" si="6"/>
        <v>1946</v>
      </c>
      <c r="E30" s="66">
        <f t="shared" si="4"/>
        <v>79.135243841126197</v>
      </c>
      <c r="F30" s="70">
        <f t="shared" si="5"/>
        <v>80.883864337101755</v>
      </c>
      <c r="G30" s="16"/>
      <c r="H30" s="529">
        <v>4</v>
      </c>
      <c r="I30" s="119">
        <v>12</v>
      </c>
      <c r="J30" s="224" t="s">
        <v>20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9" t="s">
        <v>23</v>
      </c>
      <c r="C31" s="52">
        <f t="shared" si="3"/>
        <v>1455</v>
      </c>
      <c r="D31" s="128">
        <f t="shared" si="6"/>
        <v>1778</v>
      </c>
      <c r="E31" s="66">
        <f t="shared" si="4"/>
        <v>103.04532577903683</v>
      </c>
      <c r="F31" s="70">
        <f t="shared" si="5"/>
        <v>81.833520809898758</v>
      </c>
      <c r="G31" s="132"/>
      <c r="H31" s="176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82180</v>
      </c>
      <c r="D32" s="82">
        <f>SUM(L14)</f>
        <v>80784</v>
      </c>
      <c r="E32" s="85">
        <f t="shared" si="4"/>
        <v>97.162449751714348</v>
      </c>
      <c r="F32" s="83">
        <f t="shared" si="5"/>
        <v>101.72806496335909</v>
      </c>
      <c r="G32" s="84"/>
      <c r="H32" s="546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128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547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8">
        <v>0</v>
      </c>
      <c r="I37" s="119">
        <v>18</v>
      </c>
      <c r="J37" s="224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">
        <v>0</v>
      </c>
      <c r="I38" s="119">
        <v>20</v>
      </c>
      <c r="J38" s="224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28</v>
      </c>
      <c r="J39" s="224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44">
        <v>0</v>
      </c>
      <c r="I40" s="119">
        <v>29</v>
      </c>
      <c r="J40" s="224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4" t="s">
        <v>35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4" t="s">
        <v>37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82180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220</v>
      </c>
      <c r="I47" s="119"/>
      <c r="J47" s="251" t="s">
        <v>80</v>
      </c>
      <c r="K47" s="5"/>
      <c r="L47" s="417" t="s">
        <v>210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52">
        <v>61315</v>
      </c>
      <c r="I49" s="119">
        <v>26</v>
      </c>
      <c r="J49" s="224" t="s">
        <v>32</v>
      </c>
      <c r="K49" s="5">
        <f>SUM(I49)</f>
        <v>26</v>
      </c>
      <c r="L49" s="423">
        <v>60318</v>
      </c>
      <c r="M49" s="1"/>
      <c r="N49" s="129"/>
      <c r="O49" s="129"/>
      <c r="S49" s="31"/>
      <c r="T49" s="31"/>
      <c r="U49" s="31"/>
      <c r="V49" s="31"/>
    </row>
    <row r="50" spans="1:22">
      <c r="H50" s="6">
        <v>16697</v>
      </c>
      <c r="I50" s="119">
        <v>33</v>
      </c>
      <c r="J50" s="224" t="s">
        <v>0</v>
      </c>
      <c r="K50" s="5">
        <f t="shared" ref="K50:K58" si="7">SUM(I50)</f>
        <v>33</v>
      </c>
      <c r="L50" s="423">
        <v>9498</v>
      </c>
      <c r="M50" s="31"/>
      <c r="N50" s="130"/>
      <c r="O50" s="130"/>
      <c r="S50" s="31"/>
      <c r="T50" s="31"/>
      <c r="U50" s="31"/>
      <c r="V50" s="31"/>
    </row>
    <row r="51" spans="1:22">
      <c r="H51" s="53">
        <v>12467</v>
      </c>
      <c r="I51" s="119">
        <v>13</v>
      </c>
      <c r="J51" s="224" t="s">
        <v>7</v>
      </c>
      <c r="K51" s="5">
        <f t="shared" si="7"/>
        <v>13</v>
      </c>
      <c r="L51" s="423">
        <v>14678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11066</v>
      </c>
      <c r="I52" s="119">
        <v>34</v>
      </c>
      <c r="J52" s="224" t="s">
        <v>1</v>
      </c>
      <c r="K52" s="5">
        <f t="shared" si="7"/>
        <v>34</v>
      </c>
      <c r="L52" s="423">
        <v>9154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220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10069</v>
      </c>
      <c r="I53" s="119">
        <v>40</v>
      </c>
      <c r="J53" s="224" t="s">
        <v>2</v>
      </c>
      <c r="K53" s="5">
        <f t="shared" si="7"/>
        <v>40</v>
      </c>
      <c r="L53" s="423">
        <v>5745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61315</v>
      </c>
      <c r="D54" s="139">
        <f>SUM(L49)</f>
        <v>60318</v>
      </c>
      <c r="E54" s="66">
        <f t="shared" ref="E54:E64" si="9">SUM(N63/M63*100)</f>
        <v>99.232873165126477</v>
      </c>
      <c r="F54" s="66">
        <f>SUM(C54/D54*100)</f>
        <v>101.65290626347027</v>
      </c>
      <c r="G54" s="5"/>
      <c r="H54" s="53">
        <v>9313</v>
      </c>
      <c r="I54" s="119">
        <v>25</v>
      </c>
      <c r="J54" s="224" t="s">
        <v>31</v>
      </c>
      <c r="K54" s="5">
        <f t="shared" si="7"/>
        <v>25</v>
      </c>
      <c r="L54" s="423">
        <v>12807</v>
      </c>
      <c r="M54" s="31"/>
      <c r="N54" s="507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16697</v>
      </c>
      <c r="D55" s="139">
        <f t="shared" ref="D55:D64" si="10">SUM(L50)</f>
        <v>9498</v>
      </c>
      <c r="E55" s="66">
        <f t="shared" si="9"/>
        <v>104.07005734230866</v>
      </c>
      <c r="F55" s="66">
        <f t="shared" ref="F55:F64" si="11">SUM(C55/D55*100)</f>
        <v>175.79490419035585</v>
      </c>
      <c r="G55" s="5"/>
      <c r="H55" s="127">
        <v>4369</v>
      </c>
      <c r="I55" s="119">
        <v>24</v>
      </c>
      <c r="J55" s="224" t="s">
        <v>30</v>
      </c>
      <c r="K55" s="5">
        <f t="shared" si="7"/>
        <v>24</v>
      </c>
      <c r="L55" s="423">
        <v>4985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12467</v>
      </c>
      <c r="D56" s="139">
        <f t="shared" si="10"/>
        <v>14678</v>
      </c>
      <c r="E56" s="66">
        <f t="shared" si="9"/>
        <v>73.791062444510217</v>
      </c>
      <c r="F56" s="66">
        <f t="shared" si="11"/>
        <v>84.936639869191993</v>
      </c>
      <c r="G56" s="5"/>
      <c r="H56" s="127">
        <v>3221</v>
      </c>
      <c r="I56" s="119">
        <v>22</v>
      </c>
      <c r="J56" s="224" t="s">
        <v>28</v>
      </c>
      <c r="K56" s="5">
        <f t="shared" si="7"/>
        <v>22</v>
      </c>
      <c r="L56" s="423">
        <v>2744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1</v>
      </c>
      <c r="C57" s="52">
        <f t="shared" si="8"/>
        <v>11066</v>
      </c>
      <c r="D57" s="139">
        <f t="shared" si="10"/>
        <v>9154</v>
      </c>
      <c r="E57" s="66">
        <f t="shared" si="9"/>
        <v>130.72652096869462</v>
      </c>
      <c r="F57" s="66">
        <f t="shared" si="11"/>
        <v>120.8870439152283</v>
      </c>
      <c r="G57" s="5"/>
      <c r="H57" s="131">
        <v>3058</v>
      </c>
      <c r="I57" s="119">
        <v>16</v>
      </c>
      <c r="J57" s="224" t="s">
        <v>3</v>
      </c>
      <c r="K57" s="5">
        <f t="shared" si="7"/>
        <v>16</v>
      </c>
      <c r="L57" s="423">
        <v>4902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2</v>
      </c>
      <c r="C58" s="52">
        <f t="shared" si="8"/>
        <v>10069</v>
      </c>
      <c r="D58" s="139">
        <f t="shared" si="10"/>
        <v>5745</v>
      </c>
      <c r="E58" s="66">
        <f t="shared" si="9"/>
        <v>100.08946322067594</v>
      </c>
      <c r="F58" s="66">
        <f t="shared" si="11"/>
        <v>175.26544821583988</v>
      </c>
      <c r="G58" s="16"/>
      <c r="H58" s="234">
        <v>2856</v>
      </c>
      <c r="I58" s="194">
        <v>36</v>
      </c>
      <c r="J58" s="227" t="s">
        <v>5</v>
      </c>
      <c r="K58" s="18">
        <f t="shared" si="7"/>
        <v>36</v>
      </c>
      <c r="L58" s="424">
        <v>5021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31</v>
      </c>
      <c r="C59" s="52">
        <f t="shared" si="8"/>
        <v>9313</v>
      </c>
      <c r="D59" s="139">
        <f t="shared" si="10"/>
        <v>12807</v>
      </c>
      <c r="E59" s="66">
        <f t="shared" si="9"/>
        <v>71.298422906139947</v>
      </c>
      <c r="F59" s="66">
        <f t="shared" si="11"/>
        <v>72.718044819239481</v>
      </c>
      <c r="G59" s="5"/>
      <c r="H59" s="549">
        <v>2484</v>
      </c>
      <c r="I59" s="465">
        <v>15</v>
      </c>
      <c r="J59" s="308" t="s">
        <v>22</v>
      </c>
      <c r="K59" s="12" t="s">
        <v>76</v>
      </c>
      <c r="L59" s="425">
        <v>136804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30</v>
      </c>
      <c r="C60" s="52">
        <f t="shared" si="8"/>
        <v>4369</v>
      </c>
      <c r="D60" s="139">
        <f t="shared" si="10"/>
        <v>4985</v>
      </c>
      <c r="E60" s="66">
        <f t="shared" si="9"/>
        <v>114.43163960188581</v>
      </c>
      <c r="F60" s="66">
        <f t="shared" si="11"/>
        <v>87.642928786359079</v>
      </c>
      <c r="G60" s="5"/>
      <c r="H60" s="131">
        <v>944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28</v>
      </c>
      <c r="C61" s="52">
        <f t="shared" si="8"/>
        <v>3221</v>
      </c>
      <c r="D61" s="139">
        <f t="shared" si="10"/>
        <v>2744</v>
      </c>
      <c r="E61" s="66">
        <f t="shared" si="9"/>
        <v>110.27045532351933</v>
      </c>
      <c r="F61" s="66">
        <f t="shared" si="11"/>
        <v>117.38338192419826</v>
      </c>
      <c r="G61" s="15"/>
      <c r="H61" s="176">
        <v>604</v>
      </c>
      <c r="I61" s="197">
        <v>21</v>
      </c>
      <c r="J61" s="5" t="s">
        <v>193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3</v>
      </c>
      <c r="C62" s="52">
        <f t="shared" si="8"/>
        <v>3058</v>
      </c>
      <c r="D62" s="139">
        <f t="shared" si="10"/>
        <v>4902</v>
      </c>
      <c r="E62" s="66">
        <f t="shared" si="9"/>
        <v>46.844362745098039</v>
      </c>
      <c r="F62" s="66">
        <f t="shared" si="11"/>
        <v>62.382700938392489</v>
      </c>
      <c r="G62" s="16"/>
      <c r="H62" s="131">
        <v>460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1">
        <f t="shared" si="8"/>
        <v>2856</v>
      </c>
      <c r="D63" s="195">
        <f t="shared" si="10"/>
        <v>5021</v>
      </c>
      <c r="E63" s="72">
        <f t="shared" si="9"/>
        <v>99.546880446148492</v>
      </c>
      <c r="F63" s="72">
        <f t="shared" si="11"/>
        <v>56.881099382593113</v>
      </c>
      <c r="G63" s="132"/>
      <c r="H63" s="131">
        <v>140</v>
      </c>
      <c r="I63" s="119">
        <v>23</v>
      </c>
      <c r="J63" s="224" t="s">
        <v>29</v>
      </c>
      <c r="K63" s="5">
        <f>SUM(K49)</f>
        <v>26</v>
      </c>
      <c r="L63" s="224" t="s">
        <v>32</v>
      </c>
      <c r="M63" s="237">
        <v>61789</v>
      </c>
      <c r="N63" s="128">
        <f>SUM(H49)</f>
        <v>61315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139398</v>
      </c>
      <c r="D64" s="196">
        <f t="shared" si="10"/>
        <v>136804</v>
      </c>
      <c r="E64" s="85">
        <f t="shared" si="9"/>
        <v>94.502633773312454</v>
      </c>
      <c r="F64" s="85">
        <f t="shared" si="11"/>
        <v>101.89614338762026</v>
      </c>
      <c r="G64" s="84"/>
      <c r="H64" s="541">
        <v>122</v>
      </c>
      <c r="I64" s="119">
        <v>1</v>
      </c>
      <c r="J64" s="224" t="s">
        <v>4</v>
      </c>
      <c r="K64" s="5">
        <f t="shared" ref="K64:K72" si="12">SUM(K50)</f>
        <v>33</v>
      </c>
      <c r="L64" s="224" t="s">
        <v>0</v>
      </c>
      <c r="M64" s="237">
        <v>16044</v>
      </c>
      <c r="N64" s="128">
        <f t="shared" ref="N64:N72" si="13">SUM(H50)</f>
        <v>16697</v>
      </c>
      <c r="O64" s="54"/>
      <c r="S64" s="31"/>
      <c r="T64" s="31"/>
      <c r="U64" s="31"/>
      <c r="V64" s="31"/>
    </row>
    <row r="65" spans="2:22">
      <c r="H65" s="128">
        <v>81</v>
      </c>
      <c r="I65" s="119">
        <v>29</v>
      </c>
      <c r="J65" s="224" t="s">
        <v>118</v>
      </c>
      <c r="K65" s="5">
        <f t="shared" si="12"/>
        <v>13</v>
      </c>
      <c r="L65" s="224" t="s">
        <v>7</v>
      </c>
      <c r="M65" s="237">
        <v>16895</v>
      </c>
      <c r="N65" s="128">
        <f t="shared" si="13"/>
        <v>12467</v>
      </c>
      <c r="O65" s="54"/>
      <c r="S65" s="31"/>
      <c r="T65" s="31"/>
      <c r="U65" s="31"/>
      <c r="V65" s="31"/>
    </row>
    <row r="66" spans="2:22">
      <c r="H66" s="128">
        <v>69</v>
      </c>
      <c r="I66" s="119">
        <v>9</v>
      </c>
      <c r="J66" s="459" t="s">
        <v>203</v>
      </c>
      <c r="K66" s="5">
        <f t="shared" si="12"/>
        <v>34</v>
      </c>
      <c r="L66" s="224" t="s">
        <v>1</v>
      </c>
      <c r="M66" s="237">
        <v>8465</v>
      </c>
      <c r="N66" s="128">
        <f t="shared" si="13"/>
        <v>11066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49</v>
      </c>
      <c r="I67" s="119">
        <v>27</v>
      </c>
      <c r="J67" s="224" t="s">
        <v>33</v>
      </c>
      <c r="K67" s="5">
        <f t="shared" si="12"/>
        <v>40</v>
      </c>
      <c r="L67" s="224" t="s">
        <v>2</v>
      </c>
      <c r="M67" s="237">
        <v>10060</v>
      </c>
      <c r="N67" s="128">
        <f t="shared" si="13"/>
        <v>10069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01">
        <v>12</v>
      </c>
      <c r="I68" s="119">
        <v>30</v>
      </c>
      <c r="J68" s="224" t="s">
        <v>35</v>
      </c>
      <c r="K68" s="5">
        <f t="shared" si="12"/>
        <v>25</v>
      </c>
      <c r="L68" s="224" t="s">
        <v>31</v>
      </c>
      <c r="M68" s="237">
        <v>13062</v>
      </c>
      <c r="N68" s="128">
        <f t="shared" si="13"/>
        <v>9313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2</v>
      </c>
      <c r="I69" s="119">
        <v>14</v>
      </c>
      <c r="J69" s="224" t="s">
        <v>21</v>
      </c>
      <c r="K69" s="5">
        <f t="shared" si="12"/>
        <v>24</v>
      </c>
      <c r="L69" s="224" t="s">
        <v>30</v>
      </c>
      <c r="M69" s="237">
        <v>3818</v>
      </c>
      <c r="N69" s="128">
        <f t="shared" si="13"/>
        <v>4369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2</v>
      </c>
      <c r="J70" s="224" t="s">
        <v>6</v>
      </c>
      <c r="K70" s="5">
        <f t="shared" si="12"/>
        <v>22</v>
      </c>
      <c r="L70" s="224" t="s">
        <v>28</v>
      </c>
      <c r="M70" s="237">
        <v>2921</v>
      </c>
      <c r="N70" s="128">
        <f t="shared" si="13"/>
        <v>3221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4" t="s">
        <v>12</v>
      </c>
      <c r="K71" s="5">
        <f t="shared" si="12"/>
        <v>16</v>
      </c>
      <c r="L71" s="224" t="s">
        <v>3</v>
      </c>
      <c r="M71" s="237">
        <v>6528</v>
      </c>
      <c r="N71" s="128">
        <f t="shared" si="13"/>
        <v>3058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4</v>
      </c>
      <c r="J72" s="224" t="s">
        <v>13</v>
      </c>
      <c r="K72" s="5">
        <f t="shared" si="12"/>
        <v>36</v>
      </c>
      <c r="L72" s="227" t="s">
        <v>5</v>
      </c>
      <c r="M72" s="238">
        <v>2869</v>
      </c>
      <c r="N72" s="128">
        <f t="shared" si="13"/>
        <v>2856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4" t="s">
        <v>14</v>
      </c>
      <c r="K73" s="52"/>
      <c r="L73" s="387" t="s">
        <v>107</v>
      </c>
      <c r="M73" s="236">
        <v>147507</v>
      </c>
      <c r="N73" s="235">
        <f>SUM(H89)</f>
        <v>139398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4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4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4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10</v>
      </c>
      <c r="J77" s="224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11</v>
      </c>
      <c r="J78" s="224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12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18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19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4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57">
        <v>0</v>
      </c>
      <c r="I83" s="119">
        <v>28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4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32</v>
      </c>
      <c r="J85" s="224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4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139398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27" sqref="M2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220</v>
      </c>
      <c r="I2" s="119"/>
      <c r="J2" s="260" t="s">
        <v>126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24687</v>
      </c>
      <c r="I4" s="119">
        <v>17</v>
      </c>
      <c r="J4" s="40" t="s">
        <v>23</v>
      </c>
      <c r="K4" s="278">
        <f>SUM(I4)</f>
        <v>17</v>
      </c>
      <c r="L4" s="378">
        <v>26809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20813</v>
      </c>
      <c r="I5" s="119">
        <v>33</v>
      </c>
      <c r="J5" s="40" t="s">
        <v>0</v>
      </c>
      <c r="K5" s="278">
        <f t="shared" ref="K5:K13" si="0">SUM(I5)</f>
        <v>33</v>
      </c>
      <c r="L5" s="378">
        <v>22136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15811</v>
      </c>
      <c r="I6" s="119">
        <v>34</v>
      </c>
      <c r="J6" s="40" t="s">
        <v>1</v>
      </c>
      <c r="K6" s="278">
        <f t="shared" si="0"/>
        <v>34</v>
      </c>
      <c r="L6" s="378">
        <v>16241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15797</v>
      </c>
      <c r="I7" s="119">
        <v>40</v>
      </c>
      <c r="J7" s="40" t="s">
        <v>2</v>
      </c>
      <c r="K7" s="278">
        <f t="shared" si="0"/>
        <v>40</v>
      </c>
      <c r="L7" s="378">
        <v>11496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14469</v>
      </c>
      <c r="I8" s="119">
        <v>31</v>
      </c>
      <c r="J8" s="40" t="s">
        <v>72</v>
      </c>
      <c r="K8" s="278">
        <f t="shared" si="0"/>
        <v>31</v>
      </c>
      <c r="L8" s="378">
        <v>15957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12971</v>
      </c>
      <c r="I9" s="119">
        <v>3</v>
      </c>
      <c r="J9" s="40" t="s">
        <v>12</v>
      </c>
      <c r="K9" s="278">
        <f t="shared" si="0"/>
        <v>3</v>
      </c>
      <c r="L9" s="378">
        <v>16339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401">
        <v>12802</v>
      </c>
      <c r="I10" s="119">
        <v>13</v>
      </c>
      <c r="J10" s="40" t="s">
        <v>7</v>
      </c>
      <c r="K10" s="278">
        <f t="shared" si="0"/>
        <v>13</v>
      </c>
      <c r="L10" s="378">
        <v>14860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53">
        <v>10321</v>
      </c>
      <c r="I11" s="119">
        <v>16</v>
      </c>
      <c r="J11" s="40" t="s">
        <v>3</v>
      </c>
      <c r="K11" s="278">
        <f t="shared" si="0"/>
        <v>16</v>
      </c>
      <c r="L11" s="378">
        <v>11405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3">
        <v>9091</v>
      </c>
      <c r="I12" s="119">
        <v>26</v>
      </c>
      <c r="J12" s="40" t="s">
        <v>32</v>
      </c>
      <c r="K12" s="278">
        <f t="shared" si="0"/>
        <v>26</v>
      </c>
      <c r="L12" s="379">
        <v>10787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4">
        <v>8623</v>
      </c>
      <c r="I13" s="194">
        <v>2</v>
      </c>
      <c r="J13" s="103" t="s">
        <v>6</v>
      </c>
      <c r="K13" s="278">
        <f t="shared" si="0"/>
        <v>2</v>
      </c>
      <c r="L13" s="379">
        <v>14084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35">
        <v>7645</v>
      </c>
      <c r="I14" s="306">
        <v>11</v>
      </c>
      <c r="J14" s="533" t="s">
        <v>19</v>
      </c>
      <c r="K14" s="151" t="s">
        <v>9</v>
      </c>
      <c r="L14" s="380">
        <v>195714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6947</v>
      </c>
      <c r="I15" s="119">
        <v>38</v>
      </c>
      <c r="J15" s="40" t="s">
        <v>40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457">
        <v>6823</v>
      </c>
      <c r="I16" s="119">
        <v>25</v>
      </c>
      <c r="J16" s="40" t="s">
        <v>31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6062</v>
      </c>
      <c r="I17" s="119">
        <v>21</v>
      </c>
      <c r="J17" s="459" t="s">
        <v>197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479">
        <v>3990</v>
      </c>
      <c r="I18" s="119">
        <v>24</v>
      </c>
      <c r="J18" s="40" t="s">
        <v>30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1765</v>
      </c>
      <c r="I19" s="119">
        <v>14</v>
      </c>
      <c r="J19" s="40" t="s">
        <v>21</v>
      </c>
      <c r="K19" s="163">
        <f>SUM(I4)</f>
        <v>17</v>
      </c>
      <c r="L19" s="40" t="s">
        <v>23</v>
      </c>
      <c r="M19" s="536">
        <v>28172</v>
      </c>
      <c r="N19" s="128">
        <f>SUM(H4)</f>
        <v>24687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220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1168</v>
      </c>
      <c r="I20" s="119">
        <v>1</v>
      </c>
      <c r="J20" s="40" t="s">
        <v>4</v>
      </c>
      <c r="K20" s="163">
        <f t="shared" ref="K20:K28" si="1">SUM(I5)</f>
        <v>33</v>
      </c>
      <c r="L20" s="40" t="s">
        <v>0</v>
      </c>
      <c r="M20" s="537">
        <v>19218</v>
      </c>
      <c r="N20" s="128">
        <f t="shared" ref="N20:N28" si="2">SUM(H5)</f>
        <v>20813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7">
        <f>SUM(H4)</f>
        <v>24687</v>
      </c>
      <c r="D21" s="9">
        <f>SUM(L4)</f>
        <v>26809</v>
      </c>
      <c r="E21" s="66">
        <f t="shared" ref="E21:E30" si="3">SUM(N19/M19*100)</f>
        <v>87.629561266505746</v>
      </c>
      <c r="F21" s="66">
        <f t="shared" ref="F21:F31" si="4">SUM(C21/D21*100)</f>
        <v>92.084747659368134</v>
      </c>
      <c r="G21" s="77"/>
      <c r="H21" s="127">
        <v>1124</v>
      </c>
      <c r="I21" s="119">
        <v>9</v>
      </c>
      <c r="J21" s="459" t="s">
        <v>205</v>
      </c>
      <c r="K21" s="163">
        <f t="shared" si="1"/>
        <v>34</v>
      </c>
      <c r="L21" s="40" t="s">
        <v>1</v>
      </c>
      <c r="M21" s="537">
        <v>16605</v>
      </c>
      <c r="N21" s="128">
        <f t="shared" si="2"/>
        <v>15811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7">
        <f t="shared" ref="C22:C30" si="5">SUM(H5)</f>
        <v>20813</v>
      </c>
      <c r="D22" s="9">
        <f t="shared" ref="D22:D30" si="6">SUM(L5)</f>
        <v>22136</v>
      </c>
      <c r="E22" s="66">
        <f t="shared" si="3"/>
        <v>108.29951087522115</v>
      </c>
      <c r="F22" s="66">
        <f t="shared" si="4"/>
        <v>94.023310444524753</v>
      </c>
      <c r="G22" s="77"/>
      <c r="H22" s="53">
        <v>786</v>
      </c>
      <c r="I22" s="119">
        <v>36</v>
      </c>
      <c r="J22" s="40" t="s">
        <v>5</v>
      </c>
      <c r="K22" s="163">
        <f t="shared" si="1"/>
        <v>40</v>
      </c>
      <c r="L22" s="40" t="s">
        <v>2</v>
      </c>
      <c r="M22" s="537">
        <v>16906</v>
      </c>
      <c r="N22" s="128">
        <f t="shared" si="2"/>
        <v>15797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</v>
      </c>
      <c r="C23" s="299">
        <f t="shared" si="5"/>
        <v>15811</v>
      </c>
      <c r="D23" s="139">
        <f t="shared" si="6"/>
        <v>16241</v>
      </c>
      <c r="E23" s="300">
        <f t="shared" si="3"/>
        <v>95.218307738632944</v>
      </c>
      <c r="F23" s="300">
        <f t="shared" si="4"/>
        <v>97.352379779570214</v>
      </c>
      <c r="G23" s="77"/>
      <c r="H23" s="127">
        <v>769</v>
      </c>
      <c r="I23" s="119">
        <v>4</v>
      </c>
      <c r="J23" s="40" t="s">
        <v>13</v>
      </c>
      <c r="K23" s="163">
        <f t="shared" si="1"/>
        <v>31</v>
      </c>
      <c r="L23" s="40" t="s">
        <v>72</v>
      </c>
      <c r="M23" s="537">
        <v>12164</v>
      </c>
      <c r="N23" s="128">
        <f t="shared" si="2"/>
        <v>14469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</v>
      </c>
      <c r="C24" s="277">
        <f t="shared" si="5"/>
        <v>15797</v>
      </c>
      <c r="D24" s="9">
        <f t="shared" si="6"/>
        <v>11496</v>
      </c>
      <c r="E24" s="66">
        <f t="shared" si="3"/>
        <v>93.440198746007326</v>
      </c>
      <c r="F24" s="66">
        <f t="shared" si="4"/>
        <v>137.41301322199027</v>
      </c>
      <c r="G24" s="77"/>
      <c r="H24" s="127">
        <v>490</v>
      </c>
      <c r="I24" s="119">
        <v>27</v>
      </c>
      <c r="J24" s="40" t="s">
        <v>33</v>
      </c>
      <c r="K24" s="163">
        <f t="shared" si="1"/>
        <v>3</v>
      </c>
      <c r="L24" s="40" t="s">
        <v>12</v>
      </c>
      <c r="M24" s="537">
        <v>7584</v>
      </c>
      <c r="N24" s="128">
        <f t="shared" si="2"/>
        <v>12971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7">
        <f t="shared" si="5"/>
        <v>14469</v>
      </c>
      <c r="D25" s="9">
        <f t="shared" si="6"/>
        <v>15957</v>
      </c>
      <c r="E25" s="66">
        <f t="shared" si="3"/>
        <v>118.94935876356463</v>
      </c>
      <c r="F25" s="66">
        <f t="shared" si="4"/>
        <v>90.674938898289142</v>
      </c>
      <c r="G25" s="87"/>
      <c r="H25" s="127">
        <v>399</v>
      </c>
      <c r="I25" s="119">
        <v>32</v>
      </c>
      <c r="J25" s="40" t="s">
        <v>37</v>
      </c>
      <c r="K25" s="163">
        <f t="shared" si="1"/>
        <v>13</v>
      </c>
      <c r="L25" s="40" t="s">
        <v>7</v>
      </c>
      <c r="M25" s="537">
        <v>15409</v>
      </c>
      <c r="N25" s="128">
        <f t="shared" si="2"/>
        <v>12802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12</v>
      </c>
      <c r="C26" s="277">
        <f t="shared" si="5"/>
        <v>12971</v>
      </c>
      <c r="D26" s="9">
        <f t="shared" si="6"/>
        <v>16339</v>
      </c>
      <c r="E26" s="66">
        <f t="shared" si="3"/>
        <v>171.03111814345993</v>
      </c>
      <c r="F26" s="66">
        <f t="shared" si="4"/>
        <v>79.386743374747539</v>
      </c>
      <c r="G26" s="77"/>
      <c r="H26" s="127">
        <v>391</v>
      </c>
      <c r="I26" s="119">
        <v>39</v>
      </c>
      <c r="J26" s="40" t="s">
        <v>41</v>
      </c>
      <c r="K26" s="163">
        <f t="shared" si="1"/>
        <v>16</v>
      </c>
      <c r="L26" s="40" t="s">
        <v>3</v>
      </c>
      <c r="M26" s="537">
        <v>11099</v>
      </c>
      <c r="N26" s="128">
        <f t="shared" si="2"/>
        <v>10321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12802</v>
      </c>
      <c r="D27" s="9">
        <f t="shared" si="6"/>
        <v>14860</v>
      </c>
      <c r="E27" s="66">
        <f t="shared" si="3"/>
        <v>83.081316113959375</v>
      </c>
      <c r="F27" s="66">
        <f t="shared" si="4"/>
        <v>86.150740242261108</v>
      </c>
      <c r="G27" s="77"/>
      <c r="H27" s="127">
        <v>355</v>
      </c>
      <c r="I27" s="119">
        <v>12</v>
      </c>
      <c r="J27" s="40" t="s">
        <v>20</v>
      </c>
      <c r="K27" s="163">
        <f t="shared" si="1"/>
        <v>26</v>
      </c>
      <c r="L27" s="40" t="s">
        <v>32</v>
      </c>
      <c r="M27" s="538">
        <v>6681</v>
      </c>
      <c r="N27" s="128">
        <f t="shared" si="2"/>
        <v>9091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10321</v>
      </c>
      <c r="D28" s="9">
        <f t="shared" si="6"/>
        <v>11405</v>
      </c>
      <c r="E28" s="66">
        <f t="shared" si="3"/>
        <v>92.990359491846107</v>
      </c>
      <c r="F28" s="66">
        <f t="shared" si="4"/>
        <v>90.495396755808855</v>
      </c>
      <c r="G28" s="88"/>
      <c r="H28" s="127">
        <v>130</v>
      </c>
      <c r="I28" s="119">
        <v>29</v>
      </c>
      <c r="J28" s="40" t="s">
        <v>58</v>
      </c>
      <c r="K28" s="253">
        <f t="shared" si="1"/>
        <v>2</v>
      </c>
      <c r="L28" s="103" t="s">
        <v>6</v>
      </c>
      <c r="M28" s="539">
        <v>20121</v>
      </c>
      <c r="N28" s="234">
        <f t="shared" si="2"/>
        <v>8623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32</v>
      </c>
      <c r="C29" s="277">
        <f t="shared" si="5"/>
        <v>9091</v>
      </c>
      <c r="D29" s="9">
        <f t="shared" si="6"/>
        <v>10787</v>
      </c>
      <c r="E29" s="66">
        <f t="shared" si="3"/>
        <v>136.07244424487354</v>
      </c>
      <c r="F29" s="66">
        <f t="shared" si="4"/>
        <v>84.277370909428015</v>
      </c>
      <c r="G29" s="87"/>
      <c r="H29" s="127">
        <v>128</v>
      </c>
      <c r="I29" s="119">
        <v>20</v>
      </c>
      <c r="J29" s="40" t="s">
        <v>26</v>
      </c>
      <c r="K29" s="161"/>
      <c r="L29" s="161" t="s">
        <v>209</v>
      </c>
      <c r="M29" s="540">
        <v>198579</v>
      </c>
      <c r="N29" s="242">
        <f>SUM(H44)</f>
        <v>184634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6</v>
      </c>
      <c r="C30" s="277">
        <f t="shared" si="5"/>
        <v>8623</v>
      </c>
      <c r="D30" s="9">
        <f t="shared" si="6"/>
        <v>14084</v>
      </c>
      <c r="E30" s="72">
        <f t="shared" si="3"/>
        <v>42.855722876596595</v>
      </c>
      <c r="F30" s="78">
        <f t="shared" si="4"/>
        <v>61.225504118148258</v>
      </c>
      <c r="G30" s="90"/>
      <c r="H30" s="127">
        <v>102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184634</v>
      </c>
      <c r="D31" s="82">
        <f>SUM(L14)</f>
        <v>195714</v>
      </c>
      <c r="E31" s="85">
        <f>SUM(N29/M29*100)</f>
        <v>92.977605889847368</v>
      </c>
      <c r="F31" s="78">
        <f t="shared" si="4"/>
        <v>94.338677866683014</v>
      </c>
      <c r="G31" s="86"/>
      <c r="H31" s="127">
        <v>68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59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34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12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1</v>
      </c>
      <c r="I36" s="119">
        <v>37</v>
      </c>
      <c r="J36" s="40" t="s">
        <v>39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184634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220</v>
      </c>
      <c r="I48" s="119"/>
      <c r="J48" s="263" t="s">
        <v>105</v>
      </c>
      <c r="K48" s="5"/>
      <c r="L48" s="447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47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40871</v>
      </c>
      <c r="I50" s="119">
        <v>16</v>
      </c>
      <c r="J50" s="40" t="s">
        <v>3</v>
      </c>
      <c r="K50" s="445">
        <f>SUM(I50)</f>
        <v>16</v>
      </c>
      <c r="L50" s="448">
        <v>33701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6480</v>
      </c>
      <c r="I51" s="119">
        <v>25</v>
      </c>
      <c r="J51" s="40" t="s">
        <v>31</v>
      </c>
      <c r="K51" s="445">
        <f t="shared" ref="K51:K59" si="7">SUM(I51)</f>
        <v>25</v>
      </c>
      <c r="L51" s="449">
        <v>4319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3471</v>
      </c>
      <c r="I52" s="119">
        <v>26</v>
      </c>
      <c r="J52" s="40" t="s">
        <v>32</v>
      </c>
      <c r="K52" s="445">
        <f t="shared" si="7"/>
        <v>26</v>
      </c>
      <c r="L52" s="449">
        <v>2918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220</v>
      </c>
      <c r="D53" s="74" t="s">
        <v>210</v>
      </c>
      <c r="E53" s="74" t="s">
        <v>55</v>
      </c>
      <c r="F53" s="74" t="s">
        <v>54</v>
      </c>
      <c r="G53" s="75" t="s">
        <v>56</v>
      </c>
      <c r="H53" s="127">
        <v>2263</v>
      </c>
      <c r="I53" s="119">
        <v>33</v>
      </c>
      <c r="J53" s="40" t="s">
        <v>0</v>
      </c>
      <c r="K53" s="445">
        <f t="shared" si="7"/>
        <v>33</v>
      </c>
      <c r="L53" s="449">
        <v>1556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59" t="s">
        <v>233</v>
      </c>
      <c r="C54" s="52">
        <f>SUM(H50)</f>
        <v>40871</v>
      </c>
      <c r="D54" s="139">
        <f>SUM(L50)</f>
        <v>33701</v>
      </c>
      <c r="E54" s="66">
        <f t="shared" ref="E54:E63" si="8">SUM(N67/M67*100)</f>
        <v>110.85765433438213</v>
      </c>
      <c r="F54" s="66">
        <f t="shared" ref="F54:F61" si="9">SUM(C54/D54*100)</f>
        <v>121.27533307616984</v>
      </c>
      <c r="G54" s="77"/>
      <c r="H54" s="53">
        <v>2047</v>
      </c>
      <c r="I54" s="119">
        <v>38</v>
      </c>
      <c r="J54" s="40" t="s">
        <v>40</v>
      </c>
      <c r="K54" s="445">
        <f t="shared" si="7"/>
        <v>38</v>
      </c>
      <c r="L54" s="449">
        <v>1432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6480</v>
      </c>
      <c r="D55" s="139">
        <f t="shared" ref="D55:D63" si="11">SUM(L51)</f>
        <v>4319</v>
      </c>
      <c r="E55" s="66">
        <f t="shared" si="8"/>
        <v>1058.8235294117646</v>
      </c>
      <c r="F55" s="66">
        <f t="shared" si="9"/>
        <v>150.03473026163462</v>
      </c>
      <c r="G55" s="77"/>
      <c r="H55" s="53">
        <v>1366</v>
      </c>
      <c r="I55" s="119">
        <v>31</v>
      </c>
      <c r="J55" s="40" t="s">
        <v>130</v>
      </c>
      <c r="K55" s="445">
        <f t="shared" si="7"/>
        <v>31</v>
      </c>
      <c r="L55" s="449">
        <v>620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3471</v>
      </c>
      <c r="D56" s="139">
        <f t="shared" si="11"/>
        <v>2918</v>
      </c>
      <c r="E56" s="66">
        <f t="shared" si="8"/>
        <v>113.99014778325123</v>
      </c>
      <c r="F56" s="66">
        <f t="shared" si="9"/>
        <v>118.95133653187115</v>
      </c>
      <c r="G56" s="77"/>
      <c r="H56" s="53">
        <v>862</v>
      </c>
      <c r="I56" s="119">
        <v>34</v>
      </c>
      <c r="J56" s="40" t="s">
        <v>1</v>
      </c>
      <c r="K56" s="445">
        <f t="shared" si="7"/>
        <v>34</v>
      </c>
      <c r="L56" s="449">
        <v>694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2263</v>
      </c>
      <c r="D57" s="139">
        <f t="shared" si="11"/>
        <v>1556</v>
      </c>
      <c r="E57" s="66">
        <f t="shared" si="8"/>
        <v>122.78893109061313</v>
      </c>
      <c r="F57" s="66">
        <f t="shared" si="9"/>
        <v>145.43701799485862</v>
      </c>
      <c r="G57" s="77"/>
      <c r="H57" s="53">
        <v>750</v>
      </c>
      <c r="I57" s="119">
        <v>14</v>
      </c>
      <c r="J57" s="40" t="s">
        <v>21</v>
      </c>
      <c r="K57" s="445">
        <f t="shared" si="7"/>
        <v>14</v>
      </c>
      <c r="L57" s="449">
        <v>524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40</v>
      </c>
      <c r="C58" s="52">
        <f t="shared" si="10"/>
        <v>2047</v>
      </c>
      <c r="D58" s="139">
        <f t="shared" si="11"/>
        <v>1432</v>
      </c>
      <c r="E58" s="66">
        <f t="shared" si="8"/>
        <v>83.346905537459278</v>
      </c>
      <c r="F58" s="66">
        <f t="shared" si="9"/>
        <v>142.94692737430168</v>
      </c>
      <c r="G58" s="87"/>
      <c r="H58" s="127">
        <v>383</v>
      </c>
      <c r="I58" s="119">
        <v>24</v>
      </c>
      <c r="J58" s="408" t="s">
        <v>30</v>
      </c>
      <c r="K58" s="445">
        <f t="shared" si="7"/>
        <v>24</v>
      </c>
      <c r="L58" s="449">
        <v>363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72</v>
      </c>
      <c r="C59" s="52">
        <f t="shared" si="10"/>
        <v>1366</v>
      </c>
      <c r="D59" s="139">
        <f t="shared" si="11"/>
        <v>620</v>
      </c>
      <c r="E59" s="66">
        <f t="shared" si="8"/>
        <v>521.37404580152668</v>
      </c>
      <c r="F59" s="66">
        <f t="shared" si="9"/>
        <v>220.32258064516128</v>
      </c>
      <c r="G59" s="77"/>
      <c r="H59" s="531">
        <v>382</v>
      </c>
      <c r="I59" s="194">
        <v>40</v>
      </c>
      <c r="J59" s="103" t="s">
        <v>2</v>
      </c>
      <c r="K59" s="446">
        <f t="shared" si="7"/>
        <v>40</v>
      </c>
      <c r="L59" s="450">
        <v>460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3">
        <v>7</v>
      </c>
      <c r="B60" s="40" t="s">
        <v>1</v>
      </c>
      <c r="C60" s="128">
        <f t="shared" si="10"/>
        <v>862</v>
      </c>
      <c r="D60" s="139">
        <f t="shared" si="11"/>
        <v>694</v>
      </c>
      <c r="E60" s="300">
        <f t="shared" si="8"/>
        <v>103.23353293413173</v>
      </c>
      <c r="F60" s="300">
        <f t="shared" si="9"/>
        <v>124.20749279538906</v>
      </c>
      <c r="G60" s="514"/>
      <c r="H60" s="542">
        <v>368</v>
      </c>
      <c r="I60" s="306">
        <v>17</v>
      </c>
      <c r="J60" s="533" t="s">
        <v>23</v>
      </c>
      <c r="K60" s="515" t="s">
        <v>9</v>
      </c>
      <c r="L60" s="516">
        <v>47274</v>
      </c>
      <c r="M60" s="517"/>
      <c r="N60" s="130"/>
      <c r="Q60" s="129"/>
      <c r="R60" s="51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750</v>
      </c>
      <c r="D61" s="139">
        <f t="shared" si="11"/>
        <v>524</v>
      </c>
      <c r="E61" s="66">
        <f t="shared" si="8"/>
        <v>142.04545454545453</v>
      </c>
      <c r="F61" s="66">
        <f t="shared" si="9"/>
        <v>143.12977099236642</v>
      </c>
      <c r="G61" s="88"/>
      <c r="H61" s="127">
        <v>257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8" t="s">
        <v>30</v>
      </c>
      <c r="C62" s="52">
        <f t="shared" si="10"/>
        <v>383</v>
      </c>
      <c r="D62" s="139">
        <f t="shared" si="11"/>
        <v>363</v>
      </c>
      <c r="E62" s="66">
        <f t="shared" si="8"/>
        <v>88.863109048723899</v>
      </c>
      <c r="F62" s="66">
        <f>SUM(C62/D62*100)</f>
        <v>105.50964187327823</v>
      </c>
      <c r="G62" s="87"/>
      <c r="H62" s="53">
        <v>227</v>
      </c>
      <c r="I62" s="119">
        <v>1</v>
      </c>
      <c r="J62" s="40" t="s">
        <v>4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382</v>
      </c>
      <c r="D63" s="139">
        <f t="shared" si="11"/>
        <v>460</v>
      </c>
      <c r="E63" s="72">
        <f t="shared" si="8"/>
        <v>82.683982683982677</v>
      </c>
      <c r="F63" s="66">
        <f>SUM(C63/D63*100)</f>
        <v>83.043478260869563</v>
      </c>
      <c r="G63" s="90"/>
      <c r="H63" s="53">
        <v>147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60222</v>
      </c>
      <c r="D64" s="82">
        <f>SUM(L60)</f>
        <v>47274</v>
      </c>
      <c r="E64" s="85">
        <f>SUM(N77/M77*100)</f>
        <v>124.55429162357807</v>
      </c>
      <c r="F64" s="85">
        <f>SUM(C64/D64*100)</f>
        <v>127.38926259677623</v>
      </c>
      <c r="G64" s="86"/>
      <c r="H64" s="479">
        <v>125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97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127">
        <v>80</v>
      </c>
      <c r="I66" s="119">
        <v>9</v>
      </c>
      <c r="J66" s="459" t="s">
        <v>205</v>
      </c>
      <c r="K66" s="1"/>
      <c r="L66" s="264" t="s">
        <v>105</v>
      </c>
      <c r="M66" s="47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41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36868</v>
      </c>
      <c r="N67" s="128">
        <f>SUM(H50)</f>
        <v>40871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5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0">
        <v>612</v>
      </c>
      <c r="N68" s="128">
        <f t="shared" ref="N68:N76" si="13">SUM(H51)</f>
        <v>6480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0">
        <v>3045</v>
      </c>
      <c r="N69" s="128">
        <f t="shared" si="13"/>
        <v>3471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33</v>
      </c>
      <c r="L70" s="40" t="s">
        <v>0</v>
      </c>
      <c r="M70" s="240">
        <v>1843</v>
      </c>
      <c r="N70" s="128">
        <f t="shared" si="13"/>
        <v>2263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38</v>
      </c>
      <c r="L71" s="40" t="s">
        <v>40</v>
      </c>
      <c r="M71" s="240">
        <v>2456</v>
      </c>
      <c r="N71" s="128">
        <f t="shared" si="13"/>
        <v>2047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5</v>
      </c>
      <c r="J72" s="40" t="s">
        <v>14</v>
      </c>
      <c r="K72" s="5">
        <f t="shared" si="12"/>
        <v>31</v>
      </c>
      <c r="L72" s="40" t="s">
        <v>72</v>
      </c>
      <c r="M72" s="240">
        <v>262</v>
      </c>
      <c r="N72" s="128">
        <f t="shared" si="13"/>
        <v>1366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0">
        <v>835</v>
      </c>
      <c r="N73" s="128">
        <f t="shared" si="13"/>
        <v>862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7</v>
      </c>
      <c r="J74" s="40" t="s">
        <v>16</v>
      </c>
      <c r="K74" s="5">
        <f t="shared" si="12"/>
        <v>14</v>
      </c>
      <c r="L74" s="40" t="s">
        <v>21</v>
      </c>
      <c r="M74" s="240">
        <v>528</v>
      </c>
      <c r="N74" s="128">
        <f t="shared" si="13"/>
        <v>750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24</v>
      </c>
      <c r="L75" s="408" t="s">
        <v>30</v>
      </c>
      <c r="M75" s="240">
        <v>431</v>
      </c>
      <c r="N75" s="128">
        <f t="shared" si="13"/>
        <v>383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1">
        <v>462</v>
      </c>
      <c r="N76" s="234">
        <f t="shared" si="13"/>
        <v>382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3">
        <v>48350</v>
      </c>
      <c r="N77" s="242">
        <f>SUM(H90)</f>
        <v>60222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401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60222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topLeftCell="A40" zoomScaleNormal="100" workbookViewId="0">
      <selection activeCell="F65" sqref="F6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223</v>
      </c>
      <c r="I2" s="5"/>
      <c r="J2" s="255" t="s">
        <v>124</v>
      </c>
      <c r="K2" s="117"/>
      <c r="L2" s="436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37925</v>
      </c>
      <c r="I4" s="119">
        <v>33</v>
      </c>
      <c r="J4" s="225" t="s">
        <v>0</v>
      </c>
      <c r="K4" s="167">
        <f>SUM(I4)</f>
        <v>33</v>
      </c>
      <c r="L4" s="429">
        <v>40073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26399</v>
      </c>
      <c r="I5" s="119">
        <v>34</v>
      </c>
      <c r="J5" s="225" t="s">
        <v>1</v>
      </c>
      <c r="K5" s="167">
        <f t="shared" ref="K5:K13" si="0">SUM(I5)</f>
        <v>34</v>
      </c>
      <c r="L5" s="430">
        <v>32776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18725</v>
      </c>
      <c r="I6" s="119">
        <v>40</v>
      </c>
      <c r="J6" s="225" t="s">
        <v>2</v>
      </c>
      <c r="K6" s="167">
        <f t="shared" si="0"/>
        <v>40</v>
      </c>
      <c r="L6" s="430">
        <v>12191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401">
        <v>7502</v>
      </c>
      <c r="I7" s="119">
        <v>24</v>
      </c>
      <c r="J7" s="225" t="s">
        <v>30</v>
      </c>
      <c r="K7" s="167">
        <f t="shared" si="0"/>
        <v>24</v>
      </c>
      <c r="L7" s="430">
        <v>6707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6250</v>
      </c>
      <c r="I8" s="119">
        <v>9</v>
      </c>
      <c r="J8" s="480" t="s">
        <v>204</v>
      </c>
      <c r="K8" s="167">
        <f t="shared" si="0"/>
        <v>9</v>
      </c>
      <c r="L8" s="430">
        <v>6712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6247</v>
      </c>
      <c r="I9" s="119">
        <v>13</v>
      </c>
      <c r="J9" s="225" t="s">
        <v>7</v>
      </c>
      <c r="K9" s="167">
        <f t="shared" si="0"/>
        <v>13</v>
      </c>
      <c r="L9" s="430">
        <v>6080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401">
        <v>6233</v>
      </c>
      <c r="I10" s="119">
        <v>36</v>
      </c>
      <c r="J10" s="225" t="s">
        <v>5</v>
      </c>
      <c r="K10" s="167">
        <f t="shared" si="0"/>
        <v>36</v>
      </c>
      <c r="L10" s="430">
        <v>6813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2650</v>
      </c>
      <c r="I11" s="119">
        <v>12</v>
      </c>
      <c r="J11" s="225" t="s">
        <v>20</v>
      </c>
      <c r="K11" s="167">
        <f t="shared" si="0"/>
        <v>12</v>
      </c>
      <c r="L11" s="430">
        <v>2700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2478</v>
      </c>
      <c r="I12" s="119">
        <v>25</v>
      </c>
      <c r="J12" s="225" t="s">
        <v>31</v>
      </c>
      <c r="K12" s="167">
        <f t="shared" si="0"/>
        <v>25</v>
      </c>
      <c r="L12" s="430">
        <v>2303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1455</v>
      </c>
      <c r="I13" s="194">
        <v>31</v>
      </c>
      <c r="J13" s="194" t="s">
        <v>186</v>
      </c>
      <c r="K13" s="254">
        <f t="shared" si="0"/>
        <v>31</v>
      </c>
      <c r="L13" s="438">
        <v>599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6">
        <v>1231</v>
      </c>
      <c r="I14" s="306">
        <v>16</v>
      </c>
      <c r="J14" s="307" t="s">
        <v>3</v>
      </c>
      <c r="K14" s="117" t="s">
        <v>9</v>
      </c>
      <c r="L14" s="439">
        <v>123553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780</v>
      </c>
      <c r="I15" s="119">
        <v>26</v>
      </c>
      <c r="J15" s="225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660</v>
      </c>
      <c r="I16" s="119">
        <v>17</v>
      </c>
      <c r="J16" s="225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654</v>
      </c>
      <c r="I17" s="119">
        <v>38</v>
      </c>
      <c r="J17" s="225" t="s">
        <v>40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631</v>
      </c>
      <c r="I18" s="119">
        <v>22</v>
      </c>
      <c r="J18" s="225" t="s">
        <v>28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592</v>
      </c>
      <c r="I19" s="119">
        <v>14</v>
      </c>
      <c r="J19" s="225" t="s">
        <v>21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583</v>
      </c>
      <c r="I20" s="119">
        <v>21</v>
      </c>
      <c r="J20" s="225" t="s">
        <v>27</v>
      </c>
      <c r="K20" s="167">
        <f>SUM(I4)</f>
        <v>33</v>
      </c>
      <c r="L20" s="225" t="s">
        <v>0</v>
      </c>
      <c r="M20" s="440">
        <v>35068</v>
      </c>
      <c r="N20" s="128">
        <f>SUM(H4)</f>
        <v>37925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220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543</v>
      </c>
      <c r="I21" s="119">
        <v>6</v>
      </c>
      <c r="J21" s="225" t="s">
        <v>15</v>
      </c>
      <c r="K21" s="167">
        <f t="shared" ref="K21:K29" si="1">SUM(I5)</f>
        <v>34</v>
      </c>
      <c r="L21" s="225" t="s">
        <v>1</v>
      </c>
      <c r="M21" s="441">
        <v>21353</v>
      </c>
      <c r="N21" s="128">
        <f t="shared" ref="N21:N29" si="2">SUM(H5)</f>
        <v>26399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37925</v>
      </c>
      <c r="D22" s="139">
        <f>SUM(L4)</f>
        <v>40073</v>
      </c>
      <c r="E22" s="70">
        <f t="shared" ref="E22:E31" si="3">SUM(N20/M20*100)</f>
        <v>108.14702863009012</v>
      </c>
      <c r="F22" s="66">
        <f t="shared" ref="F22:F32" si="4">SUM(C22/D22*100)</f>
        <v>94.639782397125245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1">
        <v>17927</v>
      </c>
      <c r="N22" s="128">
        <f t="shared" si="2"/>
        <v>18725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26399</v>
      </c>
      <c r="D23" s="139">
        <f t="shared" ref="D23:D31" si="6">SUM(L5)</f>
        <v>32776</v>
      </c>
      <c r="E23" s="70">
        <f t="shared" si="3"/>
        <v>123.63133985856788</v>
      </c>
      <c r="F23" s="66">
        <f t="shared" si="4"/>
        <v>80.543690505247739</v>
      </c>
      <c r="G23" s="77"/>
      <c r="H23" s="127">
        <v>88</v>
      </c>
      <c r="I23" s="119">
        <v>11</v>
      </c>
      <c r="J23" s="225" t="s">
        <v>19</v>
      </c>
      <c r="K23" s="167">
        <f t="shared" si="1"/>
        <v>24</v>
      </c>
      <c r="L23" s="225" t="s">
        <v>30</v>
      </c>
      <c r="M23" s="441">
        <v>8089</v>
      </c>
      <c r="N23" s="128">
        <f t="shared" si="2"/>
        <v>7502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18725</v>
      </c>
      <c r="D24" s="139">
        <f t="shared" si="6"/>
        <v>12191</v>
      </c>
      <c r="E24" s="70">
        <f t="shared" si="3"/>
        <v>104.4513861772745</v>
      </c>
      <c r="F24" s="66">
        <f t="shared" si="4"/>
        <v>153.59691575752606</v>
      </c>
      <c r="G24" s="77"/>
      <c r="H24" s="127">
        <v>44</v>
      </c>
      <c r="I24" s="119">
        <v>32</v>
      </c>
      <c r="J24" s="225" t="s">
        <v>37</v>
      </c>
      <c r="K24" s="167">
        <f t="shared" si="1"/>
        <v>9</v>
      </c>
      <c r="L24" s="480" t="s">
        <v>203</v>
      </c>
      <c r="M24" s="441">
        <v>7042</v>
      </c>
      <c r="N24" s="128">
        <f t="shared" si="2"/>
        <v>6250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30</v>
      </c>
      <c r="C25" s="52">
        <f t="shared" si="5"/>
        <v>7502</v>
      </c>
      <c r="D25" s="139">
        <f t="shared" si="6"/>
        <v>6707</v>
      </c>
      <c r="E25" s="70">
        <f t="shared" si="3"/>
        <v>92.743231549017182</v>
      </c>
      <c r="F25" s="66">
        <f t="shared" si="4"/>
        <v>111.85328760995974</v>
      </c>
      <c r="G25" s="77"/>
      <c r="H25" s="401">
        <v>26</v>
      </c>
      <c r="I25" s="119">
        <v>27</v>
      </c>
      <c r="J25" s="225" t="s">
        <v>33</v>
      </c>
      <c r="K25" s="167">
        <f t="shared" si="1"/>
        <v>13</v>
      </c>
      <c r="L25" s="225" t="s">
        <v>7</v>
      </c>
      <c r="M25" s="441">
        <v>10261</v>
      </c>
      <c r="N25" s="128">
        <f t="shared" si="2"/>
        <v>6247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0" t="s">
        <v>203</v>
      </c>
      <c r="C26" s="52">
        <f t="shared" si="5"/>
        <v>6250</v>
      </c>
      <c r="D26" s="139">
        <f t="shared" si="6"/>
        <v>6712</v>
      </c>
      <c r="E26" s="70">
        <f t="shared" si="3"/>
        <v>88.753195115024141</v>
      </c>
      <c r="F26" s="66">
        <f t="shared" si="4"/>
        <v>93.11680572109654</v>
      </c>
      <c r="G26" s="87"/>
      <c r="H26" s="127">
        <v>24</v>
      </c>
      <c r="I26" s="119">
        <v>2</v>
      </c>
      <c r="J26" s="225" t="s">
        <v>6</v>
      </c>
      <c r="K26" s="167">
        <f t="shared" si="1"/>
        <v>36</v>
      </c>
      <c r="L26" s="225" t="s">
        <v>5</v>
      </c>
      <c r="M26" s="441">
        <v>5727</v>
      </c>
      <c r="N26" s="128">
        <f t="shared" si="2"/>
        <v>6233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6247</v>
      </c>
      <c r="D27" s="139">
        <f t="shared" si="6"/>
        <v>6080</v>
      </c>
      <c r="E27" s="70">
        <f t="shared" si="3"/>
        <v>60.881005749926906</v>
      </c>
      <c r="F27" s="66">
        <f t="shared" si="4"/>
        <v>102.74671052631578</v>
      </c>
      <c r="G27" s="91"/>
      <c r="H27" s="127">
        <v>24</v>
      </c>
      <c r="I27" s="119">
        <v>39</v>
      </c>
      <c r="J27" s="225" t="s">
        <v>41</v>
      </c>
      <c r="K27" s="167">
        <f t="shared" si="1"/>
        <v>12</v>
      </c>
      <c r="L27" s="225" t="s">
        <v>20</v>
      </c>
      <c r="M27" s="441">
        <v>2800</v>
      </c>
      <c r="N27" s="128">
        <f t="shared" si="2"/>
        <v>2650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6233</v>
      </c>
      <c r="D28" s="139">
        <f t="shared" si="6"/>
        <v>6813</v>
      </c>
      <c r="E28" s="70">
        <f t="shared" si="3"/>
        <v>108.83534136546184</v>
      </c>
      <c r="F28" s="66">
        <f t="shared" si="4"/>
        <v>91.486863349478938</v>
      </c>
      <c r="G28" s="77"/>
      <c r="H28" s="127">
        <v>22</v>
      </c>
      <c r="I28" s="119">
        <v>15</v>
      </c>
      <c r="J28" s="225" t="s">
        <v>22</v>
      </c>
      <c r="K28" s="167">
        <f t="shared" si="1"/>
        <v>25</v>
      </c>
      <c r="L28" s="225" t="s">
        <v>31</v>
      </c>
      <c r="M28" s="441">
        <v>2978</v>
      </c>
      <c r="N28" s="128">
        <f t="shared" si="2"/>
        <v>2478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20</v>
      </c>
      <c r="C29" s="52">
        <f t="shared" si="5"/>
        <v>2650</v>
      </c>
      <c r="D29" s="139">
        <f t="shared" si="6"/>
        <v>2700</v>
      </c>
      <c r="E29" s="70">
        <f t="shared" si="3"/>
        <v>94.642857142857139</v>
      </c>
      <c r="F29" s="66">
        <f t="shared" si="4"/>
        <v>98.148148148148152</v>
      </c>
      <c r="G29" s="88"/>
      <c r="H29" s="127">
        <v>21</v>
      </c>
      <c r="I29" s="119">
        <v>29</v>
      </c>
      <c r="J29" s="225" t="s">
        <v>118</v>
      </c>
      <c r="K29" s="254">
        <f t="shared" si="1"/>
        <v>31</v>
      </c>
      <c r="L29" s="194" t="s">
        <v>72</v>
      </c>
      <c r="M29" s="442">
        <v>1317</v>
      </c>
      <c r="N29" s="128">
        <f t="shared" si="2"/>
        <v>1455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31</v>
      </c>
      <c r="C30" s="52">
        <f t="shared" si="5"/>
        <v>2478</v>
      </c>
      <c r="D30" s="139">
        <f t="shared" si="6"/>
        <v>2303</v>
      </c>
      <c r="E30" s="70">
        <f t="shared" si="3"/>
        <v>83.210208193418396</v>
      </c>
      <c r="F30" s="66">
        <f t="shared" si="4"/>
        <v>107.59878419452889</v>
      </c>
      <c r="G30" s="87"/>
      <c r="H30" s="127">
        <v>18</v>
      </c>
      <c r="I30" s="119">
        <v>1</v>
      </c>
      <c r="J30" s="225" t="s">
        <v>4</v>
      </c>
      <c r="K30" s="161"/>
      <c r="L30" s="455" t="s">
        <v>131</v>
      </c>
      <c r="M30" s="443">
        <v>119915</v>
      </c>
      <c r="N30" s="128">
        <f>SUM(H44)</f>
        <v>122005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194" t="s">
        <v>72</v>
      </c>
      <c r="C31" s="52">
        <f t="shared" si="5"/>
        <v>1455</v>
      </c>
      <c r="D31" s="139">
        <f t="shared" si="6"/>
        <v>599</v>
      </c>
      <c r="E31" s="71">
        <f t="shared" si="3"/>
        <v>110.47835990888382</v>
      </c>
      <c r="F31" s="78">
        <f t="shared" si="4"/>
        <v>242.90484140233724</v>
      </c>
      <c r="G31" s="90"/>
      <c r="H31" s="127">
        <v>17</v>
      </c>
      <c r="I31" s="119">
        <v>5</v>
      </c>
      <c r="J31" s="225" t="s">
        <v>14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122005</v>
      </c>
      <c r="D32" s="82">
        <f>SUM(L14)</f>
        <v>123553</v>
      </c>
      <c r="E32" s="83">
        <f>SUM(N30/M30*100)</f>
        <v>101.74290122169872</v>
      </c>
      <c r="F32" s="78">
        <f t="shared" si="4"/>
        <v>98.747096387784993</v>
      </c>
      <c r="G32" s="86"/>
      <c r="H32" s="453">
        <v>2</v>
      </c>
      <c r="I32" s="119">
        <v>20</v>
      </c>
      <c r="J32" s="225" t="s">
        <v>26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4</v>
      </c>
      <c r="J33" s="225" t="s">
        <v>13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12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5" t="s">
        <v>16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17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401">
        <v>0</v>
      </c>
      <c r="I37" s="119">
        <v>10</v>
      </c>
      <c r="J37" s="225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5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122005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220</v>
      </c>
      <c r="I48" s="5"/>
      <c r="J48" s="251" t="s">
        <v>127</v>
      </c>
      <c r="K48" s="117"/>
      <c r="L48" s="415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453">
        <v>76924</v>
      </c>
      <c r="I50" s="225">
        <v>36</v>
      </c>
      <c r="J50" s="225" t="s">
        <v>5</v>
      </c>
      <c r="K50" s="170">
        <f>SUM(I50)</f>
        <v>36</v>
      </c>
      <c r="L50" s="416">
        <v>18565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28437</v>
      </c>
      <c r="I51" s="225">
        <v>17</v>
      </c>
      <c r="J51" s="224" t="s">
        <v>23</v>
      </c>
      <c r="K51" s="170">
        <f t="shared" ref="K51:K59" si="7">SUM(I51)</f>
        <v>17</v>
      </c>
      <c r="L51" s="416">
        <v>15257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21945</v>
      </c>
      <c r="I52" s="225">
        <v>16</v>
      </c>
      <c r="J52" s="224" t="s">
        <v>3</v>
      </c>
      <c r="K52" s="170">
        <f t="shared" si="7"/>
        <v>16</v>
      </c>
      <c r="L52" s="416">
        <v>16923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18856</v>
      </c>
      <c r="I53" s="225">
        <v>26</v>
      </c>
      <c r="J53" s="224" t="s">
        <v>32</v>
      </c>
      <c r="K53" s="170">
        <f t="shared" si="7"/>
        <v>26</v>
      </c>
      <c r="L53" s="416">
        <v>20160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220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14914</v>
      </c>
      <c r="I54" s="225">
        <v>40</v>
      </c>
      <c r="J54" s="224" t="s">
        <v>2</v>
      </c>
      <c r="K54" s="170">
        <f t="shared" si="7"/>
        <v>40</v>
      </c>
      <c r="L54" s="416">
        <v>20804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76924</v>
      </c>
      <c r="D55" s="9">
        <f t="shared" ref="D55:D64" si="8">SUM(L50)</f>
        <v>18565</v>
      </c>
      <c r="E55" s="66">
        <f>SUM(N66/M66*100)</f>
        <v>109.31052123003467</v>
      </c>
      <c r="F55" s="66">
        <f t="shared" ref="F55:F65" si="9">SUM(C55/D55*100)</f>
        <v>414.34958254780503</v>
      </c>
      <c r="G55" s="77"/>
      <c r="H55" s="127">
        <v>14234</v>
      </c>
      <c r="I55" s="225">
        <v>24</v>
      </c>
      <c r="J55" s="224" t="s">
        <v>30</v>
      </c>
      <c r="K55" s="170">
        <f t="shared" si="7"/>
        <v>24</v>
      </c>
      <c r="L55" s="416">
        <v>13261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28437</v>
      </c>
      <c r="D56" s="9">
        <f t="shared" si="8"/>
        <v>15257</v>
      </c>
      <c r="E56" s="66">
        <f t="shared" ref="E56:E65" si="11">SUM(N67/M67*100)</f>
        <v>110.72735768242347</v>
      </c>
      <c r="F56" s="66">
        <f t="shared" si="9"/>
        <v>186.38657665333943</v>
      </c>
      <c r="G56" s="77"/>
      <c r="H56" s="127">
        <v>10505</v>
      </c>
      <c r="I56" s="225">
        <v>38</v>
      </c>
      <c r="J56" s="224" t="s">
        <v>40</v>
      </c>
      <c r="K56" s="170">
        <f t="shared" si="7"/>
        <v>38</v>
      </c>
      <c r="L56" s="416">
        <v>10134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21945</v>
      </c>
      <c r="D57" s="9">
        <f t="shared" si="8"/>
        <v>16923</v>
      </c>
      <c r="E57" s="66">
        <f t="shared" si="11"/>
        <v>123.09288759255104</v>
      </c>
      <c r="F57" s="66">
        <f t="shared" si="9"/>
        <v>129.67558943449745</v>
      </c>
      <c r="G57" s="77"/>
      <c r="H57" s="127">
        <v>6663</v>
      </c>
      <c r="I57" s="224">
        <v>25</v>
      </c>
      <c r="J57" s="224" t="s">
        <v>31</v>
      </c>
      <c r="K57" s="170">
        <f t="shared" si="7"/>
        <v>25</v>
      </c>
      <c r="L57" s="416">
        <v>6758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18856</v>
      </c>
      <c r="D58" s="9">
        <f t="shared" si="8"/>
        <v>20160</v>
      </c>
      <c r="E58" s="66">
        <f t="shared" si="11"/>
        <v>105.12348776272509</v>
      </c>
      <c r="F58" s="66">
        <f t="shared" si="9"/>
        <v>93.531746031746039</v>
      </c>
      <c r="G58" s="77"/>
      <c r="H58" s="525">
        <v>6430</v>
      </c>
      <c r="I58" s="305">
        <v>37</v>
      </c>
      <c r="J58" s="227" t="s">
        <v>39</v>
      </c>
      <c r="K58" s="170">
        <f t="shared" si="7"/>
        <v>37</v>
      </c>
      <c r="L58" s="414">
        <v>7387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14914</v>
      </c>
      <c r="D59" s="9">
        <f t="shared" si="8"/>
        <v>20804</v>
      </c>
      <c r="E59" s="66">
        <f t="shared" si="11"/>
        <v>93.317482167438371</v>
      </c>
      <c r="F59" s="66">
        <f t="shared" si="9"/>
        <v>71.688136896750621</v>
      </c>
      <c r="G59" s="87"/>
      <c r="H59" s="525">
        <v>5947</v>
      </c>
      <c r="I59" s="305">
        <v>33</v>
      </c>
      <c r="J59" s="227" t="s">
        <v>0</v>
      </c>
      <c r="K59" s="170">
        <f t="shared" si="7"/>
        <v>33</v>
      </c>
      <c r="L59" s="414">
        <v>6241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30</v>
      </c>
      <c r="C60" s="52">
        <f t="shared" si="10"/>
        <v>14234</v>
      </c>
      <c r="D60" s="9">
        <f t="shared" si="8"/>
        <v>13261</v>
      </c>
      <c r="E60" s="66">
        <f t="shared" si="11"/>
        <v>114.0270768244813</v>
      </c>
      <c r="F60" s="66">
        <f t="shared" si="9"/>
        <v>107.3373048789684</v>
      </c>
      <c r="G60" s="77"/>
      <c r="H60" s="530">
        <v>3255</v>
      </c>
      <c r="I60" s="308">
        <v>15</v>
      </c>
      <c r="J60" s="308" t="s">
        <v>22</v>
      </c>
      <c r="K60" s="117" t="s">
        <v>9</v>
      </c>
      <c r="L60" s="418">
        <v>155947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10505</v>
      </c>
      <c r="D61" s="9">
        <f t="shared" si="8"/>
        <v>10134</v>
      </c>
      <c r="E61" s="66">
        <f t="shared" si="11"/>
        <v>109.52976749035554</v>
      </c>
      <c r="F61" s="66">
        <f t="shared" si="9"/>
        <v>103.66094335898954</v>
      </c>
      <c r="G61" s="77"/>
      <c r="H61" s="127">
        <v>3120</v>
      </c>
      <c r="I61" s="225">
        <v>35</v>
      </c>
      <c r="J61" s="224" t="s">
        <v>38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31</v>
      </c>
      <c r="C62" s="52">
        <f t="shared" si="10"/>
        <v>6663</v>
      </c>
      <c r="D62" s="9">
        <f t="shared" si="8"/>
        <v>6758</v>
      </c>
      <c r="E62" s="66">
        <f t="shared" si="11"/>
        <v>100.87812263436791</v>
      </c>
      <c r="F62" s="66">
        <f t="shared" si="9"/>
        <v>98.59425865640722</v>
      </c>
      <c r="G62" s="88"/>
      <c r="H62" s="127">
        <v>3100</v>
      </c>
      <c r="I62" s="225">
        <v>30</v>
      </c>
      <c r="J62" s="224" t="s">
        <v>121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39</v>
      </c>
      <c r="C63" s="52">
        <f t="shared" si="10"/>
        <v>6430</v>
      </c>
      <c r="D63" s="9">
        <f t="shared" si="8"/>
        <v>7387</v>
      </c>
      <c r="E63" s="66">
        <f t="shared" si="11"/>
        <v>96.619083395942894</v>
      </c>
      <c r="F63" s="66">
        <f t="shared" si="9"/>
        <v>87.044808447272231</v>
      </c>
      <c r="G63" s="87"/>
      <c r="H63" s="401">
        <v>2999</v>
      </c>
      <c r="I63" s="225">
        <v>34</v>
      </c>
      <c r="J63" s="224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0</v>
      </c>
      <c r="C64" s="52">
        <f t="shared" si="10"/>
        <v>5947</v>
      </c>
      <c r="D64" s="9">
        <f t="shared" si="8"/>
        <v>6241</v>
      </c>
      <c r="E64" s="72">
        <f t="shared" si="11"/>
        <v>116.76811309640682</v>
      </c>
      <c r="F64" s="66">
        <f t="shared" si="9"/>
        <v>95.289216471719271</v>
      </c>
      <c r="G64" s="90"/>
      <c r="H64" s="169">
        <v>1875</v>
      </c>
      <c r="I64" s="224">
        <v>39</v>
      </c>
      <c r="J64" s="224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227346</v>
      </c>
      <c r="D65" s="82">
        <f>SUM(L60)</f>
        <v>155947</v>
      </c>
      <c r="E65" s="85">
        <f t="shared" si="11"/>
        <v>107.01908819168216</v>
      </c>
      <c r="F65" s="85">
        <f t="shared" si="9"/>
        <v>145.78414461323399</v>
      </c>
      <c r="G65" s="86"/>
      <c r="H65" s="128">
        <v>1710</v>
      </c>
      <c r="I65" s="224">
        <v>18</v>
      </c>
      <c r="J65" s="224" t="s">
        <v>24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401">
        <v>1471</v>
      </c>
      <c r="I66" s="225">
        <v>14</v>
      </c>
      <c r="J66" s="224" t="s">
        <v>21</v>
      </c>
      <c r="K66" s="163">
        <f>SUM(I50)</f>
        <v>36</v>
      </c>
      <c r="L66" s="225" t="s">
        <v>5</v>
      </c>
      <c r="M66" s="428">
        <v>70372</v>
      </c>
      <c r="N66" s="128">
        <f>SUM(H50)</f>
        <v>76924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401">
        <v>1371</v>
      </c>
      <c r="I67" s="225">
        <v>29</v>
      </c>
      <c r="J67" s="224" t="s">
        <v>118</v>
      </c>
      <c r="K67" s="163">
        <f t="shared" ref="K67:K75" si="12">SUM(I51)</f>
        <v>17</v>
      </c>
      <c r="L67" s="224" t="s">
        <v>23</v>
      </c>
      <c r="M67" s="426">
        <v>25682</v>
      </c>
      <c r="N67" s="128">
        <f t="shared" ref="N67:N75" si="13">SUM(H51)</f>
        <v>28437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1045</v>
      </c>
      <c r="I68" s="224">
        <v>1</v>
      </c>
      <c r="J68" s="224" t="s">
        <v>4</v>
      </c>
      <c r="K68" s="163">
        <f t="shared" si="12"/>
        <v>16</v>
      </c>
      <c r="L68" s="224" t="s">
        <v>3</v>
      </c>
      <c r="M68" s="426">
        <v>17828</v>
      </c>
      <c r="N68" s="128">
        <f t="shared" si="13"/>
        <v>21945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607</v>
      </c>
      <c r="I69" s="224">
        <v>21</v>
      </c>
      <c r="J69" s="224" t="s">
        <v>27</v>
      </c>
      <c r="K69" s="163">
        <f t="shared" si="12"/>
        <v>26</v>
      </c>
      <c r="L69" s="224" t="s">
        <v>32</v>
      </c>
      <c r="M69" s="426">
        <v>17937</v>
      </c>
      <c r="N69" s="128">
        <f t="shared" si="13"/>
        <v>18856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507</v>
      </c>
      <c r="I70" s="224">
        <v>20</v>
      </c>
      <c r="J70" s="224" t="s">
        <v>26</v>
      </c>
      <c r="K70" s="163">
        <f t="shared" si="12"/>
        <v>40</v>
      </c>
      <c r="L70" s="224" t="s">
        <v>2</v>
      </c>
      <c r="M70" s="426">
        <v>15982</v>
      </c>
      <c r="N70" s="128">
        <f t="shared" si="13"/>
        <v>14914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453</v>
      </c>
      <c r="I71" s="224">
        <v>13</v>
      </c>
      <c r="J71" s="224" t="s">
        <v>7</v>
      </c>
      <c r="K71" s="163">
        <f t="shared" si="12"/>
        <v>24</v>
      </c>
      <c r="L71" s="224" t="s">
        <v>30</v>
      </c>
      <c r="M71" s="426">
        <v>12483</v>
      </c>
      <c r="N71" s="128">
        <f t="shared" si="13"/>
        <v>14234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368</v>
      </c>
      <c r="I72" s="224">
        <v>22</v>
      </c>
      <c r="J72" s="224" t="s">
        <v>28</v>
      </c>
      <c r="K72" s="163">
        <f t="shared" si="12"/>
        <v>38</v>
      </c>
      <c r="L72" s="224" t="s">
        <v>40</v>
      </c>
      <c r="M72" s="426">
        <v>9591</v>
      </c>
      <c r="N72" s="128">
        <f t="shared" si="13"/>
        <v>10505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201</v>
      </c>
      <c r="I73" s="224">
        <v>23</v>
      </c>
      <c r="J73" s="224" t="s">
        <v>29</v>
      </c>
      <c r="K73" s="163">
        <f t="shared" si="12"/>
        <v>25</v>
      </c>
      <c r="L73" s="224" t="s">
        <v>31</v>
      </c>
      <c r="M73" s="426">
        <v>6605</v>
      </c>
      <c r="N73" s="128">
        <f t="shared" si="13"/>
        <v>6663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196</v>
      </c>
      <c r="I74" s="224">
        <v>9</v>
      </c>
      <c r="J74" s="459" t="s">
        <v>204</v>
      </c>
      <c r="K74" s="163">
        <f t="shared" si="12"/>
        <v>37</v>
      </c>
      <c r="L74" s="227" t="s">
        <v>39</v>
      </c>
      <c r="M74" s="427">
        <v>6655</v>
      </c>
      <c r="N74" s="128">
        <f t="shared" si="13"/>
        <v>6430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116</v>
      </c>
      <c r="I75" s="224">
        <v>27</v>
      </c>
      <c r="J75" s="224" t="s">
        <v>33</v>
      </c>
      <c r="K75" s="163">
        <f t="shared" si="12"/>
        <v>33</v>
      </c>
      <c r="L75" s="227" t="s">
        <v>0</v>
      </c>
      <c r="M75" s="427">
        <v>5093</v>
      </c>
      <c r="N75" s="234">
        <f t="shared" si="13"/>
        <v>5947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64</v>
      </c>
      <c r="I76" s="224">
        <v>28</v>
      </c>
      <c r="J76" s="224" t="s">
        <v>34</v>
      </c>
      <c r="K76" s="5"/>
      <c r="L76" s="455" t="s">
        <v>131</v>
      </c>
      <c r="M76" s="467">
        <v>212435</v>
      </c>
      <c r="N76" s="242">
        <f>SUM(H90)</f>
        <v>227346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33</v>
      </c>
      <c r="I77" s="224">
        <v>4</v>
      </c>
      <c r="J77" s="224" t="s">
        <v>13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3</v>
      </c>
      <c r="J79" s="224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5</v>
      </c>
      <c r="J80" s="224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6</v>
      </c>
      <c r="J81" s="224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268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401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227346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53:J67">
    <sortCondition descending="1" ref="H53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G63" sqref="G63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1" t="s">
        <v>234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220</v>
      </c>
      <c r="J2" s="405" t="s">
        <v>224</v>
      </c>
      <c r="K2" s="409" t="s">
        <v>210</v>
      </c>
      <c r="L2" s="409" t="s">
        <v>215</v>
      </c>
    </row>
    <row r="3" spans="1:12">
      <c r="I3" s="40" t="s">
        <v>85</v>
      </c>
      <c r="J3" s="406">
        <v>173957</v>
      </c>
      <c r="K3" s="40" t="s">
        <v>85</v>
      </c>
      <c r="L3" s="410">
        <v>178348</v>
      </c>
    </row>
    <row r="4" spans="1:12">
      <c r="I4" s="18" t="s">
        <v>87</v>
      </c>
      <c r="J4" s="406">
        <v>130359</v>
      </c>
      <c r="K4" s="18" t="s">
        <v>87</v>
      </c>
      <c r="L4" s="410">
        <v>58492</v>
      </c>
    </row>
    <row r="5" spans="1:12">
      <c r="I5" s="18" t="s">
        <v>88</v>
      </c>
      <c r="J5" s="406">
        <v>98929</v>
      </c>
      <c r="K5" s="18" t="s">
        <v>88</v>
      </c>
      <c r="L5" s="410">
        <v>92236</v>
      </c>
    </row>
    <row r="6" spans="1:12">
      <c r="I6" s="18" t="s">
        <v>106</v>
      </c>
      <c r="J6" s="406">
        <v>89834</v>
      </c>
      <c r="K6" s="18" t="s">
        <v>106</v>
      </c>
      <c r="L6" s="410">
        <v>95464</v>
      </c>
    </row>
    <row r="7" spans="1:12">
      <c r="I7" s="18" t="s">
        <v>117</v>
      </c>
      <c r="J7" s="406">
        <v>77458</v>
      </c>
      <c r="K7" s="18" t="s">
        <v>117</v>
      </c>
      <c r="L7" s="410">
        <v>86180</v>
      </c>
    </row>
    <row r="8" spans="1:12">
      <c r="I8" s="18" t="s">
        <v>114</v>
      </c>
      <c r="J8" s="406">
        <v>70629</v>
      </c>
      <c r="K8" s="18" t="s">
        <v>114</v>
      </c>
      <c r="L8" s="410">
        <v>67710</v>
      </c>
    </row>
    <row r="9" spans="1:12">
      <c r="I9" s="18" t="s">
        <v>108</v>
      </c>
      <c r="J9" s="406">
        <v>69075</v>
      </c>
      <c r="K9" s="18" t="s">
        <v>108</v>
      </c>
      <c r="L9" s="410">
        <v>72062</v>
      </c>
    </row>
    <row r="10" spans="1:12">
      <c r="I10" s="18" t="s">
        <v>188</v>
      </c>
      <c r="J10" s="406">
        <v>53482</v>
      </c>
      <c r="K10" s="18" t="s">
        <v>188</v>
      </c>
      <c r="L10" s="410">
        <v>50529</v>
      </c>
    </row>
    <row r="11" spans="1:12">
      <c r="I11" s="18" t="s">
        <v>109</v>
      </c>
      <c r="J11" s="406">
        <v>51122</v>
      </c>
      <c r="K11" s="18" t="s">
        <v>109</v>
      </c>
      <c r="L11" s="410">
        <v>44589</v>
      </c>
    </row>
    <row r="12" spans="1:12" ht="14.25" thickBot="1">
      <c r="I12" s="18" t="s">
        <v>111</v>
      </c>
      <c r="J12" s="407">
        <v>49185</v>
      </c>
      <c r="K12" s="18" t="s">
        <v>111</v>
      </c>
      <c r="L12" s="411">
        <v>41163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1204272</v>
      </c>
      <c r="K13" s="35" t="s">
        <v>9</v>
      </c>
      <c r="L13" s="174">
        <v>1125655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8" t="s">
        <v>225</v>
      </c>
      <c r="K23" s="483" t="s">
        <v>225</v>
      </c>
      <c r="L23" s="22" t="s">
        <v>71</v>
      </c>
      <c r="M23" s="8"/>
    </row>
    <row r="24" spans="9:14">
      <c r="I24" s="406">
        <f t="shared" ref="I24:I33" si="0">SUM(J3)</f>
        <v>173957</v>
      </c>
      <c r="J24" s="40" t="s">
        <v>85</v>
      </c>
      <c r="K24" s="406">
        <f>SUM(I24)</f>
        <v>173957</v>
      </c>
      <c r="L24" s="520">
        <v>171952</v>
      </c>
      <c r="M24" s="141"/>
      <c r="N24" s="1"/>
    </row>
    <row r="25" spans="9:14">
      <c r="I25" s="406">
        <f t="shared" si="0"/>
        <v>130359</v>
      </c>
      <c r="J25" s="18" t="s">
        <v>87</v>
      </c>
      <c r="K25" s="406">
        <f t="shared" ref="K25:K33" si="1">SUM(I25)</f>
        <v>130359</v>
      </c>
      <c r="L25" s="520">
        <v>124950</v>
      </c>
      <c r="M25" s="177"/>
      <c r="N25" s="1"/>
    </row>
    <row r="26" spans="9:14">
      <c r="I26" s="406">
        <f t="shared" si="0"/>
        <v>98929</v>
      </c>
      <c r="J26" s="18" t="s">
        <v>88</v>
      </c>
      <c r="K26" s="406">
        <f t="shared" si="1"/>
        <v>98929</v>
      </c>
      <c r="L26" s="520">
        <v>96082</v>
      </c>
      <c r="M26" s="141"/>
      <c r="N26" s="1"/>
    </row>
    <row r="27" spans="9:14">
      <c r="I27" s="406">
        <f t="shared" si="0"/>
        <v>89834</v>
      </c>
      <c r="J27" s="18" t="s">
        <v>106</v>
      </c>
      <c r="K27" s="406">
        <f t="shared" si="1"/>
        <v>89834</v>
      </c>
      <c r="L27" s="520">
        <v>89929</v>
      </c>
      <c r="M27" s="141"/>
      <c r="N27" s="1"/>
    </row>
    <row r="28" spans="9:14">
      <c r="I28" s="406">
        <f t="shared" si="0"/>
        <v>77458</v>
      </c>
      <c r="J28" s="18" t="s">
        <v>117</v>
      </c>
      <c r="K28" s="406">
        <f t="shared" si="1"/>
        <v>77458</v>
      </c>
      <c r="L28" s="520">
        <v>80080</v>
      </c>
      <c r="M28" s="141"/>
      <c r="N28" s="2"/>
    </row>
    <row r="29" spans="9:14">
      <c r="I29" s="406">
        <f t="shared" si="0"/>
        <v>70629</v>
      </c>
      <c r="J29" s="18" t="s">
        <v>114</v>
      </c>
      <c r="K29" s="406">
        <f t="shared" si="1"/>
        <v>70629</v>
      </c>
      <c r="L29" s="520">
        <v>79570</v>
      </c>
      <c r="M29" s="141"/>
      <c r="N29" s="1"/>
    </row>
    <row r="30" spans="9:14">
      <c r="I30" s="406">
        <f t="shared" si="0"/>
        <v>69075</v>
      </c>
      <c r="J30" s="18" t="s">
        <v>108</v>
      </c>
      <c r="K30" s="406">
        <f t="shared" si="1"/>
        <v>69075</v>
      </c>
      <c r="L30" s="520">
        <v>72895</v>
      </c>
      <c r="M30" s="141"/>
      <c r="N30" s="1"/>
    </row>
    <row r="31" spans="9:14">
      <c r="I31" s="406">
        <f t="shared" si="0"/>
        <v>53482</v>
      </c>
      <c r="J31" s="18" t="s">
        <v>188</v>
      </c>
      <c r="K31" s="406">
        <f t="shared" si="1"/>
        <v>53482</v>
      </c>
      <c r="L31" s="520">
        <v>59319</v>
      </c>
      <c r="M31" s="141"/>
      <c r="N31" s="1"/>
    </row>
    <row r="32" spans="9:14">
      <c r="I32" s="406">
        <f t="shared" si="0"/>
        <v>51122</v>
      </c>
      <c r="J32" s="18" t="s">
        <v>109</v>
      </c>
      <c r="K32" s="406">
        <f t="shared" si="1"/>
        <v>51122</v>
      </c>
      <c r="L32" s="520">
        <v>51554</v>
      </c>
      <c r="M32" s="141"/>
      <c r="N32" s="37"/>
    </row>
    <row r="33" spans="8:14">
      <c r="I33" s="406">
        <f t="shared" si="0"/>
        <v>49185</v>
      </c>
      <c r="J33" s="18" t="s">
        <v>111</v>
      </c>
      <c r="K33" s="406">
        <f t="shared" si="1"/>
        <v>49185</v>
      </c>
      <c r="L33" s="521">
        <v>52381</v>
      </c>
      <c r="M33" s="141"/>
      <c r="N33" s="37"/>
    </row>
    <row r="34" spans="8:14" ht="14.25" thickBot="1">
      <c r="H34" s="8"/>
      <c r="I34" s="171">
        <f>SUM(J13-(I24+I25+I26+I27+I28+I29+I30+I31+I32+I33))</f>
        <v>340242</v>
      </c>
      <c r="J34" s="108" t="s">
        <v>133</v>
      </c>
      <c r="K34" s="171">
        <f>SUM(I34)</f>
        <v>340242</v>
      </c>
      <c r="L34" s="171" t="s">
        <v>86</v>
      </c>
    </row>
    <row r="35" spans="8:14" ht="15.75" thickTop="1" thickBot="1">
      <c r="H35" s="8"/>
      <c r="I35" s="461">
        <f>SUM(I24:I34)</f>
        <v>1204272</v>
      </c>
      <c r="J35" s="190" t="s">
        <v>9</v>
      </c>
      <c r="K35" s="172">
        <f>SUM(J13)</f>
        <v>1204272</v>
      </c>
      <c r="L35" s="192">
        <v>1248629</v>
      </c>
    </row>
    <row r="36" spans="8:14" ht="14.25" thickTop="1"/>
    <row r="37" spans="8:14">
      <c r="I37" s="458" t="s">
        <v>214</v>
      </c>
      <c r="J37" s="65"/>
      <c r="K37" s="483" t="s">
        <v>214</v>
      </c>
    </row>
    <row r="38" spans="8:14">
      <c r="I38" s="410">
        <f>SUM(L3)</f>
        <v>178348</v>
      </c>
      <c r="J38" s="40" t="s">
        <v>85</v>
      </c>
      <c r="K38" s="410">
        <f>SUM(I38)</f>
        <v>178348</v>
      </c>
    </row>
    <row r="39" spans="8:14">
      <c r="I39" s="410">
        <f t="shared" ref="I39:I47" si="2">SUM(L4)</f>
        <v>58492</v>
      </c>
      <c r="J39" s="18" t="s">
        <v>87</v>
      </c>
      <c r="K39" s="410">
        <f t="shared" ref="K39:K47" si="3">SUM(I39)</f>
        <v>58492</v>
      </c>
    </row>
    <row r="40" spans="8:14">
      <c r="I40" s="410">
        <f t="shared" si="2"/>
        <v>92236</v>
      </c>
      <c r="J40" s="18" t="s">
        <v>88</v>
      </c>
      <c r="K40" s="410">
        <f t="shared" si="3"/>
        <v>92236</v>
      </c>
    </row>
    <row r="41" spans="8:14">
      <c r="I41" s="410">
        <f t="shared" si="2"/>
        <v>95464</v>
      </c>
      <c r="J41" s="18" t="s">
        <v>106</v>
      </c>
      <c r="K41" s="410">
        <f t="shared" si="3"/>
        <v>95464</v>
      </c>
    </row>
    <row r="42" spans="8:14">
      <c r="I42" s="410">
        <f t="shared" si="2"/>
        <v>86180</v>
      </c>
      <c r="J42" s="18" t="s">
        <v>117</v>
      </c>
      <c r="K42" s="410">
        <f t="shared" si="3"/>
        <v>86180</v>
      </c>
    </row>
    <row r="43" spans="8:14">
      <c r="I43" s="410">
        <f>SUM(L8)</f>
        <v>67710</v>
      </c>
      <c r="J43" s="18" t="s">
        <v>114</v>
      </c>
      <c r="K43" s="410">
        <f t="shared" si="3"/>
        <v>67710</v>
      </c>
    </row>
    <row r="44" spans="8:14">
      <c r="I44" s="410">
        <f t="shared" si="2"/>
        <v>72062</v>
      </c>
      <c r="J44" s="18" t="s">
        <v>108</v>
      </c>
      <c r="K44" s="410">
        <f t="shared" si="3"/>
        <v>72062</v>
      </c>
    </row>
    <row r="45" spans="8:14">
      <c r="I45" s="410">
        <f>SUM(L10)</f>
        <v>50529</v>
      </c>
      <c r="J45" s="18" t="s">
        <v>188</v>
      </c>
      <c r="K45" s="410">
        <f t="shared" si="3"/>
        <v>50529</v>
      </c>
    </row>
    <row r="46" spans="8:14">
      <c r="I46" s="410">
        <f t="shared" si="2"/>
        <v>44589</v>
      </c>
      <c r="J46" s="18" t="s">
        <v>109</v>
      </c>
      <c r="K46" s="410">
        <f t="shared" si="3"/>
        <v>44589</v>
      </c>
      <c r="M46" s="8"/>
    </row>
    <row r="47" spans="8:14">
      <c r="I47" s="410">
        <f t="shared" si="2"/>
        <v>41163</v>
      </c>
      <c r="J47" s="18" t="s">
        <v>111</v>
      </c>
      <c r="K47" s="526">
        <f t="shared" si="3"/>
        <v>41163</v>
      </c>
      <c r="M47" s="8"/>
    </row>
    <row r="48" spans="8:14" ht="14.25" thickBot="1">
      <c r="I48" s="157">
        <f>SUM(L13-(I38+I39+I40+I41+I42+I43+I44+I45+I46+I47))</f>
        <v>338882</v>
      </c>
      <c r="J48" s="103" t="s">
        <v>133</v>
      </c>
      <c r="K48" s="157">
        <f>SUM(I48)</f>
        <v>338882</v>
      </c>
    </row>
    <row r="49" spans="1:12" ht="15" thickTop="1" thickBot="1">
      <c r="I49" s="518">
        <f>SUM(I38:I48)</f>
        <v>1125655</v>
      </c>
      <c r="J49" s="460" t="s">
        <v>198</v>
      </c>
      <c r="K49" s="173">
        <f>SUM(L13)</f>
        <v>1125655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220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173957</v>
      </c>
      <c r="D52" s="6">
        <f t="shared" ref="D52:D61" si="5">SUM(I38)</f>
        <v>178348</v>
      </c>
      <c r="E52" s="41">
        <f t="shared" ref="E52:E61" si="6">SUM(K24/L24*100)</f>
        <v>101.16602307620732</v>
      </c>
      <c r="F52" s="41">
        <f t="shared" ref="F52:F62" si="7">SUM(C52/D52*100)</f>
        <v>97.537959494920045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130359</v>
      </c>
      <c r="D53" s="6">
        <f t="shared" si="5"/>
        <v>58492</v>
      </c>
      <c r="E53" s="41">
        <f t="shared" si="6"/>
        <v>104.32893157262906</v>
      </c>
      <c r="F53" s="41">
        <f t="shared" si="7"/>
        <v>222.86637488887368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98929</v>
      </c>
      <c r="D54" s="6">
        <f t="shared" si="5"/>
        <v>92236</v>
      </c>
      <c r="E54" s="41">
        <f t="shared" si="6"/>
        <v>102.96309402385462</v>
      </c>
      <c r="F54" s="41">
        <f t="shared" si="7"/>
        <v>107.25638579296589</v>
      </c>
      <c r="G54" s="40"/>
      <c r="I54" s="8"/>
    </row>
    <row r="55" spans="1:12" s="58" customFormat="1">
      <c r="A55" s="249">
        <v>4</v>
      </c>
      <c r="B55" s="18" t="s">
        <v>106</v>
      </c>
      <c r="C55" s="453">
        <f t="shared" si="4"/>
        <v>89834</v>
      </c>
      <c r="D55" s="453">
        <f t="shared" si="5"/>
        <v>95464</v>
      </c>
      <c r="E55" s="230">
        <f t="shared" si="6"/>
        <v>99.894361107095591</v>
      </c>
      <c r="F55" s="230">
        <f t="shared" si="7"/>
        <v>94.102488896337888</v>
      </c>
      <c r="G55" s="408"/>
    </row>
    <row r="56" spans="1:12">
      <c r="A56" s="28">
        <v>5</v>
      </c>
      <c r="B56" s="18" t="s">
        <v>117</v>
      </c>
      <c r="C56" s="6">
        <f t="shared" si="4"/>
        <v>77458</v>
      </c>
      <c r="D56" s="453">
        <f t="shared" si="5"/>
        <v>86180</v>
      </c>
      <c r="E56" s="41">
        <f t="shared" si="6"/>
        <v>96.725774225774231</v>
      </c>
      <c r="F56" s="41">
        <f t="shared" si="7"/>
        <v>89.879322348572757</v>
      </c>
      <c r="G56" s="40"/>
    </row>
    <row r="57" spans="1:12">
      <c r="A57" s="28">
        <v>6</v>
      </c>
      <c r="B57" s="18" t="s">
        <v>114</v>
      </c>
      <c r="C57" s="6">
        <f t="shared" si="4"/>
        <v>70629</v>
      </c>
      <c r="D57" s="6">
        <f t="shared" si="5"/>
        <v>67710</v>
      </c>
      <c r="E57" s="41">
        <f t="shared" si="6"/>
        <v>88.76335302249592</v>
      </c>
      <c r="F57" s="41">
        <f t="shared" si="7"/>
        <v>104.31103234381922</v>
      </c>
      <c r="G57" s="40"/>
    </row>
    <row r="58" spans="1:12" s="58" customFormat="1">
      <c r="A58" s="249">
        <v>7</v>
      </c>
      <c r="B58" s="18" t="s">
        <v>108</v>
      </c>
      <c r="C58" s="453">
        <f t="shared" si="4"/>
        <v>69075</v>
      </c>
      <c r="D58" s="453">
        <f t="shared" si="5"/>
        <v>72062</v>
      </c>
      <c r="E58" s="230">
        <f t="shared" si="6"/>
        <v>94.759585705466762</v>
      </c>
      <c r="F58" s="230">
        <f t="shared" si="7"/>
        <v>95.854958230412706</v>
      </c>
      <c r="G58" s="408"/>
    </row>
    <row r="59" spans="1:12">
      <c r="A59" s="28">
        <v>8</v>
      </c>
      <c r="B59" s="18" t="s">
        <v>188</v>
      </c>
      <c r="C59" s="6">
        <f t="shared" si="4"/>
        <v>53482</v>
      </c>
      <c r="D59" s="6">
        <f t="shared" si="5"/>
        <v>50529</v>
      </c>
      <c r="E59" s="41">
        <f t="shared" si="6"/>
        <v>90.159982467674766</v>
      </c>
      <c r="F59" s="41">
        <f t="shared" si="7"/>
        <v>105.84416869520474</v>
      </c>
      <c r="G59" s="40"/>
    </row>
    <row r="60" spans="1:12">
      <c r="A60" s="28">
        <v>9</v>
      </c>
      <c r="B60" s="18" t="s">
        <v>109</v>
      </c>
      <c r="C60" s="6">
        <f t="shared" si="4"/>
        <v>51122</v>
      </c>
      <c r="D60" s="6">
        <f t="shared" si="5"/>
        <v>44589</v>
      </c>
      <c r="E60" s="41">
        <f t="shared" si="6"/>
        <v>99.16204368235249</v>
      </c>
      <c r="F60" s="41">
        <f t="shared" si="7"/>
        <v>114.65159568503442</v>
      </c>
      <c r="G60" s="40"/>
    </row>
    <row r="61" spans="1:12" ht="14.25" thickBot="1">
      <c r="A61" s="108">
        <v>10</v>
      </c>
      <c r="B61" s="18" t="s">
        <v>111</v>
      </c>
      <c r="C61" s="111">
        <f t="shared" si="4"/>
        <v>49185</v>
      </c>
      <c r="D61" s="111">
        <f t="shared" si="5"/>
        <v>41163</v>
      </c>
      <c r="E61" s="102">
        <f t="shared" si="6"/>
        <v>93.898551001317273</v>
      </c>
      <c r="F61" s="102">
        <f t="shared" si="7"/>
        <v>119.48837548283653</v>
      </c>
      <c r="G61" s="103"/>
    </row>
    <row r="62" spans="1:12" ht="14.25" thickTop="1">
      <c r="A62" s="188"/>
      <c r="B62" s="161" t="s">
        <v>83</v>
      </c>
      <c r="C62" s="189">
        <f>SUM(J13)</f>
        <v>1204272</v>
      </c>
      <c r="D62" s="189">
        <f>SUM(L13)</f>
        <v>1125655</v>
      </c>
      <c r="E62" s="191">
        <f>SUM(C62/L35)*100</f>
        <v>96.447543665892752</v>
      </c>
      <c r="F62" s="191">
        <f t="shared" si="7"/>
        <v>106.98411147287578</v>
      </c>
      <c r="G62" s="198">
        <v>68.3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2019-06-12T02:52:19Z</cp:lastPrinted>
  <dcterms:created xsi:type="dcterms:W3CDTF">2004-08-12T01:21:30Z</dcterms:created>
  <dcterms:modified xsi:type="dcterms:W3CDTF">2019-06-12T06:18:49Z</dcterms:modified>
</cp:coreProperties>
</file>