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65" i="13" l="1"/>
  <c r="C59" i="13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C2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<sst xmlns="http://schemas.openxmlformats.org/spreadsheetml/2006/main" count="1318" uniqueCount="237">
  <si>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</si>
  <si>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</si>
  <si>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</si>
  <si>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</si>
  <si>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</si>
  <si>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</si>
  <si>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</si>
  <si>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</si>
  <si>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</si>
  <si>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</si>
  <si>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</si>
  <si>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</si>
  <si>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</si>
  <si>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</si>
  <si>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</si>
  <si>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</si>
  <si>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</si>
  <si>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</si>
  <si>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</si>
  <si>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</si>
  <si>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</si>
  <si>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</si>
  <si>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</si>
  <si>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</si>
  <si>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</si>
  <si>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</si>
  <si>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</si>
  <si>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</si>
  <si>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</si>
  <si>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</si>
  <si>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</si>
  <si>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</si>
  <si>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</si>
  <si>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</si>
  <si>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</si>
  <si>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</si>
  <si>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</si>
  <si>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</si>
  <si>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</si>
  <si>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</si>
  <si>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</si>
  <si>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</si>
  <si>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</si>
  <si>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</si>
  <si>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</si>
  <si>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</si>
  <si>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</si>
  <si>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</si>
  <si>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</si>
  <si>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</si>
  <si>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</si>
  <si>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</si>
  <si>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</si>
  <si>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</si>
  <si>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</si>
  <si>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</si>
  <si>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</si>
  <si>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</si>
  <si>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</si>
  <si>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</si>
  <si>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</si>
  <si>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</si>
  <si>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</si>
  <si>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</si>
  <si>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</si>
  <si>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</si>
  <si>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</si>
  <si>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</si>
  <si>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</si>
  <si>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</si>
  <si>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</si>
  <si>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</si>
  <si>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</si>
  <si>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</si>
  <si>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</si>
  <si>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</si>
  <si>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</si>
  <si>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</si>
  <si>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</si>
  <si>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</si>
  <si>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</si>
  <si>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</si>
  <si>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</si>
  <si>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</si>
  <si>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</si>
  <si>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</si>
  <si>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</si>
  <si>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</si>
  <si>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</si>
  <si>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</si>
  <si>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</si>
  <si>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</si>
  <si>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</si>
  <si>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</si>
  <si>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</si>
  <si>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</si>
  <si>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</si>
  <si>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</si>
  <si>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</si>
  <si>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</si>
  <si>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</si>
  <si>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</si>
  <si>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</si>
  <si>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</si>
  <si>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</si>
  <si>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</si>
  <si>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</si>
  <si>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</si>
  <si>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</si>
  <si>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</si>
  <si>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</si>
  <si>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</si>
  <si>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</si>
  <si>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</si>
  <si>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</si>
  <si>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</si>
  <si>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雑穀</t>
    <rPh sb="0" eb="2">
      <t>ザッコク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</si>
  <si>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</si>
  <si>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</si>
  <si>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</si>
  <si>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</si>
  <si>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</si>
  <si>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</si>
  <si>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</si>
  <si>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</si>
  <si>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</si>
  <si>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</si>
  <si>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</si>
  <si>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</si>
  <si>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</si>
  <si>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</si>
  <si>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</si>
  <si>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</si>
  <si>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</si>
  <si>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</si>
  <si>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</si>
  <si>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</si>
  <si>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</si>
  <si>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</si>
  <si>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</si>
  <si>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</si>
  <si>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</si>
  <si>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</si>
  <si>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</si>
  <si>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</si>
  <si>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</si>
  <si>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</si>
  <si>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</si>
  <si>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</si>
  <si>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</si>
  <si>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</si>
  <si>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</si>
  <si>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</si>
  <si>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</si>
  <si>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</si>
  <si>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</si>
  <si>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</si>
  <si>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</si>
  <si>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</si>
  <si>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</si>
  <si>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</si>
  <si>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</si>
  <si>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</si>
  <si>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</si>
  <si>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</si>
  <si>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</si>
  <si>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</si>
  <si>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</si>
  <si>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</si>
  <si>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</si>
  <si>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</si>
  <si>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</si>
  <si>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</si>
  <si>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</si>
  <si>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</si>
  <si>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</si>
  <si>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</si>
  <si>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</si>
  <si>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</si>
  <si>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</si>
  <si>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</si>
  <si>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</si>
  <si>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</si>
  <si>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</si>
  <si>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</si>
  <si>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</si>
  <si>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</si>
  <si>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</si>
  <si>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麦</t>
    <rPh sb="0" eb="1">
      <t>ムギ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</si>
  <si>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</si>
  <si>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</si>
  <si>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</si>
  <si>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</si>
  <si>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</si>
  <si>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</si>
  <si>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</si>
  <si>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</si>
  <si>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</si>
  <si>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</si>
  <si>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</si>
  <si>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</si>
  <si>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</si>
  <si>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</si>
  <si>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</si>
  <si>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</si>
  <si>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</si>
  <si>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</si>
  <si>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</si>
  <si>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</si>
  <si>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</si>
  <si>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</si>
  <si>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</si>
  <si>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</si>
  <si>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</si>
  <si>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</si>
  <si>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</si>
  <si>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</si>
  <si>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</si>
  <si>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</si>
  <si>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</si>
  <si>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</si>
  <si>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</si>
  <si>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</si>
  <si>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平成31年</t>
    <rPh sb="0" eb="2">
      <t>ヘイセイ</t>
    </rPh>
    <rPh sb="4" eb="5">
      <t>ネン</t>
    </rPh>
    <phoneticPr fontId="14"/>
  </si>
  <si>
    <t>当年</t>
    <rPh sb="0" eb="2">
      <t>トウネン</t>
    </rPh>
    <phoneticPr fontId="2"/>
  </si>
  <si>
    <t>31年</t>
    <rPh sb="2" eb="3">
      <t>ネン</t>
    </rPh>
    <phoneticPr fontId="2"/>
  </si>
  <si>
    <t>平成31年</t>
    <rPh sb="0" eb="2">
      <t>ヘイセイ</t>
    </rPh>
    <rPh sb="4" eb="5">
      <t>ネン</t>
    </rPh>
    <phoneticPr fontId="2"/>
  </si>
  <si>
    <t>平成31年4月</t>
    <rPh sb="0" eb="2">
      <t>ヘイセイ</t>
    </rPh>
    <rPh sb="4" eb="5">
      <t>ネン</t>
    </rPh>
    <rPh sb="6" eb="7">
      <t>ガツ</t>
    </rPh>
    <phoneticPr fontId="2"/>
  </si>
  <si>
    <t>平成31年4月所管面（1～3類）</t>
    <rPh sb="0" eb="2">
      <t>ヘイセイ</t>
    </rPh>
    <rPh sb="4" eb="5">
      <t>ネン</t>
    </rPh>
    <rPh sb="6" eb="7">
      <t>ガツ</t>
    </rPh>
    <rPh sb="7" eb="9">
      <t>ショカン</t>
    </rPh>
    <rPh sb="9" eb="10">
      <t>メン</t>
    </rPh>
    <rPh sb="14" eb="15">
      <t>ルイ</t>
    </rPh>
    <phoneticPr fontId="2"/>
  </si>
  <si>
    <t>2，987　㎡</t>
    <phoneticPr fontId="2"/>
  </si>
  <si>
    <r>
      <t>93，310  m</t>
    </r>
    <r>
      <rPr>
        <sz val="8"/>
        <rFont val="ＭＳ Ｐゴシック"/>
        <family val="3"/>
        <charset val="128"/>
      </rPr>
      <t>3</t>
    </r>
    <phoneticPr fontId="2"/>
  </si>
  <si>
    <t>8，754  ㎡</t>
    <phoneticPr fontId="2"/>
  </si>
  <si>
    <t>　　　　　　　　　　　　　　　　平成31年4月末上位10品目入庫高(県合計）      　　　　　　　　静岡県倉庫協会</t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</si>
  <si>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電気機械</t>
    <phoneticPr fontId="2"/>
  </si>
  <si>
    <t>　　　　　　　　　　　　平成31年4月末上位１０品目保管残高（県合計）　　　　　　　　　  　静岡県倉庫協会</t>
    <rPh sb="12" eb="14">
      <t>ヘイセイ</t>
    </rPh>
    <rPh sb="16" eb="17">
      <t>ネン</t>
    </rPh>
    <rPh sb="18" eb="20">
      <t>ガツマツ</t>
    </rPh>
    <rPh sb="19" eb="20">
      <t>マツ</t>
    </rPh>
    <rPh sb="20" eb="22">
      <t>ジョウイ</t>
    </rPh>
    <rPh sb="24" eb="26">
      <t>ヒンモク</t>
    </rPh>
    <rPh sb="26" eb="28">
      <t>ホカン</t>
    </rPh>
    <rPh sb="28" eb="30">
      <t>ザンダカ</t>
    </rPh>
    <rPh sb="31" eb="32">
      <t>ケン</t>
    </rPh>
    <rPh sb="32" eb="34">
      <t>ゴウケイ</t>
    </rPh>
    <rPh sb="47" eb="50">
      <t>シズオカケン</t>
    </rPh>
    <rPh sb="50" eb="52">
      <t>ソウコ</t>
    </rPh>
    <rPh sb="52" eb="53">
      <t>キョウ</t>
    </rPh>
    <rPh sb="53" eb="54">
      <t>カイ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</si>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</sst>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38" fontId="1" fillId="0" borderId="43" xfId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38" fontId="1" fillId="0" borderId="21" xfId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0" fillId="0" borderId="39" xfId="1" applyFont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9" xfId="1" applyFont="1" applyBorder="1"/>
    <xf numFmtId="38" fontId="1" fillId="0" borderId="40" xfId="1" applyBorder="1"/>
    <xf numFmtId="179" fontId="1" fillId="0" borderId="42" xfId="1" applyNumberFormat="1" applyBorder="1"/>
    <xf numFmtId="179" fontId="0" fillId="0" borderId="11" xfId="1" applyNumberFormat="1" applyFont="1" applyBorder="1"/>
    <xf numFmtId="38" fontId="1" fillId="0" borderId="9" xfId="1" applyFont="1" applyBorder="1"/>
    <xf numFmtId="38" fontId="1" fillId="0" borderId="10" xfId="1" applyFont="1" applyFill="1" applyBorder="1"/>
    <xf numFmtId="38" fontId="1" fillId="0" borderId="12" xfId="1" applyFont="1" applyFill="1" applyBorder="1"/>
    <xf numFmtId="38" fontId="1" fillId="0" borderId="38" xfId="1" applyFill="1" applyBorder="1"/>
    <xf numFmtId="38" fontId="0" fillId="0" borderId="39" xfId="1" applyFont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172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平成31年4月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956976"/>
        <c:axId val="33395893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平成31年4月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平成31年4月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56976"/>
        <c:axId val="333958936"/>
      </c:lineChart>
      <c:catAx>
        <c:axId val="333956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33958936"/>
        <c:crosses val="autoZero"/>
        <c:auto val="1"/>
        <c:lblAlgn val="ctr"/>
        <c:lblOffset val="100"/>
        <c:tickLblSkip val="1"/>
        <c:noMultiLvlLbl val="0"/>
      </c:catAx>
      <c:valAx>
        <c:axId val="33395893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3956976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1.834362650951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1.1111162812881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その他の食料工業品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30343</c:v>
                </c:pt>
                <c:pt idx="1">
                  <c:v>20993</c:v>
                </c:pt>
                <c:pt idx="2">
                  <c:v>7291</c:v>
                </c:pt>
                <c:pt idx="3">
                  <c:v>4413</c:v>
                </c:pt>
                <c:pt idx="4">
                  <c:v>3355</c:v>
                </c:pt>
                <c:pt idx="5">
                  <c:v>3198</c:v>
                </c:pt>
                <c:pt idx="6">
                  <c:v>2443</c:v>
                </c:pt>
                <c:pt idx="7">
                  <c:v>1898</c:v>
                </c:pt>
                <c:pt idx="8">
                  <c:v>1574</c:v>
                </c:pt>
                <c:pt idx="9">
                  <c:v>1455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1.48662623846743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ゴム製品</c:v>
                </c:pt>
                <c:pt idx="5">
                  <c:v>金属製品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その他の食料工業品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30354</c:v>
                </c:pt>
                <c:pt idx="1">
                  <c:v>20431</c:v>
                </c:pt>
                <c:pt idx="2">
                  <c:v>5851</c:v>
                </c:pt>
                <c:pt idx="3">
                  <c:v>4524</c:v>
                </c:pt>
                <c:pt idx="4">
                  <c:v>3763</c:v>
                </c:pt>
                <c:pt idx="5">
                  <c:v>3260</c:v>
                </c:pt>
                <c:pt idx="6">
                  <c:v>850</c:v>
                </c:pt>
                <c:pt idx="7">
                  <c:v>1885</c:v>
                </c:pt>
                <c:pt idx="8">
                  <c:v>1946</c:v>
                </c:pt>
                <c:pt idx="9">
                  <c:v>1778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25800"/>
        <c:axId val="392230112"/>
      </c:barChart>
      <c:catAx>
        <c:axId val="392225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230112"/>
        <c:crosses val="autoZero"/>
        <c:auto val="1"/>
        <c:lblAlgn val="ctr"/>
        <c:lblOffset val="100"/>
        <c:noMultiLvlLbl val="0"/>
      </c:catAx>
      <c:valAx>
        <c:axId val="39223011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22580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045751633986928E-2"/>
                  <c:y val="7.5757575757575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29193899782137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145969498910684E-3"/>
                  <c:y val="7.6184084943927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200435729847558E-2"/>
                  <c:y val="-3.7881770460509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716775599128538E-3"/>
                  <c:y val="-3.7881770460511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61315</c:v>
                </c:pt>
                <c:pt idx="1">
                  <c:v>16697</c:v>
                </c:pt>
                <c:pt idx="2">
                  <c:v>12467</c:v>
                </c:pt>
                <c:pt idx="3">
                  <c:v>11066</c:v>
                </c:pt>
                <c:pt idx="4">
                  <c:v>10069</c:v>
                </c:pt>
                <c:pt idx="5">
                  <c:v>9313</c:v>
                </c:pt>
                <c:pt idx="6">
                  <c:v>4369</c:v>
                </c:pt>
                <c:pt idx="7">
                  <c:v>3221</c:v>
                </c:pt>
                <c:pt idx="8">
                  <c:v>3058</c:v>
                </c:pt>
                <c:pt idx="9">
                  <c:v>2856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1.136303984729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716775599128538E-3"/>
                  <c:y val="1.1363338105463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197004786165794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92410752577496E-3"/>
                  <c:y val="-7.5766523502744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60318</c:v>
                </c:pt>
                <c:pt idx="1">
                  <c:v>9498</c:v>
                </c:pt>
                <c:pt idx="2">
                  <c:v>14678</c:v>
                </c:pt>
                <c:pt idx="3">
                  <c:v>9154</c:v>
                </c:pt>
                <c:pt idx="4">
                  <c:v>5745</c:v>
                </c:pt>
                <c:pt idx="5">
                  <c:v>12807</c:v>
                </c:pt>
                <c:pt idx="6">
                  <c:v>4985</c:v>
                </c:pt>
                <c:pt idx="7">
                  <c:v>2744</c:v>
                </c:pt>
                <c:pt idx="8">
                  <c:v>4902</c:v>
                </c:pt>
                <c:pt idx="9">
                  <c:v>5021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230504"/>
        <c:axId val="392232856"/>
      </c:barChart>
      <c:catAx>
        <c:axId val="39223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2232856"/>
        <c:crosses val="autoZero"/>
        <c:auto val="1"/>
        <c:lblAlgn val="ctr"/>
        <c:lblOffset val="100"/>
        <c:noMultiLvlLbl val="0"/>
      </c:catAx>
      <c:valAx>
        <c:axId val="39223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223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sz="1100"/>
              <a:t>平成</a:t>
            </a:r>
            <a:r>
              <a:rPr lang="en-US" altLang="ja-JP" sz="1100"/>
              <a:t>  31</a:t>
            </a:r>
            <a:r>
              <a:rPr lang="ja-JP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92198581560316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503546099290781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0110693175489E-17"/>
                  <c:y val="-1.16282121711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缶詰・びん詰</c:v>
                </c:pt>
                <c:pt idx="5">
                  <c:v>雑穀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24687</c:v>
                </c:pt>
                <c:pt idx="1">
                  <c:v>20813</c:v>
                </c:pt>
                <c:pt idx="2">
                  <c:v>15811</c:v>
                </c:pt>
                <c:pt idx="3">
                  <c:v>15797</c:v>
                </c:pt>
                <c:pt idx="4">
                  <c:v>14469</c:v>
                </c:pt>
                <c:pt idx="5">
                  <c:v>12971</c:v>
                </c:pt>
                <c:pt idx="6">
                  <c:v>12802</c:v>
                </c:pt>
                <c:pt idx="7">
                  <c:v>10321</c:v>
                </c:pt>
                <c:pt idx="8">
                  <c:v>9091</c:v>
                </c:pt>
                <c:pt idx="9">
                  <c:v>8623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0992907801418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63829787234036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30496453900058E-3"/>
                  <c:y val="-1.5504181163401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110693175489E-17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191489361702126E-3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41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2719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その他の食料工業品</c:v>
                </c:pt>
                <c:pt idx="3">
                  <c:v>雑品</c:v>
                </c:pt>
                <c:pt idx="4">
                  <c:v>缶詰・びん詰</c:v>
                </c:pt>
                <c:pt idx="5">
                  <c:v>雑穀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26809</c:v>
                </c:pt>
                <c:pt idx="1">
                  <c:v>22136</c:v>
                </c:pt>
                <c:pt idx="2">
                  <c:v>16241</c:v>
                </c:pt>
                <c:pt idx="3">
                  <c:v>11496</c:v>
                </c:pt>
                <c:pt idx="4">
                  <c:v>15957</c:v>
                </c:pt>
                <c:pt idx="5">
                  <c:v>16339</c:v>
                </c:pt>
                <c:pt idx="6">
                  <c:v>14860</c:v>
                </c:pt>
                <c:pt idx="7">
                  <c:v>11405</c:v>
                </c:pt>
                <c:pt idx="8">
                  <c:v>10787</c:v>
                </c:pt>
                <c:pt idx="9">
                  <c:v>14084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394213208"/>
        <c:axId val="394210856"/>
      </c:barChart>
      <c:catAx>
        <c:axId val="39421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0856"/>
        <c:crosses val="autoZero"/>
        <c:auto val="1"/>
        <c:lblAlgn val="ctr"/>
        <c:lblOffset val="100"/>
        <c:noMultiLvlLbl val="0"/>
      </c:catAx>
      <c:valAx>
        <c:axId val="3942108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3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40871</c:v>
                </c:pt>
                <c:pt idx="1">
                  <c:v>6480</c:v>
                </c:pt>
                <c:pt idx="2">
                  <c:v>3471</c:v>
                </c:pt>
                <c:pt idx="3">
                  <c:v>2263</c:v>
                </c:pt>
                <c:pt idx="4">
                  <c:v>2047</c:v>
                </c:pt>
                <c:pt idx="5">
                  <c:v>1366</c:v>
                </c:pt>
                <c:pt idx="6">
                  <c:v>862</c:v>
                </c:pt>
                <c:pt idx="7">
                  <c:v>750</c:v>
                </c:pt>
                <c:pt idx="8">
                  <c:v>383</c:v>
                </c:pt>
                <c:pt idx="9">
                  <c:v>382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その他の化学工業品</c:v>
                </c:pt>
                <c:pt idx="2">
                  <c:v>紙・パルプ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缶詰・びん詰</c:v>
                </c:pt>
                <c:pt idx="6">
                  <c:v>その他の食料工業品</c:v>
                </c:pt>
                <c:pt idx="7">
                  <c:v>非鉄金属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33701</c:v>
                </c:pt>
                <c:pt idx="1">
                  <c:v>4319</c:v>
                </c:pt>
                <c:pt idx="2">
                  <c:v>2918</c:v>
                </c:pt>
                <c:pt idx="3">
                  <c:v>1556</c:v>
                </c:pt>
                <c:pt idx="4">
                  <c:v>1432</c:v>
                </c:pt>
                <c:pt idx="5">
                  <c:v>620</c:v>
                </c:pt>
                <c:pt idx="6">
                  <c:v>694</c:v>
                </c:pt>
                <c:pt idx="7">
                  <c:v>524</c:v>
                </c:pt>
                <c:pt idx="8">
                  <c:v>363</c:v>
                </c:pt>
                <c:pt idx="9">
                  <c:v>460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09680"/>
        <c:axId val="394211640"/>
      </c:barChart>
      <c:catAx>
        <c:axId val="39420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1640"/>
        <c:crosses val="autoZero"/>
        <c:auto val="1"/>
        <c:lblAlgn val="ctr"/>
        <c:lblOffset val="100"/>
        <c:noMultiLvlLbl val="0"/>
      </c:catAx>
      <c:valAx>
        <c:axId val="3942116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0968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90441647549953E-3"/>
                  <c:y val="8.45707845841307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37925</c:v>
                </c:pt>
                <c:pt idx="1">
                  <c:v>26399</c:v>
                </c:pt>
                <c:pt idx="2">
                  <c:v>18725</c:v>
                </c:pt>
                <c:pt idx="3">
                  <c:v>7502</c:v>
                </c:pt>
                <c:pt idx="4">
                  <c:v>6250</c:v>
                </c:pt>
                <c:pt idx="5">
                  <c:v>6247</c:v>
                </c:pt>
                <c:pt idx="6">
                  <c:v>6233</c:v>
                </c:pt>
                <c:pt idx="7">
                  <c:v>2650</c:v>
                </c:pt>
                <c:pt idx="8">
                  <c:v>2478</c:v>
                </c:pt>
                <c:pt idx="9">
                  <c:v>1455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3.766478342749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7812773403646E-3"/>
                  <c:y val="-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261234078023711E-2"/>
                  <c:y val="3.3619526372762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非金属鉱物</c:v>
                </c:pt>
                <c:pt idx="8">
                  <c:v>その他の化学工業品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40073</c:v>
                </c:pt>
                <c:pt idx="1">
                  <c:v>32776</c:v>
                </c:pt>
                <c:pt idx="2">
                  <c:v>12191</c:v>
                </c:pt>
                <c:pt idx="3">
                  <c:v>6707</c:v>
                </c:pt>
                <c:pt idx="4">
                  <c:v>6712</c:v>
                </c:pt>
                <c:pt idx="5">
                  <c:v>6080</c:v>
                </c:pt>
                <c:pt idx="6">
                  <c:v>6813</c:v>
                </c:pt>
                <c:pt idx="7">
                  <c:v>2700</c:v>
                </c:pt>
                <c:pt idx="8">
                  <c:v>2303</c:v>
                </c:pt>
                <c:pt idx="9">
                  <c:v>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17128"/>
        <c:axId val="394213992"/>
      </c:barChart>
      <c:catAx>
        <c:axId val="394217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3992"/>
        <c:crosses val="autoZero"/>
        <c:auto val="1"/>
        <c:lblAlgn val="ctr"/>
        <c:lblOffset val="100"/>
        <c:noMultiLvlLbl val="0"/>
      </c:catAx>
      <c:valAx>
        <c:axId val="3942139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71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  平成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2.5089605734767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-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949764529401419E-3"/>
                  <c:y val="-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979905811760568E-2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76924</c:v>
                </c:pt>
                <c:pt idx="1">
                  <c:v>28437</c:v>
                </c:pt>
                <c:pt idx="2">
                  <c:v>21945</c:v>
                </c:pt>
                <c:pt idx="3">
                  <c:v>18856</c:v>
                </c:pt>
                <c:pt idx="4">
                  <c:v>14914</c:v>
                </c:pt>
                <c:pt idx="5">
                  <c:v>14234</c:v>
                </c:pt>
                <c:pt idx="6">
                  <c:v>10505</c:v>
                </c:pt>
                <c:pt idx="7">
                  <c:v>6663</c:v>
                </c:pt>
                <c:pt idx="8">
                  <c:v>6430</c:v>
                </c:pt>
                <c:pt idx="9">
                  <c:v>5947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24646794102135E-3"/>
                  <c:y val="-2.822227866677955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9529058802205E-3"/>
                  <c:y val="1.7920864730618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949764529400781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1.0752123726469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7374411323503549E-3"/>
                  <c:y val="7.1681765585752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雑品</c:v>
                </c:pt>
                <c:pt idx="5">
                  <c:v>合成樹脂</c:v>
                </c:pt>
                <c:pt idx="6">
                  <c:v>その他の製造工業品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18565</c:v>
                </c:pt>
                <c:pt idx="1">
                  <c:v>15257</c:v>
                </c:pt>
                <c:pt idx="2">
                  <c:v>16923</c:v>
                </c:pt>
                <c:pt idx="3">
                  <c:v>20160</c:v>
                </c:pt>
                <c:pt idx="4">
                  <c:v>20804</c:v>
                </c:pt>
                <c:pt idx="5">
                  <c:v>13261</c:v>
                </c:pt>
                <c:pt idx="6">
                  <c:v>10134</c:v>
                </c:pt>
                <c:pt idx="7">
                  <c:v>6758</c:v>
                </c:pt>
                <c:pt idx="8">
                  <c:v>7387</c:v>
                </c:pt>
                <c:pt idx="9">
                  <c:v>6241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16344"/>
        <c:axId val="394215952"/>
      </c:barChart>
      <c:catAx>
        <c:axId val="394216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5952"/>
        <c:crosses val="autoZero"/>
        <c:auto val="1"/>
        <c:lblAlgn val="ctr"/>
        <c:lblOffset val="100"/>
        <c:noMultiLvlLbl val="0"/>
      </c:catAx>
      <c:valAx>
        <c:axId val="3942159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6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2.93795083394896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57755782535213E-3"/>
                  <c:y val="5.8492702121461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8.4976116651695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877360711437178E-3"/>
                  <c:y val="-9.6592636059391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698348951360998E-3"/>
                  <c:y val="-6.0088596758671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1.1829774050846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173957</c:v>
                </c:pt>
                <c:pt idx="1">
                  <c:v>130359</c:v>
                </c:pt>
                <c:pt idx="2">
                  <c:v>98929</c:v>
                </c:pt>
                <c:pt idx="3">
                  <c:v>89834</c:v>
                </c:pt>
                <c:pt idx="4">
                  <c:v>77458</c:v>
                </c:pt>
                <c:pt idx="5">
                  <c:v>70629</c:v>
                </c:pt>
                <c:pt idx="6">
                  <c:v>69075</c:v>
                </c:pt>
                <c:pt idx="7">
                  <c:v>53482</c:v>
                </c:pt>
                <c:pt idx="8">
                  <c:v>51122</c:v>
                </c:pt>
                <c:pt idx="9">
                  <c:v>49185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239656789889201E-2"/>
                  <c:y val="9.1249552692527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679238388374144E-2"/>
                  <c:y val="5.9338690321214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6589894134719104E-3"/>
                  <c:y val="5.5122810068150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652018397298733E-3"/>
                  <c:y val="6.1867281090007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859248015684788E-3"/>
                  <c:y val="6.35451967438114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1683409051779522E-3"/>
                  <c:y val="8.927636137897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9.1814325978234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-2.713723920538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1.179204438321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合成樹脂</c:v>
                </c:pt>
                <c:pt idx="9">
                  <c:v>その他の機械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178348</c:v>
                </c:pt>
                <c:pt idx="1">
                  <c:v>58492</c:v>
                </c:pt>
                <c:pt idx="2">
                  <c:v>92236</c:v>
                </c:pt>
                <c:pt idx="3">
                  <c:v>95464</c:v>
                </c:pt>
                <c:pt idx="4">
                  <c:v>86180</c:v>
                </c:pt>
                <c:pt idx="5">
                  <c:v>67710</c:v>
                </c:pt>
                <c:pt idx="6">
                  <c:v>72062</c:v>
                </c:pt>
                <c:pt idx="7">
                  <c:v>50529</c:v>
                </c:pt>
                <c:pt idx="8">
                  <c:v>44589</c:v>
                </c:pt>
                <c:pt idx="9">
                  <c:v>41163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394210464"/>
        <c:axId val="394214384"/>
      </c:barChart>
      <c:catAx>
        <c:axId val="39421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4384"/>
        <c:crosses val="autoZero"/>
        <c:auto val="1"/>
        <c:lblAlgn val="ctr"/>
        <c:lblOffset val="100"/>
        <c:noMultiLvlLbl val="0"/>
      </c:catAx>
      <c:valAx>
        <c:axId val="394214384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046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8306564150272253"/>
                  <c:y val="-5.8498040167886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5.4037029150075955E-3"/>
                  <c:y val="-0.16289847029033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42467888282031"/>
                  <c:y val="-6.7960849607455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7.0927727369521798E-2"/>
                  <c:y val="-8.4860846138726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9152247076724316E-2"/>
                  <c:y val="-9.9022396429521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7858629923826495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合成樹脂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173957</c:v>
                </c:pt>
                <c:pt idx="1">
                  <c:v>130359</c:v>
                </c:pt>
                <c:pt idx="2">
                  <c:v>98929</c:v>
                </c:pt>
                <c:pt idx="3">
                  <c:v>89834</c:v>
                </c:pt>
                <c:pt idx="4">
                  <c:v>77458</c:v>
                </c:pt>
                <c:pt idx="5">
                  <c:v>70629</c:v>
                </c:pt>
                <c:pt idx="6">
                  <c:v>69075</c:v>
                </c:pt>
                <c:pt idx="7">
                  <c:v>53482</c:v>
                </c:pt>
                <c:pt idx="8">
                  <c:v>51122</c:v>
                </c:pt>
                <c:pt idx="9">
                  <c:v>49185</c:v>
                </c:pt>
                <c:pt idx="10">
                  <c:v>340242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ja-JP" altLang="en-US" sz="900"/>
              <a:t>平成</a:t>
            </a:r>
            <a:r>
              <a:rPr lang="en-US" altLang="ja-JP" sz="9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9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6.7958031963561844E-2"/>
                  <c:y val="-9.74333471473961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652481416922122"/>
                  <c:y val="-8.2540406133443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飲料</c:v>
                </c:pt>
                <c:pt idx="7">
                  <c:v>麦</c:v>
                </c:pt>
                <c:pt idx="8">
                  <c:v>合成樹脂</c:v>
                </c:pt>
                <c:pt idx="9">
                  <c:v>その他の機械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178348</c:v>
                </c:pt>
                <c:pt idx="1">
                  <c:v>58492</c:v>
                </c:pt>
                <c:pt idx="2">
                  <c:v>92236</c:v>
                </c:pt>
                <c:pt idx="3">
                  <c:v>95464</c:v>
                </c:pt>
                <c:pt idx="4">
                  <c:v>86180</c:v>
                </c:pt>
                <c:pt idx="5">
                  <c:v>67710</c:v>
                </c:pt>
                <c:pt idx="6">
                  <c:v>72062</c:v>
                </c:pt>
                <c:pt idx="7">
                  <c:v>50529</c:v>
                </c:pt>
                <c:pt idx="8">
                  <c:v>44589</c:v>
                </c:pt>
                <c:pt idx="9">
                  <c:v>41163</c:v>
                </c:pt>
                <c:pt idx="10">
                  <c:v>338882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平成  </a:t>
            </a:r>
            <a:r>
              <a:rPr lang="en-US" altLang="ja-JP" sz="1100"/>
              <a:t>31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18419</c:v>
                </c:pt>
                <c:pt idx="1">
                  <c:v>13591</c:v>
                </c:pt>
                <c:pt idx="2">
                  <c:v>11103</c:v>
                </c:pt>
                <c:pt idx="3">
                  <c:v>5947</c:v>
                </c:pt>
                <c:pt idx="4">
                  <c:v>5828</c:v>
                </c:pt>
                <c:pt idx="5">
                  <c:v>5350</c:v>
                </c:pt>
                <c:pt idx="6">
                  <c:v>4034</c:v>
                </c:pt>
                <c:pt idx="7">
                  <c:v>3360</c:v>
                </c:pt>
                <c:pt idx="8">
                  <c:v>2982</c:v>
                </c:pt>
                <c:pt idx="9">
                  <c:v>2768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827799911465572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06949977866313E-3"/>
                  <c:y val="-3.704288044411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その他の化学工業品</c:v>
                </c:pt>
                <c:pt idx="4">
                  <c:v>非鉄金属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19054</c:v>
                </c:pt>
                <c:pt idx="1">
                  <c:v>20815</c:v>
                </c:pt>
                <c:pt idx="2">
                  <c:v>10053</c:v>
                </c:pt>
                <c:pt idx="3">
                  <c:v>5196</c:v>
                </c:pt>
                <c:pt idx="4">
                  <c:v>4346</c:v>
                </c:pt>
                <c:pt idx="5">
                  <c:v>4770</c:v>
                </c:pt>
                <c:pt idx="6">
                  <c:v>4120</c:v>
                </c:pt>
                <c:pt idx="7">
                  <c:v>3123</c:v>
                </c:pt>
                <c:pt idx="8">
                  <c:v>2168</c:v>
                </c:pt>
                <c:pt idx="9">
                  <c:v>2824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15560"/>
        <c:axId val="394216736"/>
      </c:barChart>
      <c:catAx>
        <c:axId val="394215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4216736"/>
        <c:crosses val="autoZero"/>
        <c:auto val="1"/>
        <c:lblAlgn val="ctr"/>
        <c:lblOffset val="100"/>
        <c:noMultiLvlLbl val="0"/>
      </c:catAx>
      <c:valAx>
        <c:axId val="39421673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42155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2,363,574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2,363,574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202284</c:v>
                </c:pt>
                <c:pt idx="1">
                  <c:v>408953</c:v>
                </c:pt>
                <c:pt idx="2">
                  <c:v>488222</c:v>
                </c:pt>
                <c:pt idx="3">
                  <c:v>85288</c:v>
                </c:pt>
                <c:pt idx="4">
                  <c:v>411574</c:v>
                </c:pt>
                <c:pt idx="5">
                  <c:v>767253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</a:t>
            </a:r>
            <a:r>
              <a:rPr lang="ja-JP" sz="1100" baseline="0"/>
              <a:t>平成</a:t>
            </a:r>
            <a:r>
              <a:rPr lang="en-US" altLang="ja-JP" sz="1100" baseline="0"/>
              <a:t>  31</a:t>
            </a:r>
            <a:r>
              <a:rPr lang="ja-JP" sz="1100" baseline="0"/>
              <a:t>年</a:t>
            </a:r>
            <a:r>
              <a:rPr lang="en-US" altLang="ja-JP" sz="1100" baseline="0"/>
              <a:t>4</a:t>
            </a:r>
            <a:r>
              <a:rPr lang="ja-JP" sz="1100" baseline="0"/>
              <a:t>月保管残高上位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417329796640302E-3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5366931918656055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417329796639816E-3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050397877984733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1.1494252873563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115291</c:v>
                </c:pt>
                <c:pt idx="1">
                  <c:v>20724</c:v>
                </c:pt>
                <c:pt idx="2">
                  <c:v>19353</c:v>
                </c:pt>
                <c:pt idx="3">
                  <c:v>14982</c:v>
                </c:pt>
                <c:pt idx="4">
                  <c:v>13633</c:v>
                </c:pt>
                <c:pt idx="5">
                  <c:v>11068</c:v>
                </c:pt>
                <c:pt idx="6">
                  <c:v>10537</c:v>
                </c:pt>
                <c:pt idx="7">
                  <c:v>10504</c:v>
                </c:pt>
                <c:pt idx="8">
                  <c:v>7057</c:v>
                </c:pt>
                <c:pt idx="9">
                  <c:v>5466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050397877983926E-3"/>
                  <c:y val="-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915119363395226E-2"/>
                  <c:y val="1.532536881165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733863837311468E-3"/>
                  <c:y val="-1.5325670498084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39486E-3"/>
                  <c:y val="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-3.83141762452107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その他の食料工業品</c:v>
                </c:pt>
                <c:pt idx="3">
                  <c:v>飲料</c:v>
                </c:pt>
                <c:pt idx="4">
                  <c:v>その他の日用品</c:v>
                </c:pt>
                <c:pt idx="5">
                  <c:v>電気機械</c:v>
                </c:pt>
                <c:pt idx="6">
                  <c:v>その他の化学工業品</c:v>
                </c:pt>
                <c:pt idx="7">
                  <c:v>合成樹脂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122549</c:v>
                </c:pt>
                <c:pt idx="1">
                  <c:v>19131</c:v>
                </c:pt>
                <c:pt idx="2">
                  <c:v>20076</c:v>
                </c:pt>
                <c:pt idx="3">
                  <c:v>9660</c:v>
                </c:pt>
                <c:pt idx="4">
                  <c:v>12630</c:v>
                </c:pt>
                <c:pt idx="5">
                  <c:v>12535</c:v>
                </c:pt>
                <c:pt idx="6">
                  <c:v>9673</c:v>
                </c:pt>
                <c:pt idx="7">
                  <c:v>11713</c:v>
                </c:pt>
                <c:pt idx="8">
                  <c:v>4808</c:v>
                </c:pt>
                <c:pt idx="9">
                  <c:v>5863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1520"/>
        <c:axId val="395403480"/>
      </c:barChart>
      <c:catAx>
        <c:axId val="39540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3480"/>
        <c:crosses val="autoZero"/>
        <c:auto val="1"/>
        <c:lblAlgn val="ctr"/>
        <c:lblOffset val="100"/>
        <c:noMultiLvlLbl val="0"/>
      </c:catAx>
      <c:valAx>
        <c:axId val="395403480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15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-1.493989721873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米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66190</c:v>
                </c:pt>
                <c:pt idx="1">
                  <c:v>50859</c:v>
                </c:pt>
                <c:pt idx="2">
                  <c:v>38894</c:v>
                </c:pt>
                <c:pt idx="3">
                  <c:v>22770</c:v>
                </c:pt>
                <c:pt idx="4">
                  <c:v>20814</c:v>
                </c:pt>
                <c:pt idx="5">
                  <c:v>20627</c:v>
                </c:pt>
                <c:pt idx="6">
                  <c:v>19872</c:v>
                </c:pt>
                <c:pt idx="7">
                  <c:v>19272</c:v>
                </c:pt>
                <c:pt idx="8">
                  <c:v>18668</c:v>
                </c:pt>
                <c:pt idx="9">
                  <c:v>15647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9126547205279211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475928323166869E-3"/>
                  <c:y val="-1.4939309056956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071353450481643E-7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その他の製造工業品</c:v>
                </c:pt>
                <c:pt idx="6">
                  <c:v>米</c:v>
                </c:pt>
                <c:pt idx="7">
                  <c:v>鉄鋼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65692</c:v>
                </c:pt>
                <c:pt idx="1">
                  <c:v>47328</c:v>
                </c:pt>
                <c:pt idx="2">
                  <c:v>36933</c:v>
                </c:pt>
                <c:pt idx="3">
                  <c:v>33402</c:v>
                </c:pt>
                <c:pt idx="4">
                  <c:v>21784</c:v>
                </c:pt>
                <c:pt idx="5">
                  <c:v>23903</c:v>
                </c:pt>
                <c:pt idx="6">
                  <c:v>14255</c:v>
                </c:pt>
                <c:pt idx="7">
                  <c:v>17868</c:v>
                </c:pt>
                <c:pt idx="8">
                  <c:v>16911</c:v>
                </c:pt>
                <c:pt idx="9">
                  <c:v>18760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0344"/>
        <c:axId val="395401128"/>
      </c:barChart>
      <c:catAx>
        <c:axId val="39540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1128"/>
        <c:crosses val="autoZero"/>
        <c:auto val="1"/>
        <c:lblAlgn val="ctr"/>
        <c:lblOffset val="100"/>
        <c:noMultiLvlLbl val="0"/>
      </c:catAx>
      <c:valAx>
        <c:axId val="39540112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0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39632</c:v>
                </c:pt>
                <c:pt idx="1">
                  <c:v>9711</c:v>
                </c:pt>
                <c:pt idx="2">
                  <c:v>3859</c:v>
                </c:pt>
                <c:pt idx="3">
                  <c:v>2599</c:v>
                </c:pt>
                <c:pt idx="4">
                  <c:v>1537</c:v>
                </c:pt>
                <c:pt idx="5">
                  <c:v>1468</c:v>
                </c:pt>
                <c:pt idx="6">
                  <c:v>1105</c:v>
                </c:pt>
                <c:pt idx="7">
                  <c:v>1041</c:v>
                </c:pt>
                <c:pt idx="8">
                  <c:v>710</c:v>
                </c:pt>
                <c:pt idx="9">
                  <c:v>653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461059190031152E-2"/>
                  <c:y val="1.123566014922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198599006899839E-2"/>
                  <c:y val="3.7450234451031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その他の化学工業品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その他の製造工業品</c:v>
                </c:pt>
                <c:pt idx="8">
                  <c:v>米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33331</c:v>
                </c:pt>
                <c:pt idx="1">
                  <c:v>4801</c:v>
                </c:pt>
                <c:pt idx="2">
                  <c:v>3244</c:v>
                </c:pt>
                <c:pt idx="3">
                  <c:v>1011</c:v>
                </c:pt>
                <c:pt idx="4">
                  <c:v>1268</c:v>
                </c:pt>
                <c:pt idx="5">
                  <c:v>1610</c:v>
                </c:pt>
                <c:pt idx="6">
                  <c:v>1298</c:v>
                </c:pt>
                <c:pt idx="7">
                  <c:v>1156</c:v>
                </c:pt>
                <c:pt idx="8">
                  <c:v>726</c:v>
                </c:pt>
                <c:pt idx="9">
                  <c:v>511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1912"/>
        <c:axId val="395402696"/>
      </c:barChart>
      <c:catAx>
        <c:axId val="395401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95402696"/>
        <c:crosses val="autoZero"/>
        <c:auto val="1"/>
        <c:lblAlgn val="ctr"/>
        <c:lblOffset val="100"/>
        <c:noMultiLvlLbl val="0"/>
      </c:catAx>
      <c:valAx>
        <c:axId val="3954026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54019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6951871657754E-2"/>
                  <c:y val="1.186943989951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23945</c:v>
                </c:pt>
                <c:pt idx="1">
                  <c:v>20899</c:v>
                </c:pt>
                <c:pt idx="2">
                  <c:v>14096</c:v>
                </c:pt>
                <c:pt idx="3">
                  <c:v>12932</c:v>
                </c:pt>
                <c:pt idx="4">
                  <c:v>8534</c:v>
                </c:pt>
                <c:pt idx="5">
                  <c:v>8164</c:v>
                </c:pt>
                <c:pt idx="6">
                  <c:v>4060</c:v>
                </c:pt>
                <c:pt idx="7">
                  <c:v>3246</c:v>
                </c:pt>
                <c:pt idx="8">
                  <c:v>3236</c:v>
                </c:pt>
                <c:pt idx="9">
                  <c:v>3122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7825311942959001E-3"/>
                  <c:y val="7.9129599330077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81366232964162E-2"/>
                  <c:y val="-7.9366365060356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462545791401742E-3"/>
                  <c:y val="-1.9782399832519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155178463654606E-3"/>
                  <c:y val="3.897911601645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1967100369138351E-3"/>
                  <c:y val="1.575582474849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合成樹脂</c:v>
                </c:pt>
                <c:pt idx="5">
                  <c:v>鉄鋼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その他の化学工業品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32162</c:v>
                </c:pt>
                <c:pt idx="1">
                  <c:v>22015</c:v>
                </c:pt>
                <c:pt idx="2">
                  <c:v>15223</c:v>
                </c:pt>
                <c:pt idx="3">
                  <c:v>9105</c:v>
                </c:pt>
                <c:pt idx="4">
                  <c:v>7421</c:v>
                </c:pt>
                <c:pt idx="5">
                  <c:v>6514</c:v>
                </c:pt>
                <c:pt idx="6">
                  <c:v>3878</c:v>
                </c:pt>
                <c:pt idx="7">
                  <c:v>2731</c:v>
                </c:pt>
                <c:pt idx="8">
                  <c:v>3395</c:v>
                </c:pt>
                <c:pt idx="9">
                  <c:v>4392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7792"/>
        <c:axId val="395407008"/>
      </c:barChart>
      <c:catAx>
        <c:axId val="39540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7008"/>
        <c:crosses val="autoZero"/>
        <c:auto val="1"/>
        <c:lblAlgn val="ctr"/>
        <c:lblOffset val="100"/>
        <c:noMultiLvlLbl val="0"/>
      </c:catAx>
      <c:valAx>
        <c:axId val="395407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7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01377605577082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2.489957471893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95739</c:v>
                </c:pt>
                <c:pt idx="1">
                  <c:v>26918</c:v>
                </c:pt>
                <c:pt idx="2">
                  <c:v>25812</c:v>
                </c:pt>
                <c:pt idx="3">
                  <c:v>25116</c:v>
                </c:pt>
                <c:pt idx="4">
                  <c:v>20580</c:v>
                </c:pt>
                <c:pt idx="5">
                  <c:v>19060</c:v>
                </c:pt>
                <c:pt idx="6">
                  <c:v>15201</c:v>
                </c:pt>
                <c:pt idx="7">
                  <c:v>12725</c:v>
                </c:pt>
                <c:pt idx="8">
                  <c:v>12634</c:v>
                </c:pt>
                <c:pt idx="9">
                  <c:v>10704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8052049049424378E-5"/>
                  <c:y val="3.4889890100635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417329796640787E-3"/>
                  <c:y val="1.418328028145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3236817620019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2997E-3"/>
                  <c:y val="3.5263239153929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紙・パルプ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23790</c:v>
                </c:pt>
                <c:pt idx="1">
                  <c:v>16104</c:v>
                </c:pt>
                <c:pt idx="2">
                  <c:v>39200</c:v>
                </c:pt>
                <c:pt idx="3">
                  <c:v>24392</c:v>
                </c:pt>
                <c:pt idx="4">
                  <c:v>23274</c:v>
                </c:pt>
                <c:pt idx="5">
                  <c:v>17552</c:v>
                </c:pt>
                <c:pt idx="6">
                  <c:v>13131</c:v>
                </c:pt>
                <c:pt idx="7">
                  <c:v>12944</c:v>
                </c:pt>
                <c:pt idx="8">
                  <c:v>9057</c:v>
                </c:pt>
                <c:pt idx="9">
                  <c:v>8273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06616"/>
        <c:axId val="395407400"/>
      </c:barChart>
      <c:catAx>
        <c:axId val="39540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7400"/>
        <c:crosses val="autoZero"/>
        <c:auto val="1"/>
        <c:lblAlgn val="ctr"/>
        <c:lblOffset val="100"/>
        <c:noMultiLvlLbl val="0"/>
      </c:catAx>
      <c:valAx>
        <c:axId val="395407400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540661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05832"/>
        <c:axId val="395402304"/>
      </c:lineChart>
      <c:catAx>
        <c:axId val="395405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4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02304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405832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06224"/>
        <c:axId val="394584128"/>
      </c:lineChart>
      <c:catAx>
        <c:axId val="395406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412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406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3344"/>
        <c:axId val="394580992"/>
      </c:lineChart>
      <c:catAx>
        <c:axId val="394583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0992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33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5304"/>
        <c:axId val="394580208"/>
      </c:lineChart>
      <c:catAx>
        <c:axId val="394585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020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5304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4912"/>
        <c:axId val="394580600"/>
      </c:lineChart>
      <c:catAx>
        <c:axId val="394584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060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491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平成</a:t>
            </a:r>
            <a:r>
              <a:rPr lang="en-US" altLang="ja-JP" sz="1200" baseline="0"/>
              <a:t>31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141075</c:v>
                </c:pt>
                <c:pt idx="1">
                  <c:v>265571</c:v>
                </c:pt>
                <c:pt idx="2">
                  <c:v>298609</c:v>
                </c:pt>
                <c:pt idx="3">
                  <c:v>52198</c:v>
                </c:pt>
                <c:pt idx="4">
                  <c:v>313235</c:v>
                </c:pt>
                <c:pt idx="5">
                  <c:v>502779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61209</c:v>
                </c:pt>
                <c:pt idx="1">
                  <c:v>143382</c:v>
                </c:pt>
                <c:pt idx="2">
                  <c:v>189613</c:v>
                </c:pt>
                <c:pt idx="3">
                  <c:v>33090</c:v>
                </c:pt>
                <c:pt idx="4">
                  <c:v>98339</c:v>
                </c:pt>
                <c:pt idx="5">
                  <c:v>264474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0.69741057127602779</c:v>
                </c:pt>
                <c:pt idx="1">
                  <c:v>0.64939247297366687</c:v>
                </c:pt>
                <c:pt idx="2">
                  <c:v>0.61162544907849303</c:v>
                </c:pt>
                <c:pt idx="3">
                  <c:v>0.61202044836319291</c:v>
                </c:pt>
                <c:pt idx="4">
                  <c:v>0.76106605373517278</c:v>
                </c:pt>
                <c:pt idx="5">
                  <c:v>0.65529753549350733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960504"/>
        <c:axId val="333960896"/>
        <c:axId val="0"/>
      </c:bar3DChart>
      <c:catAx>
        <c:axId val="333960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3960896"/>
        <c:crosses val="autoZero"/>
        <c:auto val="1"/>
        <c:lblAlgn val="ctr"/>
        <c:lblOffset val="100"/>
        <c:noMultiLvlLbl val="0"/>
      </c:catAx>
      <c:valAx>
        <c:axId val="33396089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339605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1384"/>
        <c:axId val="394581776"/>
      </c:lineChart>
      <c:catAx>
        <c:axId val="394581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177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138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82168"/>
        <c:axId val="394584520"/>
      </c:lineChart>
      <c:catAx>
        <c:axId val="394582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4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84520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82168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579424"/>
        <c:axId val="394578248"/>
      </c:lineChart>
      <c:catAx>
        <c:axId val="394579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7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7824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57942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4648"/>
        <c:axId val="397377000"/>
      </c:lineChart>
      <c:catAx>
        <c:axId val="397374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7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77000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46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6216"/>
        <c:axId val="397375040"/>
      </c:lineChart>
      <c:catAx>
        <c:axId val="397376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7504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62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7784"/>
        <c:axId val="397375432"/>
      </c:lineChart>
      <c:catAx>
        <c:axId val="397377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5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75432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77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3864"/>
        <c:axId val="397368376"/>
      </c:lineChart>
      <c:catAx>
        <c:axId val="397373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8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837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386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68768"/>
        <c:axId val="397367200"/>
      </c:lineChart>
      <c:catAx>
        <c:axId val="39736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720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876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69552"/>
        <c:axId val="397367592"/>
      </c:lineChart>
      <c:catAx>
        <c:axId val="397369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7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7592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9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66024"/>
        <c:axId val="397372296"/>
      </c:lineChart>
      <c:catAx>
        <c:axId val="397366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7229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60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231288"/>
        <c:axId val="392233248"/>
      </c:lineChart>
      <c:catAx>
        <c:axId val="39223128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92233248"/>
        <c:crosses val="autoZero"/>
        <c:auto val="1"/>
        <c:lblAlgn val="ctr"/>
        <c:lblOffset val="100"/>
        <c:tickLblSkip val="1"/>
        <c:noMultiLvlLbl val="0"/>
      </c:catAx>
      <c:valAx>
        <c:axId val="392233248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392231288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3472"/>
        <c:axId val="397367984"/>
      </c:lineChart>
      <c:catAx>
        <c:axId val="397373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7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7984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347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1120"/>
        <c:axId val="397363672"/>
      </c:lineChart>
      <c:catAx>
        <c:axId val="397371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3672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112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2688"/>
        <c:axId val="397362104"/>
      </c:lineChart>
      <c:catAx>
        <c:axId val="3973726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2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210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26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458930899608867"/>
          <c:y val="2.38095238095238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73080"/>
        <c:axId val="397362496"/>
      </c:lineChart>
      <c:catAx>
        <c:axId val="397373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2496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7308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64064"/>
        <c:axId val="397363280"/>
      </c:lineChart>
      <c:catAx>
        <c:axId val="39736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3280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40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364848"/>
        <c:axId val="397365240"/>
      </c:lineChart>
      <c:catAx>
        <c:axId val="39736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5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7365240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36484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231680"/>
        <c:axId val="392226192"/>
      </c:lineChart>
      <c:catAx>
        <c:axId val="3922316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92226192"/>
        <c:crosses val="autoZero"/>
        <c:auto val="1"/>
        <c:lblAlgn val="ctr"/>
        <c:lblOffset val="100"/>
        <c:noMultiLvlLbl val="0"/>
      </c:catAx>
      <c:valAx>
        <c:axId val="392226192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2316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226584"/>
        <c:axId val="392227760"/>
      </c:lineChart>
      <c:catAx>
        <c:axId val="39222658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392227760"/>
        <c:crosses val="autoZero"/>
        <c:auto val="1"/>
        <c:lblAlgn val="ctr"/>
        <c:lblOffset val="100"/>
        <c:noMultiLvlLbl val="0"/>
      </c:catAx>
      <c:valAx>
        <c:axId val="392227760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39222658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698353968574765E-3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8860028860029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709506190572496E-2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139670793715084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5475309528621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2472903684435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114506</c:v>
                </c:pt>
                <c:pt idx="1">
                  <c:v>113988</c:v>
                </c:pt>
                <c:pt idx="2">
                  <c:v>88738</c:v>
                </c:pt>
                <c:pt idx="3">
                  <c:v>77522</c:v>
                </c:pt>
                <c:pt idx="4">
                  <c:v>60399</c:v>
                </c:pt>
                <c:pt idx="5">
                  <c:v>58711</c:v>
                </c:pt>
                <c:pt idx="6">
                  <c:v>56067</c:v>
                </c:pt>
                <c:pt idx="7">
                  <c:v>32967</c:v>
                </c:pt>
                <c:pt idx="8">
                  <c:v>32921</c:v>
                </c:pt>
                <c:pt idx="9">
                  <c:v>32116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7.1396707937149695E-3"/>
                  <c:y val="-2.020247469066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4.54488643412111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245884921436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13967079371495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69835396857476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8491769842886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-8.658008658008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116165</c:v>
                </c:pt>
                <c:pt idx="1">
                  <c:v>109858</c:v>
                </c:pt>
                <c:pt idx="2">
                  <c:v>32633</c:v>
                </c:pt>
                <c:pt idx="3">
                  <c:v>69411</c:v>
                </c:pt>
                <c:pt idx="4">
                  <c:v>51160</c:v>
                </c:pt>
                <c:pt idx="5">
                  <c:v>64024</c:v>
                </c:pt>
                <c:pt idx="6">
                  <c:v>44921</c:v>
                </c:pt>
                <c:pt idx="7">
                  <c:v>29921</c:v>
                </c:pt>
                <c:pt idx="8">
                  <c:v>30982</c:v>
                </c:pt>
                <c:pt idx="9">
                  <c:v>36213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392229720"/>
        <c:axId val="392226976"/>
      </c:barChart>
      <c:catAx>
        <c:axId val="39222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226976"/>
        <c:crosses val="autoZero"/>
        <c:auto val="1"/>
        <c:lblAlgn val="ctr"/>
        <c:lblOffset val="100"/>
        <c:noMultiLvlLbl val="0"/>
      </c:catAx>
      <c:valAx>
        <c:axId val="392226976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9222972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平成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31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551005265242245E-2"/>
                  <c:y val="-6.957138385224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1366025827968"/>
                      <c:h val="0.1026453803366322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2483119097292325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5009459287674509"/>
                  <c:y val="-0.100978472874376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8.1536816444951988E-4"/>
                  <c:y val="-5.0061402875099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3.2103551158669259E-2"/>
                  <c:y val="-2.4945098605793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051267095886521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114506</c:v>
                </c:pt>
                <c:pt idx="1">
                  <c:v>113988</c:v>
                </c:pt>
                <c:pt idx="2">
                  <c:v>88738</c:v>
                </c:pt>
                <c:pt idx="3">
                  <c:v>77522</c:v>
                </c:pt>
                <c:pt idx="4">
                  <c:v>60399</c:v>
                </c:pt>
                <c:pt idx="5">
                  <c:v>58711</c:v>
                </c:pt>
                <c:pt idx="6">
                  <c:v>56067</c:v>
                </c:pt>
                <c:pt idx="7">
                  <c:v>32967</c:v>
                </c:pt>
                <c:pt idx="8">
                  <c:v>32921</c:v>
                </c:pt>
                <c:pt idx="9">
                  <c:v>32116</c:v>
                </c:pt>
                <c:pt idx="10">
                  <c:v>147850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114506</c:v>
                </c:pt>
                <c:pt idx="1">
                  <c:v>113988</c:v>
                </c:pt>
                <c:pt idx="2">
                  <c:v>88738</c:v>
                </c:pt>
                <c:pt idx="3">
                  <c:v>77522</c:v>
                </c:pt>
                <c:pt idx="4">
                  <c:v>60399</c:v>
                </c:pt>
                <c:pt idx="5">
                  <c:v>58711</c:v>
                </c:pt>
                <c:pt idx="6">
                  <c:v>56067</c:v>
                </c:pt>
                <c:pt idx="7">
                  <c:v>32967</c:v>
                </c:pt>
                <c:pt idx="8">
                  <c:v>32921</c:v>
                </c:pt>
                <c:pt idx="9">
                  <c:v>32116</c:v>
                </c:pt>
                <c:pt idx="10">
                  <c:v>147850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973953637474841E-2"/>
                  <c:y val="-5.2037047093251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88134672821068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57"/>
                  <c:y val="-0.10324880079645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6.6061856771720384E-2"/>
                  <c:y val="-8.58770929495882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0219150087155134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1736103597737305"/>
                  <c:y val="-8.8624128880441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7160732770999046"/>
                  <c:y val="-9.1294898482517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8.1936513660983215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-8.60663106766826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紙・パルプ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その他の機械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116165</c:v>
                </c:pt>
                <c:pt idx="1">
                  <c:v>109858</c:v>
                </c:pt>
                <c:pt idx="2">
                  <c:v>32633</c:v>
                </c:pt>
                <c:pt idx="3">
                  <c:v>69411</c:v>
                </c:pt>
                <c:pt idx="4">
                  <c:v>51160</c:v>
                </c:pt>
                <c:pt idx="5">
                  <c:v>64024</c:v>
                </c:pt>
                <c:pt idx="6">
                  <c:v>44921</c:v>
                </c:pt>
                <c:pt idx="7">
                  <c:v>29921</c:v>
                </c:pt>
                <c:pt idx="8">
                  <c:v>30982</c:v>
                </c:pt>
                <c:pt idx="9">
                  <c:v>36213</c:v>
                </c:pt>
                <c:pt idx="10" formatCode="#,##0_);[Red]\(#,##0\)">
                  <c:v>154788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438150</xdr:colOff>
      <xdr:row>25</xdr:row>
      <xdr:rowOff>9526</xdr:rowOff>
    </xdr:from>
    <xdr:to>
      <xdr:col>6</xdr:col>
      <xdr:colOff>1114425</xdr:colOff>
      <xdr:row>49</xdr:row>
      <xdr:rowOff>161926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1" customWidth="1"/>
    <col min="2" max="2" width="7.25" style="372" customWidth="1"/>
    <col min="3" max="3" width="9.625" style="373" customWidth="1"/>
    <col min="4" max="4" width="9" style="321"/>
    <col min="5" max="5" width="20" style="321" bestFit="1" customWidth="1"/>
    <col min="6" max="6" width="18.625" style="321" customWidth="1"/>
    <col min="7" max="7" width="7.75" style="321" customWidth="1"/>
    <col min="8" max="8" width="2.375" style="321" customWidth="1"/>
    <col min="9" max="9" width="7.75" style="321" customWidth="1"/>
    <col min="10" max="256" width="9" style="321"/>
    <col min="257" max="257" width="9.625" style="321" customWidth="1"/>
    <col min="258" max="258" width="7.25" style="321" customWidth="1"/>
    <col min="259" max="259" width="9.625" style="321" customWidth="1"/>
    <col min="260" max="260" width="9" style="321"/>
    <col min="261" max="261" width="20" style="321" bestFit="1" customWidth="1"/>
    <col min="262" max="262" width="18.625" style="321" customWidth="1"/>
    <col min="263" max="263" width="7.75" style="321" customWidth="1"/>
    <col min="264" max="264" width="2.375" style="321" customWidth="1"/>
    <col min="265" max="265" width="7.75" style="321" customWidth="1"/>
    <col min="266" max="512" width="9" style="321"/>
    <col min="513" max="513" width="9.625" style="321" customWidth="1"/>
    <col min="514" max="514" width="7.25" style="321" customWidth="1"/>
    <col min="515" max="515" width="9.625" style="321" customWidth="1"/>
    <col min="516" max="516" width="9" style="321"/>
    <col min="517" max="517" width="20" style="321" bestFit="1" customWidth="1"/>
    <col min="518" max="518" width="18.625" style="321" customWidth="1"/>
    <col min="519" max="519" width="7.75" style="321" customWidth="1"/>
    <col min="520" max="520" width="2.375" style="321" customWidth="1"/>
    <col min="521" max="521" width="7.75" style="321" customWidth="1"/>
    <col min="522" max="768" width="9" style="321"/>
    <col min="769" max="769" width="9.625" style="321" customWidth="1"/>
    <col min="770" max="770" width="7.25" style="321" customWidth="1"/>
    <col min="771" max="771" width="9.625" style="321" customWidth="1"/>
    <col min="772" max="772" width="9" style="321"/>
    <col min="773" max="773" width="20" style="321" bestFit="1" customWidth="1"/>
    <col min="774" max="774" width="18.625" style="321" customWidth="1"/>
    <col min="775" max="775" width="7.75" style="321" customWidth="1"/>
    <col min="776" max="776" width="2.375" style="321" customWidth="1"/>
    <col min="777" max="777" width="7.75" style="321" customWidth="1"/>
    <col min="778" max="1024" width="9" style="321"/>
    <col min="1025" max="1025" width="9.625" style="321" customWidth="1"/>
    <col min="1026" max="1026" width="7.25" style="321" customWidth="1"/>
    <col min="1027" max="1027" width="9.625" style="321" customWidth="1"/>
    <col min="1028" max="1028" width="9" style="321"/>
    <col min="1029" max="1029" width="20" style="321" bestFit="1" customWidth="1"/>
    <col min="1030" max="1030" width="18.625" style="321" customWidth="1"/>
    <col min="1031" max="1031" width="7.75" style="321" customWidth="1"/>
    <col min="1032" max="1032" width="2.375" style="321" customWidth="1"/>
    <col min="1033" max="1033" width="7.75" style="321" customWidth="1"/>
    <col min="1034" max="1280" width="9" style="321"/>
    <col min="1281" max="1281" width="9.625" style="321" customWidth="1"/>
    <col min="1282" max="1282" width="7.25" style="321" customWidth="1"/>
    <col min="1283" max="1283" width="9.625" style="321" customWidth="1"/>
    <col min="1284" max="1284" width="9" style="321"/>
    <col min="1285" max="1285" width="20" style="321" bestFit="1" customWidth="1"/>
    <col min="1286" max="1286" width="18.625" style="321" customWidth="1"/>
    <col min="1287" max="1287" width="7.75" style="321" customWidth="1"/>
    <col min="1288" max="1288" width="2.375" style="321" customWidth="1"/>
    <col min="1289" max="1289" width="7.75" style="321" customWidth="1"/>
    <col min="1290" max="1536" width="9" style="321"/>
    <col min="1537" max="1537" width="9.625" style="321" customWidth="1"/>
    <col min="1538" max="1538" width="7.25" style="321" customWidth="1"/>
    <col min="1539" max="1539" width="9.625" style="321" customWidth="1"/>
    <col min="1540" max="1540" width="9" style="321"/>
    <col min="1541" max="1541" width="20" style="321" bestFit="1" customWidth="1"/>
    <col min="1542" max="1542" width="18.625" style="321" customWidth="1"/>
    <col min="1543" max="1543" width="7.75" style="321" customWidth="1"/>
    <col min="1544" max="1544" width="2.375" style="321" customWidth="1"/>
    <col min="1545" max="1545" width="7.75" style="321" customWidth="1"/>
    <col min="1546" max="1792" width="9" style="321"/>
    <col min="1793" max="1793" width="9.625" style="321" customWidth="1"/>
    <col min="1794" max="1794" width="7.25" style="321" customWidth="1"/>
    <col min="1795" max="1795" width="9.625" style="321" customWidth="1"/>
    <col min="1796" max="1796" width="9" style="321"/>
    <col min="1797" max="1797" width="20" style="321" bestFit="1" customWidth="1"/>
    <col min="1798" max="1798" width="18.625" style="321" customWidth="1"/>
    <col min="1799" max="1799" width="7.75" style="321" customWidth="1"/>
    <col min="1800" max="1800" width="2.375" style="321" customWidth="1"/>
    <col min="1801" max="1801" width="7.75" style="321" customWidth="1"/>
    <col min="1802" max="2048" width="9" style="321"/>
    <col min="2049" max="2049" width="9.625" style="321" customWidth="1"/>
    <col min="2050" max="2050" width="7.25" style="321" customWidth="1"/>
    <col min="2051" max="2051" width="9.625" style="321" customWidth="1"/>
    <col min="2052" max="2052" width="9" style="321"/>
    <col min="2053" max="2053" width="20" style="321" bestFit="1" customWidth="1"/>
    <col min="2054" max="2054" width="18.625" style="321" customWidth="1"/>
    <col min="2055" max="2055" width="7.75" style="321" customWidth="1"/>
    <col min="2056" max="2056" width="2.375" style="321" customWidth="1"/>
    <col min="2057" max="2057" width="7.75" style="321" customWidth="1"/>
    <col min="2058" max="2304" width="9" style="321"/>
    <col min="2305" max="2305" width="9.625" style="321" customWidth="1"/>
    <col min="2306" max="2306" width="7.25" style="321" customWidth="1"/>
    <col min="2307" max="2307" width="9.625" style="321" customWidth="1"/>
    <col min="2308" max="2308" width="9" style="321"/>
    <col min="2309" max="2309" width="20" style="321" bestFit="1" customWidth="1"/>
    <col min="2310" max="2310" width="18.625" style="321" customWidth="1"/>
    <col min="2311" max="2311" width="7.75" style="321" customWidth="1"/>
    <col min="2312" max="2312" width="2.375" style="321" customWidth="1"/>
    <col min="2313" max="2313" width="7.75" style="321" customWidth="1"/>
    <col min="2314" max="2560" width="9" style="321"/>
    <col min="2561" max="2561" width="9.625" style="321" customWidth="1"/>
    <col min="2562" max="2562" width="7.25" style="321" customWidth="1"/>
    <col min="2563" max="2563" width="9.625" style="321" customWidth="1"/>
    <col min="2564" max="2564" width="9" style="321"/>
    <col min="2565" max="2565" width="20" style="321" bestFit="1" customWidth="1"/>
    <col min="2566" max="2566" width="18.625" style="321" customWidth="1"/>
    <col min="2567" max="2567" width="7.75" style="321" customWidth="1"/>
    <col min="2568" max="2568" width="2.375" style="321" customWidth="1"/>
    <col min="2569" max="2569" width="7.75" style="321" customWidth="1"/>
    <col min="2570" max="2816" width="9" style="321"/>
    <col min="2817" max="2817" width="9.625" style="321" customWidth="1"/>
    <col min="2818" max="2818" width="7.25" style="321" customWidth="1"/>
    <col min="2819" max="2819" width="9.625" style="321" customWidth="1"/>
    <col min="2820" max="2820" width="9" style="321"/>
    <col min="2821" max="2821" width="20" style="321" bestFit="1" customWidth="1"/>
    <col min="2822" max="2822" width="18.625" style="321" customWidth="1"/>
    <col min="2823" max="2823" width="7.75" style="321" customWidth="1"/>
    <col min="2824" max="2824" width="2.375" style="321" customWidth="1"/>
    <col min="2825" max="2825" width="7.75" style="321" customWidth="1"/>
    <col min="2826" max="3072" width="9" style="321"/>
    <col min="3073" max="3073" width="9.625" style="321" customWidth="1"/>
    <col min="3074" max="3074" width="7.25" style="321" customWidth="1"/>
    <col min="3075" max="3075" width="9.625" style="321" customWidth="1"/>
    <col min="3076" max="3076" width="9" style="321"/>
    <col min="3077" max="3077" width="20" style="321" bestFit="1" customWidth="1"/>
    <col min="3078" max="3078" width="18.625" style="321" customWidth="1"/>
    <col min="3079" max="3079" width="7.75" style="321" customWidth="1"/>
    <col min="3080" max="3080" width="2.375" style="321" customWidth="1"/>
    <col min="3081" max="3081" width="7.75" style="321" customWidth="1"/>
    <col min="3082" max="3328" width="9" style="321"/>
    <col min="3329" max="3329" width="9.625" style="321" customWidth="1"/>
    <col min="3330" max="3330" width="7.25" style="321" customWidth="1"/>
    <col min="3331" max="3331" width="9.625" style="321" customWidth="1"/>
    <col min="3332" max="3332" width="9" style="321"/>
    <col min="3333" max="3333" width="20" style="321" bestFit="1" customWidth="1"/>
    <col min="3334" max="3334" width="18.625" style="321" customWidth="1"/>
    <col min="3335" max="3335" width="7.75" style="321" customWidth="1"/>
    <col min="3336" max="3336" width="2.375" style="321" customWidth="1"/>
    <col min="3337" max="3337" width="7.75" style="321" customWidth="1"/>
    <col min="3338" max="3584" width="9" style="321"/>
    <col min="3585" max="3585" width="9.625" style="321" customWidth="1"/>
    <col min="3586" max="3586" width="7.25" style="321" customWidth="1"/>
    <col min="3587" max="3587" width="9.625" style="321" customWidth="1"/>
    <col min="3588" max="3588" width="9" style="321"/>
    <col min="3589" max="3589" width="20" style="321" bestFit="1" customWidth="1"/>
    <col min="3590" max="3590" width="18.625" style="321" customWidth="1"/>
    <col min="3591" max="3591" width="7.75" style="321" customWidth="1"/>
    <col min="3592" max="3592" width="2.375" style="321" customWidth="1"/>
    <col min="3593" max="3593" width="7.75" style="321" customWidth="1"/>
    <col min="3594" max="3840" width="9" style="321"/>
    <col min="3841" max="3841" width="9.625" style="321" customWidth="1"/>
    <col min="3842" max="3842" width="7.25" style="321" customWidth="1"/>
    <col min="3843" max="3843" width="9.625" style="321" customWidth="1"/>
    <col min="3844" max="3844" width="9" style="321"/>
    <col min="3845" max="3845" width="20" style="321" bestFit="1" customWidth="1"/>
    <col min="3846" max="3846" width="18.625" style="321" customWidth="1"/>
    <col min="3847" max="3847" width="7.75" style="321" customWidth="1"/>
    <col min="3848" max="3848" width="2.375" style="321" customWidth="1"/>
    <col min="3849" max="3849" width="7.75" style="321" customWidth="1"/>
    <col min="3850" max="4096" width="9" style="321"/>
    <col min="4097" max="4097" width="9.625" style="321" customWidth="1"/>
    <col min="4098" max="4098" width="7.25" style="321" customWidth="1"/>
    <col min="4099" max="4099" width="9.625" style="321" customWidth="1"/>
    <col min="4100" max="4100" width="9" style="321"/>
    <col min="4101" max="4101" width="20" style="321" bestFit="1" customWidth="1"/>
    <col min="4102" max="4102" width="18.625" style="321" customWidth="1"/>
    <col min="4103" max="4103" width="7.75" style="321" customWidth="1"/>
    <col min="4104" max="4104" width="2.375" style="321" customWidth="1"/>
    <col min="4105" max="4105" width="7.75" style="321" customWidth="1"/>
    <col min="4106" max="4352" width="9" style="321"/>
    <col min="4353" max="4353" width="9.625" style="321" customWidth="1"/>
    <col min="4354" max="4354" width="7.25" style="321" customWidth="1"/>
    <col min="4355" max="4355" width="9.625" style="321" customWidth="1"/>
    <col min="4356" max="4356" width="9" style="321"/>
    <col min="4357" max="4357" width="20" style="321" bestFit="1" customWidth="1"/>
    <col min="4358" max="4358" width="18.625" style="321" customWidth="1"/>
    <col min="4359" max="4359" width="7.75" style="321" customWidth="1"/>
    <col min="4360" max="4360" width="2.375" style="321" customWidth="1"/>
    <col min="4361" max="4361" width="7.75" style="321" customWidth="1"/>
    <col min="4362" max="4608" width="9" style="321"/>
    <col min="4609" max="4609" width="9.625" style="321" customWidth="1"/>
    <col min="4610" max="4610" width="7.25" style="321" customWidth="1"/>
    <col min="4611" max="4611" width="9.625" style="321" customWidth="1"/>
    <col min="4612" max="4612" width="9" style="321"/>
    <col min="4613" max="4613" width="20" style="321" bestFit="1" customWidth="1"/>
    <col min="4614" max="4614" width="18.625" style="321" customWidth="1"/>
    <col min="4615" max="4615" width="7.75" style="321" customWidth="1"/>
    <col min="4616" max="4616" width="2.375" style="321" customWidth="1"/>
    <col min="4617" max="4617" width="7.75" style="321" customWidth="1"/>
    <col min="4618" max="4864" width="9" style="321"/>
    <col min="4865" max="4865" width="9.625" style="321" customWidth="1"/>
    <col min="4866" max="4866" width="7.25" style="321" customWidth="1"/>
    <col min="4867" max="4867" width="9.625" style="321" customWidth="1"/>
    <col min="4868" max="4868" width="9" style="321"/>
    <col min="4869" max="4869" width="20" style="321" bestFit="1" customWidth="1"/>
    <col min="4870" max="4870" width="18.625" style="321" customWidth="1"/>
    <col min="4871" max="4871" width="7.75" style="321" customWidth="1"/>
    <col min="4872" max="4872" width="2.375" style="321" customWidth="1"/>
    <col min="4873" max="4873" width="7.75" style="321" customWidth="1"/>
    <col min="4874" max="5120" width="9" style="321"/>
    <col min="5121" max="5121" width="9.625" style="321" customWidth="1"/>
    <col min="5122" max="5122" width="7.25" style="321" customWidth="1"/>
    <col min="5123" max="5123" width="9.625" style="321" customWidth="1"/>
    <col min="5124" max="5124" width="9" style="321"/>
    <col min="5125" max="5125" width="20" style="321" bestFit="1" customWidth="1"/>
    <col min="5126" max="5126" width="18.625" style="321" customWidth="1"/>
    <col min="5127" max="5127" width="7.75" style="321" customWidth="1"/>
    <col min="5128" max="5128" width="2.375" style="321" customWidth="1"/>
    <col min="5129" max="5129" width="7.75" style="321" customWidth="1"/>
    <col min="5130" max="5376" width="9" style="321"/>
    <col min="5377" max="5377" width="9.625" style="321" customWidth="1"/>
    <col min="5378" max="5378" width="7.25" style="321" customWidth="1"/>
    <col min="5379" max="5379" width="9.625" style="321" customWidth="1"/>
    <col min="5380" max="5380" width="9" style="321"/>
    <col min="5381" max="5381" width="20" style="321" bestFit="1" customWidth="1"/>
    <col min="5382" max="5382" width="18.625" style="321" customWidth="1"/>
    <col min="5383" max="5383" width="7.75" style="321" customWidth="1"/>
    <col min="5384" max="5384" width="2.375" style="321" customWidth="1"/>
    <col min="5385" max="5385" width="7.75" style="321" customWidth="1"/>
    <col min="5386" max="5632" width="9" style="321"/>
    <col min="5633" max="5633" width="9.625" style="321" customWidth="1"/>
    <col min="5634" max="5634" width="7.25" style="321" customWidth="1"/>
    <col min="5635" max="5635" width="9.625" style="321" customWidth="1"/>
    <col min="5636" max="5636" width="9" style="321"/>
    <col min="5637" max="5637" width="20" style="321" bestFit="1" customWidth="1"/>
    <col min="5638" max="5638" width="18.625" style="321" customWidth="1"/>
    <col min="5639" max="5639" width="7.75" style="321" customWidth="1"/>
    <col min="5640" max="5640" width="2.375" style="321" customWidth="1"/>
    <col min="5641" max="5641" width="7.75" style="321" customWidth="1"/>
    <col min="5642" max="5888" width="9" style="321"/>
    <col min="5889" max="5889" width="9.625" style="321" customWidth="1"/>
    <col min="5890" max="5890" width="7.25" style="321" customWidth="1"/>
    <col min="5891" max="5891" width="9.625" style="321" customWidth="1"/>
    <col min="5892" max="5892" width="9" style="321"/>
    <col min="5893" max="5893" width="20" style="321" bestFit="1" customWidth="1"/>
    <col min="5894" max="5894" width="18.625" style="321" customWidth="1"/>
    <col min="5895" max="5895" width="7.75" style="321" customWidth="1"/>
    <col min="5896" max="5896" width="2.375" style="321" customWidth="1"/>
    <col min="5897" max="5897" width="7.75" style="321" customWidth="1"/>
    <col min="5898" max="6144" width="9" style="321"/>
    <col min="6145" max="6145" width="9.625" style="321" customWidth="1"/>
    <col min="6146" max="6146" width="7.25" style="321" customWidth="1"/>
    <col min="6147" max="6147" width="9.625" style="321" customWidth="1"/>
    <col min="6148" max="6148" width="9" style="321"/>
    <col min="6149" max="6149" width="20" style="321" bestFit="1" customWidth="1"/>
    <col min="6150" max="6150" width="18.625" style="321" customWidth="1"/>
    <col min="6151" max="6151" width="7.75" style="321" customWidth="1"/>
    <col min="6152" max="6152" width="2.375" style="321" customWidth="1"/>
    <col min="6153" max="6153" width="7.75" style="321" customWidth="1"/>
    <col min="6154" max="6400" width="9" style="321"/>
    <col min="6401" max="6401" width="9.625" style="321" customWidth="1"/>
    <col min="6402" max="6402" width="7.25" style="321" customWidth="1"/>
    <col min="6403" max="6403" width="9.625" style="321" customWidth="1"/>
    <col min="6404" max="6404" width="9" style="321"/>
    <col min="6405" max="6405" width="20" style="321" bestFit="1" customWidth="1"/>
    <col min="6406" max="6406" width="18.625" style="321" customWidth="1"/>
    <col min="6407" max="6407" width="7.75" style="321" customWidth="1"/>
    <col min="6408" max="6408" width="2.375" style="321" customWidth="1"/>
    <col min="6409" max="6409" width="7.75" style="321" customWidth="1"/>
    <col min="6410" max="6656" width="9" style="321"/>
    <col min="6657" max="6657" width="9.625" style="321" customWidth="1"/>
    <col min="6658" max="6658" width="7.25" style="321" customWidth="1"/>
    <col min="6659" max="6659" width="9.625" style="321" customWidth="1"/>
    <col min="6660" max="6660" width="9" style="321"/>
    <col min="6661" max="6661" width="20" style="321" bestFit="1" customWidth="1"/>
    <col min="6662" max="6662" width="18.625" style="321" customWidth="1"/>
    <col min="6663" max="6663" width="7.75" style="321" customWidth="1"/>
    <col min="6664" max="6664" width="2.375" style="321" customWidth="1"/>
    <col min="6665" max="6665" width="7.75" style="321" customWidth="1"/>
    <col min="6666" max="6912" width="9" style="321"/>
    <col min="6913" max="6913" width="9.625" style="321" customWidth="1"/>
    <col min="6914" max="6914" width="7.25" style="321" customWidth="1"/>
    <col min="6915" max="6915" width="9.625" style="321" customWidth="1"/>
    <col min="6916" max="6916" width="9" style="321"/>
    <col min="6917" max="6917" width="20" style="321" bestFit="1" customWidth="1"/>
    <col min="6918" max="6918" width="18.625" style="321" customWidth="1"/>
    <col min="6919" max="6919" width="7.75" style="321" customWidth="1"/>
    <col min="6920" max="6920" width="2.375" style="321" customWidth="1"/>
    <col min="6921" max="6921" width="7.75" style="321" customWidth="1"/>
    <col min="6922" max="7168" width="9" style="321"/>
    <col min="7169" max="7169" width="9.625" style="321" customWidth="1"/>
    <col min="7170" max="7170" width="7.25" style="321" customWidth="1"/>
    <col min="7171" max="7171" width="9.625" style="321" customWidth="1"/>
    <col min="7172" max="7172" width="9" style="321"/>
    <col min="7173" max="7173" width="20" style="321" bestFit="1" customWidth="1"/>
    <col min="7174" max="7174" width="18.625" style="321" customWidth="1"/>
    <col min="7175" max="7175" width="7.75" style="321" customWidth="1"/>
    <col min="7176" max="7176" width="2.375" style="321" customWidth="1"/>
    <col min="7177" max="7177" width="7.75" style="321" customWidth="1"/>
    <col min="7178" max="7424" width="9" style="321"/>
    <col min="7425" max="7425" width="9.625" style="321" customWidth="1"/>
    <col min="7426" max="7426" width="7.25" style="321" customWidth="1"/>
    <col min="7427" max="7427" width="9.625" style="321" customWidth="1"/>
    <col min="7428" max="7428" width="9" style="321"/>
    <col min="7429" max="7429" width="20" style="321" bestFit="1" customWidth="1"/>
    <col min="7430" max="7430" width="18.625" style="321" customWidth="1"/>
    <col min="7431" max="7431" width="7.75" style="321" customWidth="1"/>
    <col min="7432" max="7432" width="2.375" style="321" customWidth="1"/>
    <col min="7433" max="7433" width="7.75" style="321" customWidth="1"/>
    <col min="7434" max="7680" width="9" style="321"/>
    <col min="7681" max="7681" width="9.625" style="321" customWidth="1"/>
    <col min="7682" max="7682" width="7.25" style="321" customWidth="1"/>
    <col min="7683" max="7683" width="9.625" style="321" customWidth="1"/>
    <col min="7684" max="7684" width="9" style="321"/>
    <col min="7685" max="7685" width="20" style="321" bestFit="1" customWidth="1"/>
    <col min="7686" max="7686" width="18.625" style="321" customWidth="1"/>
    <col min="7687" max="7687" width="7.75" style="321" customWidth="1"/>
    <col min="7688" max="7688" width="2.375" style="321" customWidth="1"/>
    <col min="7689" max="7689" width="7.75" style="321" customWidth="1"/>
    <col min="7690" max="7936" width="9" style="321"/>
    <col min="7937" max="7937" width="9.625" style="321" customWidth="1"/>
    <col min="7938" max="7938" width="7.25" style="321" customWidth="1"/>
    <col min="7939" max="7939" width="9.625" style="321" customWidth="1"/>
    <col min="7940" max="7940" width="9" style="321"/>
    <col min="7941" max="7941" width="20" style="321" bestFit="1" customWidth="1"/>
    <col min="7942" max="7942" width="18.625" style="321" customWidth="1"/>
    <col min="7943" max="7943" width="7.75" style="321" customWidth="1"/>
    <col min="7944" max="7944" width="2.375" style="321" customWidth="1"/>
    <col min="7945" max="7945" width="7.75" style="321" customWidth="1"/>
    <col min="7946" max="8192" width="9" style="321"/>
    <col min="8193" max="8193" width="9.625" style="321" customWidth="1"/>
    <col min="8194" max="8194" width="7.25" style="321" customWidth="1"/>
    <col min="8195" max="8195" width="9.625" style="321" customWidth="1"/>
    <col min="8196" max="8196" width="9" style="321"/>
    <col min="8197" max="8197" width="20" style="321" bestFit="1" customWidth="1"/>
    <col min="8198" max="8198" width="18.625" style="321" customWidth="1"/>
    <col min="8199" max="8199" width="7.75" style="321" customWidth="1"/>
    <col min="8200" max="8200" width="2.375" style="321" customWidth="1"/>
    <col min="8201" max="8201" width="7.75" style="321" customWidth="1"/>
    <col min="8202" max="8448" width="9" style="321"/>
    <col min="8449" max="8449" width="9.625" style="321" customWidth="1"/>
    <col min="8450" max="8450" width="7.25" style="321" customWidth="1"/>
    <col min="8451" max="8451" width="9.625" style="321" customWidth="1"/>
    <col min="8452" max="8452" width="9" style="321"/>
    <col min="8453" max="8453" width="20" style="321" bestFit="1" customWidth="1"/>
    <col min="8454" max="8454" width="18.625" style="321" customWidth="1"/>
    <col min="8455" max="8455" width="7.75" style="321" customWidth="1"/>
    <col min="8456" max="8456" width="2.375" style="321" customWidth="1"/>
    <col min="8457" max="8457" width="7.75" style="321" customWidth="1"/>
    <col min="8458" max="8704" width="9" style="321"/>
    <col min="8705" max="8705" width="9.625" style="321" customWidth="1"/>
    <col min="8706" max="8706" width="7.25" style="321" customWidth="1"/>
    <col min="8707" max="8707" width="9.625" style="321" customWidth="1"/>
    <col min="8708" max="8708" width="9" style="321"/>
    <col min="8709" max="8709" width="20" style="321" bestFit="1" customWidth="1"/>
    <col min="8710" max="8710" width="18.625" style="321" customWidth="1"/>
    <col min="8711" max="8711" width="7.75" style="321" customWidth="1"/>
    <col min="8712" max="8712" width="2.375" style="321" customWidth="1"/>
    <col min="8713" max="8713" width="7.75" style="321" customWidth="1"/>
    <col min="8714" max="8960" width="9" style="321"/>
    <col min="8961" max="8961" width="9.625" style="321" customWidth="1"/>
    <col min="8962" max="8962" width="7.25" style="321" customWidth="1"/>
    <col min="8963" max="8963" width="9.625" style="321" customWidth="1"/>
    <col min="8964" max="8964" width="9" style="321"/>
    <col min="8965" max="8965" width="20" style="321" bestFit="1" customWidth="1"/>
    <col min="8966" max="8966" width="18.625" style="321" customWidth="1"/>
    <col min="8967" max="8967" width="7.75" style="321" customWidth="1"/>
    <col min="8968" max="8968" width="2.375" style="321" customWidth="1"/>
    <col min="8969" max="8969" width="7.75" style="321" customWidth="1"/>
    <col min="8970" max="9216" width="9" style="321"/>
    <col min="9217" max="9217" width="9.625" style="321" customWidth="1"/>
    <col min="9218" max="9218" width="7.25" style="321" customWidth="1"/>
    <col min="9219" max="9219" width="9.625" style="321" customWidth="1"/>
    <col min="9220" max="9220" width="9" style="321"/>
    <col min="9221" max="9221" width="20" style="321" bestFit="1" customWidth="1"/>
    <col min="9222" max="9222" width="18.625" style="321" customWidth="1"/>
    <col min="9223" max="9223" width="7.75" style="321" customWidth="1"/>
    <col min="9224" max="9224" width="2.375" style="321" customWidth="1"/>
    <col min="9225" max="9225" width="7.75" style="321" customWidth="1"/>
    <col min="9226" max="9472" width="9" style="321"/>
    <col min="9473" max="9473" width="9.625" style="321" customWidth="1"/>
    <col min="9474" max="9474" width="7.25" style="321" customWidth="1"/>
    <col min="9475" max="9475" width="9.625" style="321" customWidth="1"/>
    <col min="9476" max="9476" width="9" style="321"/>
    <col min="9477" max="9477" width="20" style="321" bestFit="1" customWidth="1"/>
    <col min="9478" max="9478" width="18.625" style="321" customWidth="1"/>
    <col min="9479" max="9479" width="7.75" style="321" customWidth="1"/>
    <col min="9480" max="9480" width="2.375" style="321" customWidth="1"/>
    <col min="9481" max="9481" width="7.75" style="321" customWidth="1"/>
    <col min="9482" max="9728" width="9" style="321"/>
    <col min="9729" max="9729" width="9.625" style="321" customWidth="1"/>
    <col min="9730" max="9730" width="7.25" style="321" customWidth="1"/>
    <col min="9731" max="9731" width="9.625" style="321" customWidth="1"/>
    <col min="9732" max="9732" width="9" style="321"/>
    <col min="9733" max="9733" width="20" style="321" bestFit="1" customWidth="1"/>
    <col min="9734" max="9734" width="18.625" style="321" customWidth="1"/>
    <col min="9735" max="9735" width="7.75" style="321" customWidth="1"/>
    <col min="9736" max="9736" width="2.375" style="321" customWidth="1"/>
    <col min="9737" max="9737" width="7.75" style="321" customWidth="1"/>
    <col min="9738" max="9984" width="9" style="321"/>
    <col min="9985" max="9985" width="9.625" style="321" customWidth="1"/>
    <col min="9986" max="9986" width="7.25" style="321" customWidth="1"/>
    <col min="9987" max="9987" width="9.625" style="321" customWidth="1"/>
    <col min="9988" max="9988" width="9" style="321"/>
    <col min="9989" max="9989" width="20" style="321" bestFit="1" customWidth="1"/>
    <col min="9990" max="9990" width="18.625" style="321" customWidth="1"/>
    <col min="9991" max="9991" width="7.75" style="321" customWidth="1"/>
    <col min="9992" max="9992" width="2.375" style="321" customWidth="1"/>
    <col min="9993" max="9993" width="7.75" style="321" customWidth="1"/>
    <col min="9994" max="10240" width="9" style="321"/>
    <col min="10241" max="10241" width="9.625" style="321" customWidth="1"/>
    <col min="10242" max="10242" width="7.25" style="321" customWidth="1"/>
    <col min="10243" max="10243" width="9.625" style="321" customWidth="1"/>
    <col min="10244" max="10244" width="9" style="321"/>
    <col min="10245" max="10245" width="20" style="321" bestFit="1" customWidth="1"/>
    <col min="10246" max="10246" width="18.625" style="321" customWidth="1"/>
    <col min="10247" max="10247" width="7.75" style="321" customWidth="1"/>
    <col min="10248" max="10248" width="2.375" style="321" customWidth="1"/>
    <col min="10249" max="10249" width="7.75" style="321" customWidth="1"/>
    <col min="10250" max="10496" width="9" style="321"/>
    <col min="10497" max="10497" width="9.625" style="321" customWidth="1"/>
    <col min="10498" max="10498" width="7.25" style="321" customWidth="1"/>
    <col min="10499" max="10499" width="9.625" style="321" customWidth="1"/>
    <col min="10500" max="10500" width="9" style="321"/>
    <col min="10501" max="10501" width="20" style="321" bestFit="1" customWidth="1"/>
    <col min="10502" max="10502" width="18.625" style="321" customWidth="1"/>
    <col min="10503" max="10503" width="7.75" style="321" customWidth="1"/>
    <col min="10504" max="10504" width="2.375" style="321" customWidth="1"/>
    <col min="10505" max="10505" width="7.75" style="321" customWidth="1"/>
    <col min="10506" max="10752" width="9" style="321"/>
    <col min="10753" max="10753" width="9.625" style="321" customWidth="1"/>
    <col min="10754" max="10754" width="7.25" style="321" customWidth="1"/>
    <col min="10755" max="10755" width="9.625" style="321" customWidth="1"/>
    <col min="10756" max="10756" width="9" style="321"/>
    <col min="10757" max="10757" width="20" style="321" bestFit="1" customWidth="1"/>
    <col min="10758" max="10758" width="18.625" style="321" customWidth="1"/>
    <col min="10759" max="10759" width="7.75" style="321" customWidth="1"/>
    <col min="10760" max="10760" width="2.375" style="321" customWidth="1"/>
    <col min="10761" max="10761" width="7.75" style="321" customWidth="1"/>
    <col min="10762" max="11008" width="9" style="321"/>
    <col min="11009" max="11009" width="9.625" style="321" customWidth="1"/>
    <col min="11010" max="11010" width="7.25" style="321" customWidth="1"/>
    <col min="11011" max="11011" width="9.625" style="321" customWidth="1"/>
    <col min="11012" max="11012" width="9" style="321"/>
    <col min="11013" max="11013" width="20" style="321" bestFit="1" customWidth="1"/>
    <col min="11014" max="11014" width="18.625" style="321" customWidth="1"/>
    <col min="11015" max="11015" width="7.75" style="321" customWidth="1"/>
    <col min="11016" max="11016" width="2.375" style="321" customWidth="1"/>
    <col min="11017" max="11017" width="7.75" style="321" customWidth="1"/>
    <col min="11018" max="11264" width="9" style="321"/>
    <col min="11265" max="11265" width="9.625" style="321" customWidth="1"/>
    <col min="11266" max="11266" width="7.25" style="321" customWidth="1"/>
    <col min="11267" max="11267" width="9.625" style="321" customWidth="1"/>
    <col min="11268" max="11268" width="9" style="321"/>
    <col min="11269" max="11269" width="20" style="321" bestFit="1" customWidth="1"/>
    <col min="11270" max="11270" width="18.625" style="321" customWidth="1"/>
    <col min="11271" max="11271" width="7.75" style="321" customWidth="1"/>
    <col min="11272" max="11272" width="2.375" style="321" customWidth="1"/>
    <col min="11273" max="11273" width="7.75" style="321" customWidth="1"/>
    <col min="11274" max="11520" width="9" style="321"/>
    <col min="11521" max="11521" width="9.625" style="321" customWidth="1"/>
    <col min="11522" max="11522" width="7.25" style="321" customWidth="1"/>
    <col min="11523" max="11523" width="9.625" style="321" customWidth="1"/>
    <col min="11524" max="11524" width="9" style="321"/>
    <col min="11525" max="11525" width="20" style="321" bestFit="1" customWidth="1"/>
    <col min="11526" max="11526" width="18.625" style="321" customWidth="1"/>
    <col min="11527" max="11527" width="7.75" style="321" customWidth="1"/>
    <col min="11528" max="11528" width="2.375" style="321" customWidth="1"/>
    <col min="11529" max="11529" width="7.75" style="321" customWidth="1"/>
    <col min="11530" max="11776" width="9" style="321"/>
    <col min="11777" max="11777" width="9.625" style="321" customWidth="1"/>
    <col min="11778" max="11778" width="7.25" style="321" customWidth="1"/>
    <col min="11779" max="11779" width="9.625" style="321" customWidth="1"/>
    <col min="11780" max="11780" width="9" style="321"/>
    <col min="11781" max="11781" width="20" style="321" bestFit="1" customWidth="1"/>
    <col min="11782" max="11782" width="18.625" style="321" customWidth="1"/>
    <col min="11783" max="11783" width="7.75" style="321" customWidth="1"/>
    <col min="11784" max="11784" width="2.375" style="321" customWidth="1"/>
    <col min="11785" max="11785" width="7.75" style="321" customWidth="1"/>
    <col min="11786" max="12032" width="9" style="321"/>
    <col min="12033" max="12033" width="9.625" style="321" customWidth="1"/>
    <col min="12034" max="12034" width="7.25" style="321" customWidth="1"/>
    <col min="12035" max="12035" width="9.625" style="321" customWidth="1"/>
    <col min="12036" max="12036" width="9" style="321"/>
    <col min="12037" max="12037" width="20" style="321" bestFit="1" customWidth="1"/>
    <col min="12038" max="12038" width="18.625" style="321" customWidth="1"/>
    <col min="12039" max="12039" width="7.75" style="321" customWidth="1"/>
    <col min="12040" max="12040" width="2.375" style="321" customWidth="1"/>
    <col min="12041" max="12041" width="7.75" style="321" customWidth="1"/>
    <col min="12042" max="12288" width="9" style="321"/>
    <col min="12289" max="12289" width="9.625" style="321" customWidth="1"/>
    <col min="12290" max="12290" width="7.25" style="321" customWidth="1"/>
    <col min="12291" max="12291" width="9.625" style="321" customWidth="1"/>
    <col min="12292" max="12292" width="9" style="321"/>
    <col min="12293" max="12293" width="20" style="321" bestFit="1" customWidth="1"/>
    <col min="12294" max="12294" width="18.625" style="321" customWidth="1"/>
    <col min="12295" max="12295" width="7.75" style="321" customWidth="1"/>
    <col min="12296" max="12296" width="2.375" style="321" customWidth="1"/>
    <col min="12297" max="12297" width="7.75" style="321" customWidth="1"/>
    <col min="12298" max="12544" width="9" style="321"/>
    <col min="12545" max="12545" width="9.625" style="321" customWidth="1"/>
    <col min="12546" max="12546" width="7.25" style="321" customWidth="1"/>
    <col min="12547" max="12547" width="9.625" style="321" customWidth="1"/>
    <col min="12548" max="12548" width="9" style="321"/>
    <col min="12549" max="12549" width="20" style="321" bestFit="1" customWidth="1"/>
    <col min="12550" max="12550" width="18.625" style="321" customWidth="1"/>
    <col min="12551" max="12551" width="7.75" style="321" customWidth="1"/>
    <col min="12552" max="12552" width="2.375" style="321" customWidth="1"/>
    <col min="12553" max="12553" width="7.75" style="321" customWidth="1"/>
    <col min="12554" max="12800" width="9" style="321"/>
    <col min="12801" max="12801" width="9.625" style="321" customWidth="1"/>
    <col min="12802" max="12802" width="7.25" style="321" customWidth="1"/>
    <col min="12803" max="12803" width="9.625" style="321" customWidth="1"/>
    <col min="12804" max="12804" width="9" style="321"/>
    <col min="12805" max="12805" width="20" style="321" bestFit="1" customWidth="1"/>
    <col min="12806" max="12806" width="18.625" style="321" customWidth="1"/>
    <col min="12807" max="12807" width="7.75" style="321" customWidth="1"/>
    <col min="12808" max="12808" width="2.375" style="321" customWidth="1"/>
    <col min="12809" max="12809" width="7.75" style="321" customWidth="1"/>
    <col min="12810" max="13056" width="9" style="321"/>
    <col min="13057" max="13057" width="9.625" style="321" customWidth="1"/>
    <col min="13058" max="13058" width="7.25" style="321" customWidth="1"/>
    <col min="13059" max="13059" width="9.625" style="321" customWidth="1"/>
    <col min="13060" max="13060" width="9" style="321"/>
    <col min="13061" max="13061" width="20" style="321" bestFit="1" customWidth="1"/>
    <col min="13062" max="13062" width="18.625" style="321" customWidth="1"/>
    <col min="13063" max="13063" width="7.75" style="321" customWidth="1"/>
    <col min="13064" max="13064" width="2.375" style="321" customWidth="1"/>
    <col min="13065" max="13065" width="7.75" style="321" customWidth="1"/>
    <col min="13066" max="13312" width="9" style="321"/>
    <col min="13313" max="13313" width="9.625" style="321" customWidth="1"/>
    <col min="13314" max="13314" width="7.25" style="321" customWidth="1"/>
    <col min="13315" max="13315" width="9.625" style="321" customWidth="1"/>
    <col min="13316" max="13316" width="9" style="321"/>
    <col min="13317" max="13317" width="20" style="321" bestFit="1" customWidth="1"/>
    <col min="13318" max="13318" width="18.625" style="321" customWidth="1"/>
    <col min="13319" max="13319" width="7.75" style="321" customWidth="1"/>
    <col min="13320" max="13320" width="2.375" style="321" customWidth="1"/>
    <col min="13321" max="13321" width="7.75" style="321" customWidth="1"/>
    <col min="13322" max="13568" width="9" style="321"/>
    <col min="13569" max="13569" width="9.625" style="321" customWidth="1"/>
    <col min="13570" max="13570" width="7.25" style="321" customWidth="1"/>
    <col min="13571" max="13571" width="9.625" style="321" customWidth="1"/>
    <col min="13572" max="13572" width="9" style="321"/>
    <col min="13573" max="13573" width="20" style="321" bestFit="1" customWidth="1"/>
    <col min="13574" max="13574" width="18.625" style="321" customWidth="1"/>
    <col min="13575" max="13575" width="7.75" style="321" customWidth="1"/>
    <col min="13576" max="13576" width="2.375" style="321" customWidth="1"/>
    <col min="13577" max="13577" width="7.75" style="321" customWidth="1"/>
    <col min="13578" max="13824" width="9" style="321"/>
    <col min="13825" max="13825" width="9.625" style="321" customWidth="1"/>
    <col min="13826" max="13826" width="7.25" style="321" customWidth="1"/>
    <col min="13827" max="13827" width="9.625" style="321" customWidth="1"/>
    <col min="13828" max="13828" width="9" style="321"/>
    <col min="13829" max="13829" width="20" style="321" bestFit="1" customWidth="1"/>
    <col min="13830" max="13830" width="18.625" style="321" customWidth="1"/>
    <col min="13831" max="13831" width="7.75" style="321" customWidth="1"/>
    <col min="13832" max="13832" width="2.375" style="321" customWidth="1"/>
    <col min="13833" max="13833" width="7.75" style="321" customWidth="1"/>
    <col min="13834" max="14080" width="9" style="321"/>
    <col min="14081" max="14081" width="9.625" style="321" customWidth="1"/>
    <col min="14082" max="14082" width="7.25" style="321" customWidth="1"/>
    <col min="14083" max="14083" width="9.625" style="321" customWidth="1"/>
    <col min="14084" max="14084" width="9" style="321"/>
    <col min="14085" max="14085" width="20" style="321" bestFit="1" customWidth="1"/>
    <col min="14086" max="14086" width="18.625" style="321" customWidth="1"/>
    <col min="14087" max="14087" width="7.75" style="321" customWidth="1"/>
    <col min="14088" max="14088" width="2.375" style="321" customWidth="1"/>
    <col min="14089" max="14089" width="7.75" style="321" customWidth="1"/>
    <col min="14090" max="14336" width="9" style="321"/>
    <col min="14337" max="14337" width="9.625" style="321" customWidth="1"/>
    <col min="14338" max="14338" width="7.25" style="321" customWidth="1"/>
    <col min="14339" max="14339" width="9.625" style="321" customWidth="1"/>
    <col min="14340" max="14340" width="9" style="321"/>
    <col min="14341" max="14341" width="20" style="321" bestFit="1" customWidth="1"/>
    <col min="14342" max="14342" width="18.625" style="321" customWidth="1"/>
    <col min="14343" max="14343" width="7.75" style="321" customWidth="1"/>
    <col min="14344" max="14344" width="2.375" style="321" customWidth="1"/>
    <col min="14345" max="14345" width="7.75" style="321" customWidth="1"/>
    <col min="14346" max="14592" width="9" style="321"/>
    <col min="14593" max="14593" width="9.625" style="321" customWidth="1"/>
    <col min="14594" max="14594" width="7.25" style="321" customWidth="1"/>
    <col min="14595" max="14595" width="9.625" style="321" customWidth="1"/>
    <col min="14596" max="14596" width="9" style="321"/>
    <col min="14597" max="14597" width="20" style="321" bestFit="1" customWidth="1"/>
    <col min="14598" max="14598" width="18.625" style="321" customWidth="1"/>
    <col min="14599" max="14599" width="7.75" style="321" customWidth="1"/>
    <col min="14600" max="14600" width="2.375" style="321" customWidth="1"/>
    <col min="14601" max="14601" width="7.75" style="321" customWidth="1"/>
    <col min="14602" max="14848" width="9" style="321"/>
    <col min="14849" max="14849" width="9.625" style="321" customWidth="1"/>
    <col min="14850" max="14850" width="7.25" style="321" customWidth="1"/>
    <col min="14851" max="14851" width="9.625" style="321" customWidth="1"/>
    <col min="14852" max="14852" width="9" style="321"/>
    <col min="14853" max="14853" width="20" style="321" bestFit="1" customWidth="1"/>
    <col min="14854" max="14854" width="18.625" style="321" customWidth="1"/>
    <col min="14855" max="14855" width="7.75" style="321" customWidth="1"/>
    <col min="14856" max="14856" width="2.375" style="321" customWidth="1"/>
    <col min="14857" max="14857" width="7.75" style="321" customWidth="1"/>
    <col min="14858" max="15104" width="9" style="321"/>
    <col min="15105" max="15105" width="9.625" style="321" customWidth="1"/>
    <col min="15106" max="15106" width="7.25" style="321" customWidth="1"/>
    <col min="15107" max="15107" width="9.625" style="321" customWidth="1"/>
    <col min="15108" max="15108" width="9" style="321"/>
    <col min="15109" max="15109" width="20" style="321" bestFit="1" customWidth="1"/>
    <col min="15110" max="15110" width="18.625" style="321" customWidth="1"/>
    <col min="15111" max="15111" width="7.75" style="321" customWidth="1"/>
    <col min="15112" max="15112" width="2.375" style="321" customWidth="1"/>
    <col min="15113" max="15113" width="7.75" style="321" customWidth="1"/>
    <col min="15114" max="15360" width="9" style="321"/>
    <col min="15361" max="15361" width="9.625" style="321" customWidth="1"/>
    <col min="15362" max="15362" width="7.25" style="321" customWidth="1"/>
    <col min="15363" max="15363" width="9.625" style="321" customWidth="1"/>
    <col min="15364" max="15364" width="9" style="321"/>
    <col min="15365" max="15365" width="20" style="321" bestFit="1" customWidth="1"/>
    <col min="15366" max="15366" width="18.625" style="321" customWidth="1"/>
    <col min="15367" max="15367" width="7.75" style="321" customWidth="1"/>
    <col min="15368" max="15368" width="2.375" style="321" customWidth="1"/>
    <col min="15369" max="15369" width="7.75" style="321" customWidth="1"/>
    <col min="15370" max="15616" width="9" style="321"/>
    <col min="15617" max="15617" width="9.625" style="321" customWidth="1"/>
    <col min="15618" max="15618" width="7.25" style="321" customWidth="1"/>
    <col min="15619" max="15619" width="9.625" style="321" customWidth="1"/>
    <col min="15620" max="15620" width="9" style="321"/>
    <col min="15621" max="15621" width="20" style="321" bestFit="1" customWidth="1"/>
    <col min="15622" max="15622" width="18.625" style="321" customWidth="1"/>
    <col min="15623" max="15623" width="7.75" style="321" customWidth="1"/>
    <col min="15624" max="15624" width="2.375" style="321" customWidth="1"/>
    <col min="15625" max="15625" width="7.75" style="321" customWidth="1"/>
    <col min="15626" max="15872" width="9" style="321"/>
    <col min="15873" max="15873" width="9.625" style="321" customWidth="1"/>
    <col min="15874" max="15874" width="7.25" style="321" customWidth="1"/>
    <col min="15875" max="15875" width="9.625" style="321" customWidth="1"/>
    <col min="15876" max="15876" width="9" style="321"/>
    <col min="15877" max="15877" width="20" style="321" bestFit="1" customWidth="1"/>
    <col min="15878" max="15878" width="18.625" style="321" customWidth="1"/>
    <col min="15879" max="15879" width="7.75" style="321" customWidth="1"/>
    <col min="15880" max="15880" width="2.375" style="321" customWidth="1"/>
    <col min="15881" max="15881" width="7.75" style="321" customWidth="1"/>
    <col min="15882" max="16128" width="9" style="321"/>
    <col min="16129" max="16129" width="9.625" style="321" customWidth="1"/>
    <col min="16130" max="16130" width="7.25" style="321" customWidth="1"/>
    <col min="16131" max="16131" width="9.625" style="321" customWidth="1"/>
    <col min="16132" max="16132" width="9" style="321"/>
    <col min="16133" max="16133" width="20" style="321" bestFit="1" customWidth="1"/>
    <col min="16134" max="16134" width="18.625" style="321" customWidth="1"/>
    <col min="16135" max="16135" width="7.75" style="321" customWidth="1"/>
    <col min="16136" max="16136" width="2.375" style="321" customWidth="1"/>
    <col min="16137" max="16137" width="7.75" style="321" customWidth="1"/>
    <col min="16138" max="16384" width="9" style="321"/>
  </cols>
  <sheetData>
    <row r="1" spans="1:8" ht="21" customHeight="1">
      <c r="A1" s="316"/>
      <c r="B1" s="317"/>
      <c r="C1" s="318"/>
      <c r="D1" s="319"/>
      <c r="E1" s="319"/>
      <c r="F1" s="319"/>
      <c r="G1" s="319"/>
      <c r="H1" s="320"/>
    </row>
    <row r="2" spans="1:8" ht="24">
      <c r="A2" s="550" t="s">
        <v>163</v>
      </c>
      <c r="B2" s="551"/>
      <c r="C2" s="551"/>
      <c r="D2" s="551"/>
      <c r="E2" s="551"/>
      <c r="F2" s="551"/>
      <c r="G2" s="551"/>
      <c r="H2" s="552"/>
    </row>
    <row r="3" spans="1:8" ht="30" customHeight="1">
      <c r="A3" s="553"/>
      <c r="B3" s="551"/>
      <c r="C3" s="551"/>
      <c r="D3" s="551"/>
      <c r="E3" s="551"/>
      <c r="F3" s="551"/>
      <c r="G3" s="551"/>
      <c r="H3" s="552"/>
    </row>
    <row r="4" spans="1:8">
      <c r="A4" s="141"/>
      <c r="B4" s="322"/>
      <c r="C4" s="323"/>
      <c r="D4" s="38"/>
      <c r="E4" s="38"/>
      <c r="F4" s="38"/>
      <c r="G4" s="38"/>
      <c r="H4" s="324"/>
    </row>
    <row r="5" spans="1:8">
      <c r="A5" s="325"/>
      <c r="B5" s="326"/>
      <c r="C5" s="326"/>
      <c r="D5" s="326"/>
      <c r="E5" s="326"/>
      <c r="F5" s="326"/>
      <c r="G5" s="326"/>
      <c r="H5" s="327"/>
    </row>
    <row r="6" spans="1:8" ht="23.25" customHeight="1">
      <c r="A6" s="328"/>
      <c r="B6" s="329" t="s">
        <v>164</v>
      </c>
      <c r="C6" s="330"/>
      <c r="D6" s="331" t="s">
        <v>165</v>
      </c>
      <c r="E6" s="331"/>
      <c r="F6" s="332"/>
      <c r="G6" s="332"/>
      <c r="H6" s="324"/>
    </row>
    <row r="7" spans="1:8" s="338" customFormat="1" ht="17.100000000000001" customHeight="1">
      <c r="A7" s="333"/>
      <c r="B7" s="334">
        <v>1</v>
      </c>
      <c r="C7" s="335"/>
      <c r="D7" s="332" t="s">
        <v>166</v>
      </c>
      <c r="E7" s="332"/>
      <c r="F7" s="332"/>
      <c r="G7" s="336"/>
      <c r="H7" s="337"/>
    </row>
    <row r="8" spans="1:8" s="338" customFormat="1" ht="17.100000000000001" customHeight="1">
      <c r="A8" s="333"/>
      <c r="B8" s="339"/>
      <c r="C8" s="335"/>
      <c r="D8" s="332"/>
      <c r="E8" s="332"/>
      <c r="F8" s="332"/>
      <c r="G8" s="332"/>
      <c r="H8" s="337"/>
    </row>
    <row r="9" spans="1:8" s="338" customFormat="1" ht="17.100000000000001" customHeight="1">
      <c r="A9" s="333"/>
      <c r="B9" s="340">
        <v>2</v>
      </c>
      <c r="C9" s="335"/>
      <c r="D9" s="332" t="s">
        <v>167</v>
      </c>
      <c r="E9" s="332"/>
      <c r="F9" s="332"/>
      <c r="G9" s="336"/>
      <c r="H9" s="337"/>
    </row>
    <row r="10" spans="1:8" s="338" customFormat="1" ht="17.100000000000001" customHeight="1">
      <c r="A10" s="333"/>
      <c r="B10" s="339"/>
      <c r="C10" s="335"/>
      <c r="D10" s="332"/>
      <c r="E10" s="332"/>
      <c r="F10" s="332"/>
      <c r="G10" s="332"/>
      <c r="H10" s="337"/>
    </row>
    <row r="11" spans="1:8" s="338" customFormat="1" ht="17.100000000000001" customHeight="1">
      <c r="A11" s="333"/>
      <c r="B11" s="341">
        <v>3</v>
      </c>
      <c r="C11" s="335"/>
      <c r="D11" s="332" t="s">
        <v>168</v>
      </c>
      <c r="E11" s="332"/>
      <c r="F11" s="332"/>
      <c r="G11" s="336"/>
      <c r="H11" s="337"/>
    </row>
    <row r="12" spans="1:8" s="338" customFormat="1" ht="17.100000000000001" customHeight="1">
      <c r="A12" s="333"/>
      <c r="B12" s="339"/>
      <c r="C12" s="335"/>
      <c r="D12" s="332"/>
      <c r="E12" s="332"/>
      <c r="F12" s="332"/>
      <c r="G12" s="332"/>
      <c r="H12" s="337"/>
    </row>
    <row r="13" spans="1:8" s="338" customFormat="1" ht="17.100000000000001" customHeight="1">
      <c r="A13" s="333"/>
      <c r="B13" s="473">
        <v>4</v>
      </c>
      <c r="C13" s="335"/>
      <c r="D13" s="332" t="s">
        <v>169</v>
      </c>
      <c r="E13" s="332"/>
      <c r="F13" s="332"/>
      <c r="G13" s="336"/>
      <c r="H13" s="337"/>
    </row>
    <row r="14" spans="1:8" s="338" customFormat="1" ht="17.100000000000001" customHeight="1">
      <c r="A14" s="333"/>
      <c r="B14" s="339" t="s">
        <v>170</v>
      </c>
      <c r="C14" s="335"/>
      <c r="D14" s="332"/>
      <c r="E14" s="332"/>
      <c r="F14" s="332"/>
      <c r="G14" s="332"/>
      <c r="H14" s="337"/>
    </row>
    <row r="15" spans="1:8" s="338" customFormat="1" ht="17.100000000000001" customHeight="1">
      <c r="A15" s="333"/>
      <c r="B15" s="342">
        <v>5</v>
      </c>
      <c r="C15" s="343"/>
      <c r="D15" s="332" t="s">
        <v>171</v>
      </c>
      <c r="E15" s="332"/>
      <c r="F15" s="332"/>
      <c r="G15" s="336"/>
      <c r="H15" s="337"/>
    </row>
    <row r="16" spans="1:8" s="338" customFormat="1" ht="17.100000000000001" customHeight="1">
      <c r="A16" s="333"/>
      <c r="B16" s="339"/>
      <c r="C16" s="335"/>
      <c r="D16" s="332"/>
      <c r="E16" s="332"/>
      <c r="F16" s="332"/>
      <c r="G16" s="332"/>
      <c r="H16" s="337"/>
    </row>
    <row r="17" spans="1:8" s="338" customFormat="1" ht="17.100000000000001" customHeight="1">
      <c r="A17" s="333"/>
      <c r="B17" s="344">
        <v>6</v>
      </c>
      <c r="C17" s="335"/>
      <c r="D17" s="332" t="s">
        <v>172</v>
      </c>
      <c r="E17" s="332"/>
      <c r="F17" s="332"/>
      <c r="G17" s="332"/>
      <c r="H17" s="337"/>
    </row>
    <row r="18" spans="1:8" s="338" customFormat="1" ht="17.100000000000001" customHeight="1">
      <c r="A18" s="333"/>
      <c r="B18" s="339"/>
      <c r="C18" s="335"/>
      <c r="D18" s="332"/>
      <c r="E18" s="332"/>
      <c r="F18" s="332"/>
      <c r="G18" s="332"/>
      <c r="H18" s="337"/>
    </row>
    <row r="19" spans="1:8" s="338" customFormat="1" ht="17.100000000000001" customHeight="1">
      <c r="A19" s="333"/>
      <c r="B19" s="345">
        <v>7</v>
      </c>
      <c r="C19" s="335"/>
      <c r="D19" s="332" t="s">
        <v>173</v>
      </c>
      <c r="E19" s="332"/>
      <c r="F19" s="332"/>
      <c r="G19" s="332"/>
      <c r="H19" s="337"/>
    </row>
    <row r="20" spans="1:8" s="338" customFormat="1" ht="17.100000000000001" customHeight="1">
      <c r="A20" s="333"/>
      <c r="B20" s="339"/>
      <c r="C20" s="335"/>
      <c r="D20" s="332"/>
      <c r="E20" s="332"/>
      <c r="F20" s="332"/>
      <c r="G20" s="332"/>
      <c r="H20" s="337"/>
    </row>
    <row r="21" spans="1:8" s="338" customFormat="1" ht="17.100000000000001" customHeight="1">
      <c r="A21" s="333"/>
      <c r="B21" s="346">
        <v>8</v>
      </c>
      <c r="C21" s="335"/>
      <c r="D21" s="332" t="s">
        <v>174</v>
      </c>
      <c r="E21" s="332"/>
      <c r="F21" s="332"/>
      <c r="G21" s="332"/>
      <c r="H21" s="337"/>
    </row>
    <row r="22" spans="1:8" s="338" customFormat="1" ht="17.100000000000001" customHeight="1">
      <c r="A22" s="333"/>
      <c r="B22" s="339"/>
      <c r="C22" s="335"/>
      <c r="D22" s="332"/>
      <c r="E22" s="332"/>
      <c r="F22" s="332"/>
      <c r="G22" s="332"/>
      <c r="H22" s="337"/>
    </row>
    <row r="23" spans="1:8" s="338" customFormat="1" ht="17.100000000000001" customHeight="1">
      <c r="A23" s="333"/>
      <c r="B23" s="347">
        <v>9</v>
      </c>
      <c r="C23" s="335"/>
      <c r="D23" s="332" t="s">
        <v>175</v>
      </c>
      <c r="E23" s="332"/>
      <c r="F23" s="332"/>
      <c r="G23" s="332"/>
      <c r="H23" s="337"/>
    </row>
    <row r="24" spans="1:8" s="338" customFormat="1" ht="17.100000000000001" customHeight="1">
      <c r="A24" s="333"/>
      <c r="B24" s="339"/>
      <c r="C24" s="335"/>
      <c r="D24" s="332"/>
      <c r="E24" s="332"/>
      <c r="F24" s="332"/>
      <c r="G24" s="332"/>
      <c r="H24" s="337"/>
    </row>
    <row r="25" spans="1:8" s="338" customFormat="1" ht="17.100000000000001" customHeight="1">
      <c r="A25" s="333"/>
      <c r="B25" s="348">
        <v>10</v>
      </c>
      <c r="C25" s="335"/>
      <c r="D25" s="332" t="s">
        <v>176</v>
      </c>
      <c r="E25" s="332"/>
      <c r="F25" s="332"/>
      <c r="G25" s="332"/>
      <c r="H25" s="337"/>
    </row>
    <row r="26" spans="1:8" s="338" customFormat="1" ht="17.100000000000001" customHeight="1">
      <c r="A26" s="333"/>
      <c r="B26" s="339"/>
      <c r="C26" s="335"/>
      <c r="D26" s="332"/>
      <c r="E26" s="332"/>
      <c r="F26" s="332"/>
      <c r="G26" s="332"/>
      <c r="H26" s="337"/>
    </row>
    <row r="27" spans="1:8" s="338" customFormat="1" ht="17.100000000000001" customHeight="1">
      <c r="A27" s="333"/>
      <c r="B27" s="349">
        <v>11</v>
      </c>
      <c r="C27" s="335"/>
      <c r="D27" s="332" t="s">
        <v>177</v>
      </c>
      <c r="E27" s="332"/>
      <c r="F27" s="332"/>
      <c r="G27" s="332"/>
      <c r="H27" s="337"/>
    </row>
    <row r="28" spans="1:8" s="338" customFormat="1" ht="17.100000000000001" customHeight="1">
      <c r="A28" s="333"/>
      <c r="B28" s="339"/>
      <c r="C28" s="335"/>
      <c r="D28" s="332"/>
      <c r="E28" s="332"/>
      <c r="F28" s="332"/>
      <c r="G28" s="332"/>
      <c r="H28" s="337"/>
    </row>
    <row r="29" spans="1:8" s="338" customFormat="1" ht="17.100000000000001" customHeight="1">
      <c r="A29" s="333"/>
      <c r="B29" s="374">
        <v>12</v>
      </c>
      <c r="C29" s="335"/>
      <c r="D29" s="332" t="s">
        <v>178</v>
      </c>
      <c r="E29" s="332"/>
      <c r="F29" s="332"/>
      <c r="G29" s="332"/>
      <c r="H29" s="337"/>
    </row>
    <row r="30" spans="1:8" s="338" customFormat="1" ht="17.100000000000001" customHeight="1">
      <c r="A30" s="350"/>
      <c r="B30" s="351"/>
      <c r="C30" s="352"/>
      <c r="D30" s="353"/>
      <c r="E30" s="353"/>
      <c r="F30" s="353"/>
      <c r="G30" s="353"/>
      <c r="H30" s="354"/>
    </row>
    <row r="31" spans="1:8" s="338" customFormat="1" ht="17.100000000000001" customHeight="1">
      <c r="A31" s="333"/>
      <c r="B31" s="374">
        <v>13</v>
      </c>
      <c r="C31" s="355"/>
      <c r="D31" s="332" t="s">
        <v>179</v>
      </c>
      <c r="E31" s="332"/>
      <c r="F31" s="332"/>
      <c r="G31" s="332"/>
      <c r="H31" s="337"/>
    </row>
    <row r="32" spans="1:8" s="338" customFormat="1" ht="17.100000000000001" customHeight="1">
      <c r="A32" s="333"/>
      <c r="B32" s="339"/>
      <c r="C32" s="335"/>
      <c r="D32" s="332"/>
      <c r="E32" s="332"/>
      <c r="F32" s="332"/>
      <c r="G32" s="332"/>
      <c r="H32" s="337"/>
    </row>
    <row r="33" spans="1:8" s="338" customFormat="1" ht="17.100000000000001" customHeight="1">
      <c r="A33" s="333"/>
      <c r="B33" s="374">
        <v>14</v>
      </c>
      <c r="C33" s="335"/>
      <c r="D33" s="332" t="s">
        <v>180</v>
      </c>
      <c r="E33" s="332"/>
      <c r="F33" s="332"/>
      <c r="G33" s="332"/>
      <c r="H33" s="337"/>
    </row>
    <row r="34" spans="1:8" s="338" customFormat="1" ht="17.100000000000001" customHeight="1">
      <c r="A34" s="356"/>
      <c r="B34" s="339"/>
      <c r="C34" s="335"/>
      <c r="D34" s="357"/>
      <c r="E34" s="357"/>
      <c r="F34" s="357"/>
      <c r="G34" s="357"/>
      <c r="H34" s="358"/>
    </row>
    <row r="35" spans="1:8" s="338" customFormat="1" ht="17.100000000000001" customHeight="1">
      <c r="A35" s="359"/>
      <c r="B35" s="374">
        <v>15</v>
      </c>
      <c r="C35" s="335"/>
      <c r="D35" s="360" t="s">
        <v>105</v>
      </c>
      <c r="E35" s="360" t="s">
        <v>181</v>
      </c>
      <c r="F35" s="360"/>
      <c r="G35" s="360"/>
      <c r="H35" s="361"/>
    </row>
    <row r="36" spans="1:8" s="338" customFormat="1" ht="17.100000000000001" customHeight="1">
      <c r="A36" s="356"/>
      <c r="B36" s="362"/>
      <c r="C36" s="363"/>
      <c r="D36" s="357"/>
      <c r="E36" s="357"/>
      <c r="F36" s="357"/>
      <c r="G36" s="357"/>
      <c r="H36" s="358"/>
    </row>
    <row r="37" spans="1:8" s="338" customFormat="1" ht="17.100000000000001" customHeight="1">
      <c r="A37" s="333"/>
      <c r="B37" s="374">
        <v>16</v>
      </c>
      <c r="C37" s="355"/>
      <c r="D37" s="332" t="s">
        <v>182</v>
      </c>
      <c r="E37" s="332"/>
      <c r="F37" s="332"/>
      <c r="G37" s="332"/>
      <c r="H37" s="337"/>
    </row>
    <row r="38" spans="1:8" s="338" customFormat="1" ht="17.100000000000001" customHeight="1">
      <c r="A38" s="333"/>
      <c r="B38" s="339"/>
      <c r="C38" s="335"/>
      <c r="D38" s="332"/>
      <c r="E38" s="332"/>
      <c r="F38" s="332"/>
      <c r="G38" s="332"/>
      <c r="H38" s="337"/>
    </row>
    <row r="39" spans="1:8" s="338" customFormat="1" ht="17.100000000000001" customHeight="1">
      <c r="A39" s="333"/>
      <c r="B39" s="374">
        <v>17</v>
      </c>
      <c r="C39" s="355"/>
      <c r="D39" s="332" t="s">
        <v>183</v>
      </c>
      <c r="E39" s="332"/>
      <c r="F39" s="332"/>
      <c r="G39" s="332"/>
      <c r="H39" s="337"/>
    </row>
    <row r="40" spans="1:8" s="338" customFormat="1" ht="17.100000000000001" customHeight="1">
      <c r="A40" s="333"/>
      <c r="B40" s="375"/>
      <c r="C40" s="355"/>
      <c r="D40" s="332"/>
      <c r="E40" s="332"/>
      <c r="F40" s="332"/>
      <c r="G40" s="332"/>
      <c r="H40" s="337"/>
    </row>
    <row r="41" spans="1:8" s="338" customFormat="1" ht="17.100000000000001" customHeight="1">
      <c r="A41" s="333"/>
      <c r="B41" s="339"/>
      <c r="C41" s="364"/>
      <c r="D41" s="332"/>
      <c r="E41" s="332"/>
      <c r="F41" s="332"/>
      <c r="G41" s="332"/>
      <c r="H41" s="337"/>
    </row>
    <row r="42" spans="1:8" s="338" customFormat="1" ht="29.25" customHeight="1">
      <c r="A42" s="554" t="s">
        <v>184</v>
      </c>
      <c r="B42" s="555"/>
      <c r="C42" s="555"/>
      <c r="D42" s="555"/>
      <c r="E42" s="555"/>
      <c r="F42" s="555"/>
      <c r="G42" s="555"/>
      <c r="H42" s="556"/>
    </row>
    <row r="43" spans="1:8" s="338" customFormat="1" ht="14.25">
      <c r="A43" s="365"/>
      <c r="B43" s="366"/>
      <c r="C43" s="367"/>
      <c r="D43" s="368"/>
      <c r="E43" s="368"/>
      <c r="F43" s="368"/>
      <c r="G43" s="368"/>
      <c r="H43" s="369"/>
    </row>
    <row r="44" spans="1:8" s="371" customFormat="1">
      <c r="A44" s="370"/>
      <c r="B44" s="322"/>
      <c r="C44" s="323"/>
      <c r="D44" s="370"/>
      <c r="E44" s="370"/>
      <c r="F44" s="370"/>
      <c r="G44" s="370"/>
      <c r="H44" s="370"/>
    </row>
    <row r="45" spans="1:8" s="371" customFormat="1">
      <c r="A45" s="370"/>
      <c r="B45" s="322"/>
      <c r="C45" s="323"/>
      <c r="D45" s="370"/>
      <c r="E45" s="370"/>
      <c r="F45" s="370"/>
      <c r="G45" s="370"/>
      <c r="H45" s="370"/>
    </row>
    <row r="46" spans="1:8" s="371" customFormat="1">
      <c r="A46" s="370"/>
      <c r="B46" s="322"/>
      <c r="C46" s="323"/>
      <c r="D46" s="370"/>
      <c r="E46" s="370"/>
      <c r="F46" s="370"/>
      <c r="G46" s="370"/>
      <c r="H46" s="370"/>
    </row>
    <row r="47" spans="1:8" s="371" customFormat="1">
      <c r="A47" s="370"/>
      <c r="B47" s="322"/>
      <c r="C47" s="323"/>
      <c r="D47" s="370"/>
      <c r="E47" s="370"/>
      <c r="F47" s="370"/>
      <c r="G47" s="370"/>
      <c r="H47" s="370"/>
    </row>
    <row r="48" spans="1:8" s="371" customFormat="1">
      <c r="A48" s="370"/>
      <c r="B48" s="322"/>
      <c r="C48" s="323"/>
      <c r="D48" s="370"/>
      <c r="E48" s="370"/>
      <c r="F48" s="370"/>
      <c r="G48" s="370"/>
      <c r="H48" s="370"/>
    </row>
    <row r="49" spans="1:8" s="371" customFormat="1">
      <c r="A49" s="370"/>
      <c r="B49" s="322"/>
      <c r="C49" s="323"/>
      <c r="D49" s="370"/>
      <c r="E49" s="370"/>
      <c r="F49" s="370"/>
      <c r="G49" s="370"/>
      <c r="H49" s="370"/>
    </row>
    <row r="50" spans="1:8" s="371" customFormat="1">
      <c r="A50" s="370"/>
      <c r="B50" s="322"/>
      <c r="C50" s="323"/>
      <c r="D50" s="370"/>
      <c r="E50" s="370"/>
      <c r="F50" s="370"/>
      <c r="G50" s="370"/>
      <c r="H50" s="370"/>
    </row>
    <row r="51" spans="1:8" s="371" customFormat="1">
      <c r="A51" s="370"/>
      <c r="B51" s="322"/>
      <c r="C51" s="323"/>
      <c r="D51" s="370"/>
      <c r="E51" s="370"/>
      <c r="F51" s="370"/>
      <c r="G51" s="370"/>
      <c r="H51" s="370"/>
    </row>
    <row r="52" spans="1:8" s="371" customFormat="1">
      <c r="A52" s="370"/>
      <c r="B52" s="322"/>
      <c r="C52" s="323"/>
      <c r="D52" s="370"/>
      <c r="E52" s="370"/>
      <c r="F52" s="370"/>
      <c r="G52" s="370"/>
      <c r="H52" s="370"/>
    </row>
    <row r="53" spans="1:8" s="371" customFormat="1">
      <c r="A53" s="370"/>
      <c r="B53" s="322"/>
      <c r="C53" s="323"/>
      <c r="D53" s="370"/>
      <c r="E53" s="370"/>
      <c r="F53" s="370"/>
      <c r="G53" s="370"/>
      <c r="H53" s="370"/>
    </row>
    <row r="54" spans="1:8" s="371" customFormat="1">
      <c r="A54" s="370"/>
      <c r="B54" s="322"/>
      <c r="C54" s="323"/>
      <c r="D54" s="370"/>
      <c r="E54" s="370"/>
      <c r="F54" s="370"/>
      <c r="G54" s="370"/>
      <c r="H54" s="370"/>
    </row>
    <row r="55" spans="1:8" s="371" customFormat="1">
      <c r="B55" s="372"/>
      <c r="C55" s="373"/>
    </row>
    <row r="56" spans="1:8" s="371" customFormat="1">
      <c r="B56" s="372"/>
      <c r="C56" s="373"/>
    </row>
    <row r="57" spans="1:8" s="371" customFormat="1">
      <c r="B57" s="372"/>
      <c r="C57" s="373"/>
    </row>
    <row r="58" spans="1:8" s="371" customFormat="1">
      <c r="B58" s="372"/>
      <c r="C58" s="373"/>
    </row>
    <row r="59" spans="1:8" s="371" customFormat="1">
      <c r="B59" s="372"/>
      <c r="C59" s="373"/>
    </row>
    <row r="60" spans="1:8" s="371" customFormat="1">
      <c r="B60" s="372"/>
      <c r="C60" s="373"/>
    </row>
    <row r="61" spans="1:8" s="371" customFormat="1">
      <c r="B61" s="372"/>
      <c r="C61" s="373"/>
    </row>
    <row r="62" spans="1:8" s="371" customFormat="1">
      <c r="B62" s="372"/>
      <c r="C62" s="373"/>
    </row>
    <row r="63" spans="1:8" s="371" customFormat="1">
      <c r="B63" s="372"/>
      <c r="C63" s="373"/>
    </row>
    <row r="64" spans="1:8" s="371" customFormat="1">
      <c r="B64" s="372"/>
      <c r="C64" s="373"/>
    </row>
    <row r="65" spans="2:3" s="371" customFormat="1">
      <c r="B65" s="372"/>
      <c r="C65" s="373"/>
    </row>
    <row r="66" spans="2:3" s="371" customFormat="1">
      <c r="B66" s="372"/>
      <c r="C66" s="373"/>
    </row>
    <row r="67" spans="2:3" s="371" customFormat="1">
      <c r="B67" s="372"/>
      <c r="C67" s="373"/>
    </row>
    <row r="68" spans="2:3" s="371" customFormat="1">
      <c r="B68" s="372"/>
      <c r="C68" s="373"/>
    </row>
    <row r="69" spans="2:3" s="371" customFormat="1">
      <c r="B69" s="372"/>
      <c r="C69" s="373"/>
    </row>
    <row r="70" spans="2:3" s="371" customFormat="1">
      <c r="B70" s="372"/>
      <c r="C70" s="373"/>
    </row>
    <row r="71" spans="2:3" s="371" customFormat="1">
      <c r="B71" s="372"/>
      <c r="C71" s="373"/>
    </row>
    <row r="72" spans="2:3" s="371" customFormat="1">
      <c r="B72" s="372"/>
      <c r="C72" s="373"/>
    </row>
    <row r="73" spans="2:3" s="371" customFormat="1">
      <c r="B73" s="372"/>
      <c r="C73" s="373"/>
    </row>
    <row r="74" spans="2:3" s="371" customFormat="1">
      <c r="B74" s="372"/>
      <c r="C74" s="373"/>
    </row>
    <row r="75" spans="2:3" s="371" customFormat="1">
      <c r="B75" s="372"/>
      <c r="C75" s="373"/>
    </row>
    <row r="76" spans="2:3" s="371" customFormat="1">
      <c r="B76" s="372"/>
      <c r="C76" s="373"/>
    </row>
    <row r="77" spans="2:3" s="371" customFormat="1">
      <c r="B77" s="372"/>
      <c r="C77" s="373"/>
    </row>
    <row r="78" spans="2:3" s="371" customFormat="1">
      <c r="B78" s="372"/>
      <c r="C78" s="373"/>
    </row>
    <row r="79" spans="2:3" s="371" customFormat="1">
      <c r="B79" s="372"/>
      <c r="C79" s="373"/>
    </row>
    <row r="80" spans="2:3" s="371" customFormat="1">
      <c r="B80" s="372"/>
      <c r="C80" s="373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K15" sqref="K15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3"/>
      <c r="B1" s="574"/>
      <c r="C1" s="574"/>
      <c r="D1" s="574"/>
      <c r="E1" s="574"/>
      <c r="F1" s="574"/>
      <c r="G1" s="574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220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18419</v>
      </c>
      <c r="D22" s="9">
        <v>19054</v>
      </c>
      <c r="E22" s="109">
        <v>99.3</v>
      </c>
      <c r="F22" s="41">
        <f>SUM(C22/D22*100)</f>
        <v>96.667366432245188</v>
      </c>
      <c r="G22" s="96"/>
    </row>
    <row r="23" spans="1:9">
      <c r="A23" s="95">
        <v>2</v>
      </c>
      <c r="B23" s="7" t="s">
        <v>108</v>
      </c>
      <c r="C23" s="9">
        <v>13591</v>
      </c>
      <c r="D23" s="9">
        <v>20815</v>
      </c>
      <c r="E23" s="109">
        <v>84.3</v>
      </c>
      <c r="F23" s="41">
        <f>SUM(C23/D23*100)</f>
        <v>65.294258947874127</v>
      </c>
      <c r="G23" s="96"/>
    </row>
    <row r="24" spans="1:9">
      <c r="A24" s="95">
        <v>3</v>
      </c>
      <c r="B24" s="7" t="s">
        <v>154</v>
      </c>
      <c r="C24" s="9">
        <v>11103</v>
      </c>
      <c r="D24" s="9">
        <v>10053</v>
      </c>
      <c r="E24" s="109">
        <v>101.9</v>
      </c>
      <c r="F24" s="41">
        <f t="shared" ref="F24:F32" si="0">SUM(C24/D24*100)</f>
        <v>110.44464339003281</v>
      </c>
      <c r="G24" s="96"/>
    </row>
    <row r="25" spans="1:9">
      <c r="A25" s="95">
        <v>4</v>
      </c>
      <c r="B25" s="7" t="s">
        <v>115</v>
      </c>
      <c r="C25" s="9">
        <v>5947</v>
      </c>
      <c r="D25" s="9">
        <v>5196</v>
      </c>
      <c r="E25" s="109">
        <v>101</v>
      </c>
      <c r="F25" s="41">
        <f t="shared" si="0"/>
        <v>114.45342571208622</v>
      </c>
      <c r="G25" s="96"/>
    </row>
    <row r="26" spans="1:9" ht="13.5" customHeight="1">
      <c r="A26" s="95">
        <v>5</v>
      </c>
      <c r="B26" s="7" t="s">
        <v>216</v>
      </c>
      <c r="C26" s="9">
        <v>5828</v>
      </c>
      <c r="D26" s="6">
        <v>4346</v>
      </c>
      <c r="E26" s="109">
        <v>86</v>
      </c>
      <c r="F26" s="41">
        <f t="shared" si="0"/>
        <v>134.10032213529684</v>
      </c>
      <c r="G26" s="96"/>
    </row>
    <row r="27" spans="1:9" ht="13.5" customHeight="1">
      <c r="A27" s="95">
        <v>6</v>
      </c>
      <c r="B27" s="7" t="s">
        <v>117</v>
      </c>
      <c r="C27" s="9">
        <v>5350</v>
      </c>
      <c r="D27" s="9">
        <v>4770</v>
      </c>
      <c r="E27" s="109">
        <v>92.4</v>
      </c>
      <c r="F27" s="41">
        <f t="shared" si="0"/>
        <v>112.15932914046121</v>
      </c>
      <c r="G27" s="96"/>
    </row>
    <row r="28" spans="1:9" ht="13.5" customHeight="1">
      <c r="A28" s="95">
        <v>7</v>
      </c>
      <c r="B28" s="7" t="s">
        <v>106</v>
      </c>
      <c r="C28" s="101">
        <v>4034</v>
      </c>
      <c r="D28" s="101">
        <v>4120</v>
      </c>
      <c r="E28" s="109">
        <v>100.5</v>
      </c>
      <c r="F28" s="41">
        <f t="shared" si="0"/>
        <v>97.912621359223309</v>
      </c>
      <c r="G28" s="96"/>
    </row>
    <row r="29" spans="1:9" ht="13.5" customHeight="1">
      <c r="A29" s="95">
        <v>8</v>
      </c>
      <c r="B29" s="7" t="s">
        <v>88</v>
      </c>
      <c r="C29" s="101">
        <v>3360</v>
      </c>
      <c r="D29" s="101">
        <v>3123</v>
      </c>
      <c r="E29" s="109">
        <v>100.4</v>
      </c>
      <c r="F29" s="41">
        <f t="shared" si="0"/>
        <v>107.58885686839577</v>
      </c>
      <c r="G29" s="96"/>
    </row>
    <row r="30" spans="1:9" ht="13.5" customHeight="1">
      <c r="A30" s="95">
        <v>9</v>
      </c>
      <c r="B30" s="7" t="s">
        <v>109</v>
      </c>
      <c r="C30" s="101">
        <v>2982</v>
      </c>
      <c r="D30" s="101">
        <v>2168</v>
      </c>
      <c r="E30" s="109">
        <v>92.1</v>
      </c>
      <c r="F30" s="41">
        <f t="shared" si="0"/>
        <v>137.54612546125463</v>
      </c>
      <c r="G30" s="96"/>
    </row>
    <row r="31" spans="1:9" ht="13.5" customHeight="1" thickBot="1">
      <c r="A31" s="97">
        <v>10</v>
      </c>
      <c r="B31" s="7" t="s">
        <v>87</v>
      </c>
      <c r="C31" s="98">
        <v>2768</v>
      </c>
      <c r="D31" s="98">
        <v>2824</v>
      </c>
      <c r="E31" s="110">
        <v>76.8</v>
      </c>
      <c r="F31" s="41">
        <f t="shared" si="0"/>
        <v>98.016997167138811</v>
      </c>
      <c r="G31" s="99"/>
    </row>
    <row r="32" spans="1:9" ht="13.5" customHeight="1" thickBot="1">
      <c r="A32" s="80"/>
      <c r="B32" s="81" t="s">
        <v>59</v>
      </c>
      <c r="C32" s="82">
        <v>87037</v>
      </c>
      <c r="D32" s="82">
        <v>89898</v>
      </c>
      <c r="E32" s="83">
        <v>95.1</v>
      </c>
      <c r="F32" s="107">
        <f t="shared" si="0"/>
        <v>96.817504282631432</v>
      </c>
      <c r="G32" s="121">
        <v>94.6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220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115291</v>
      </c>
      <c r="D54" s="9">
        <v>122549</v>
      </c>
      <c r="E54" s="41">
        <v>101.6</v>
      </c>
      <c r="F54" s="41">
        <f t="shared" ref="F54:F64" si="1">SUM(C54/D54*100)</f>
        <v>94.077471052395367</v>
      </c>
      <c r="G54" s="96"/>
      <c r="K54" s="326"/>
    </row>
    <row r="55" spans="1:11">
      <c r="A55" s="95">
        <v>2</v>
      </c>
      <c r="B55" s="302" t="s">
        <v>110</v>
      </c>
      <c r="C55" s="9">
        <v>20724</v>
      </c>
      <c r="D55" s="9">
        <v>19131</v>
      </c>
      <c r="E55" s="41">
        <v>88.9</v>
      </c>
      <c r="F55" s="41">
        <f t="shared" si="1"/>
        <v>108.32679943547123</v>
      </c>
      <c r="G55" s="96"/>
    </row>
    <row r="56" spans="1:11">
      <c r="A56" s="95">
        <v>3</v>
      </c>
      <c r="B56" s="302" t="s">
        <v>117</v>
      </c>
      <c r="C56" s="9">
        <v>19353</v>
      </c>
      <c r="D56" s="9">
        <v>20076</v>
      </c>
      <c r="E56" s="41">
        <v>104.1</v>
      </c>
      <c r="F56" s="41">
        <f t="shared" si="1"/>
        <v>96.398684997011358</v>
      </c>
      <c r="G56" s="96"/>
    </row>
    <row r="57" spans="1:11">
      <c r="A57" s="95">
        <v>4</v>
      </c>
      <c r="B57" s="302" t="s">
        <v>108</v>
      </c>
      <c r="C57" s="9">
        <v>14982</v>
      </c>
      <c r="D57" s="9">
        <v>9660</v>
      </c>
      <c r="E57" s="462">
        <v>103.8</v>
      </c>
      <c r="F57" s="41">
        <f t="shared" si="1"/>
        <v>155.09316770186334</v>
      </c>
      <c r="G57" s="96"/>
    </row>
    <row r="58" spans="1:11">
      <c r="A58" s="95">
        <v>5</v>
      </c>
      <c r="B58" s="302" t="s">
        <v>87</v>
      </c>
      <c r="C58" s="9">
        <v>13633</v>
      </c>
      <c r="D58" s="9">
        <v>12630</v>
      </c>
      <c r="E58" s="41">
        <v>102.1</v>
      </c>
      <c r="F58" s="230">
        <f t="shared" si="1"/>
        <v>107.94140934283452</v>
      </c>
      <c r="G58" s="96"/>
    </row>
    <row r="59" spans="1:11">
      <c r="A59" s="95">
        <v>6</v>
      </c>
      <c r="B59" s="302" t="s">
        <v>88</v>
      </c>
      <c r="C59" s="9">
        <v>11068</v>
      </c>
      <c r="D59" s="9">
        <v>12535</v>
      </c>
      <c r="E59" s="41">
        <v>82.8</v>
      </c>
      <c r="F59" s="41">
        <f t="shared" si="1"/>
        <v>88.296769046669326</v>
      </c>
      <c r="G59" s="96"/>
    </row>
    <row r="60" spans="1:11">
      <c r="A60" s="95">
        <v>7</v>
      </c>
      <c r="B60" s="302" t="s">
        <v>115</v>
      </c>
      <c r="C60" s="9">
        <v>10537</v>
      </c>
      <c r="D60" s="9">
        <v>9673</v>
      </c>
      <c r="E60" s="142">
        <v>81.900000000000006</v>
      </c>
      <c r="F60" s="41">
        <f t="shared" si="1"/>
        <v>108.93207898273545</v>
      </c>
      <c r="G60" s="96"/>
    </row>
    <row r="61" spans="1:11">
      <c r="A61" s="95">
        <v>8</v>
      </c>
      <c r="B61" s="302" t="s">
        <v>218</v>
      </c>
      <c r="C61" s="9">
        <v>10504</v>
      </c>
      <c r="D61" s="9">
        <v>11713</v>
      </c>
      <c r="E61" s="41">
        <v>99.8</v>
      </c>
      <c r="F61" s="41">
        <f t="shared" si="1"/>
        <v>89.678135405105436</v>
      </c>
      <c r="G61" s="96"/>
    </row>
    <row r="62" spans="1:11">
      <c r="A62" s="95">
        <v>9</v>
      </c>
      <c r="B62" s="302" t="s">
        <v>106</v>
      </c>
      <c r="C62" s="9">
        <v>7057</v>
      </c>
      <c r="D62" s="9">
        <v>4808</v>
      </c>
      <c r="E62" s="41">
        <v>164.2</v>
      </c>
      <c r="F62" s="41">
        <f t="shared" si="1"/>
        <v>146.77620632279533</v>
      </c>
      <c r="G62" s="96"/>
    </row>
    <row r="63" spans="1:11" ht="14.25" thickBot="1">
      <c r="A63" s="100">
        <v>10</v>
      </c>
      <c r="B63" s="302" t="s">
        <v>162</v>
      </c>
      <c r="C63" s="101">
        <v>5466</v>
      </c>
      <c r="D63" s="101">
        <v>5863</v>
      </c>
      <c r="E63" s="102">
        <v>65.7</v>
      </c>
      <c r="F63" s="41">
        <f t="shared" si="1"/>
        <v>93.228722497015184</v>
      </c>
      <c r="G63" s="104"/>
      <c r="H63" s="21"/>
    </row>
    <row r="64" spans="1:11" ht="14.25" thickBot="1">
      <c r="A64" s="80"/>
      <c r="B64" s="105" t="s">
        <v>62</v>
      </c>
      <c r="C64" s="106">
        <v>240975</v>
      </c>
      <c r="D64" s="106">
        <v>241249</v>
      </c>
      <c r="E64" s="107">
        <v>98.3</v>
      </c>
      <c r="F64" s="298">
        <f t="shared" si="1"/>
        <v>99.886424399686632</v>
      </c>
      <c r="G64" s="121">
        <v>58.2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I17" sqref="I1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220</v>
      </c>
      <c r="D21" s="74" t="s">
        <v>210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66190</v>
      </c>
      <c r="D22" s="9">
        <v>65692</v>
      </c>
      <c r="E22" s="41">
        <v>87</v>
      </c>
      <c r="F22" s="41">
        <f>SUM(C22/D22*100)</f>
        <v>100.75808317603361</v>
      </c>
      <c r="G22" s="96"/>
    </row>
    <row r="23" spans="1:11">
      <c r="A23" s="28">
        <v>2</v>
      </c>
      <c r="B23" s="302" t="s">
        <v>219</v>
      </c>
      <c r="C23" s="9">
        <v>50859</v>
      </c>
      <c r="D23" s="9">
        <v>47328</v>
      </c>
      <c r="E23" s="41">
        <v>89.5</v>
      </c>
      <c r="F23" s="41">
        <f t="shared" ref="F23:F32" si="0">SUM(C23/D23*100)</f>
        <v>107.46069979716025</v>
      </c>
      <c r="G23" s="96"/>
    </row>
    <row r="24" spans="1:11" ht="13.5" customHeight="1">
      <c r="A24" s="28">
        <v>3</v>
      </c>
      <c r="B24" s="302" t="s">
        <v>106</v>
      </c>
      <c r="C24" s="9">
        <v>38894</v>
      </c>
      <c r="D24" s="9">
        <v>36933</v>
      </c>
      <c r="E24" s="66">
        <v>96</v>
      </c>
      <c r="F24" s="41">
        <f t="shared" si="0"/>
        <v>105.30961470771396</v>
      </c>
      <c r="G24" s="96"/>
    </row>
    <row r="25" spans="1:11">
      <c r="A25" s="28">
        <v>4</v>
      </c>
      <c r="B25" s="302" t="s">
        <v>116</v>
      </c>
      <c r="C25" s="9">
        <v>22770</v>
      </c>
      <c r="D25" s="9">
        <v>33402</v>
      </c>
      <c r="E25" s="41">
        <v>64.099999999999994</v>
      </c>
      <c r="F25" s="41">
        <f t="shared" si="0"/>
        <v>68.169570684390152</v>
      </c>
      <c r="G25" s="96"/>
    </row>
    <row r="26" spans="1:11">
      <c r="A26" s="28">
        <v>5</v>
      </c>
      <c r="B26" s="302" t="s">
        <v>117</v>
      </c>
      <c r="C26" s="9">
        <v>20814</v>
      </c>
      <c r="D26" s="9">
        <v>21784</v>
      </c>
      <c r="E26" s="41">
        <v>88.6</v>
      </c>
      <c r="F26" s="41">
        <f t="shared" si="0"/>
        <v>95.547190598604487</v>
      </c>
      <c r="G26" s="96"/>
    </row>
    <row r="27" spans="1:11" ht="13.5" customHeight="1">
      <c r="A27" s="28">
        <v>6</v>
      </c>
      <c r="B27" s="302" t="s">
        <v>155</v>
      </c>
      <c r="C27" s="9">
        <v>20627</v>
      </c>
      <c r="D27" s="9">
        <v>23903</v>
      </c>
      <c r="E27" s="41">
        <v>98.5</v>
      </c>
      <c r="F27" s="41">
        <f t="shared" si="0"/>
        <v>86.294607371459648</v>
      </c>
      <c r="G27" s="96"/>
      <c r="K27" t="s">
        <v>199</v>
      </c>
    </row>
    <row r="28" spans="1:11" ht="13.5" customHeight="1">
      <c r="A28" s="28">
        <v>7</v>
      </c>
      <c r="B28" s="302" t="s">
        <v>217</v>
      </c>
      <c r="C28" s="9">
        <v>19872</v>
      </c>
      <c r="D28" s="9">
        <v>14255</v>
      </c>
      <c r="E28" s="452">
        <v>95.1</v>
      </c>
      <c r="F28" s="230">
        <f t="shared" si="0"/>
        <v>139.40371799368643</v>
      </c>
      <c r="G28" s="96"/>
    </row>
    <row r="29" spans="1:11">
      <c r="A29" s="28">
        <v>8</v>
      </c>
      <c r="B29" s="302" t="s">
        <v>110</v>
      </c>
      <c r="C29" s="9">
        <v>19272</v>
      </c>
      <c r="D29" s="9">
        <v>17868</v>
      </c>
      <c r="E29" s="41">
        <v>90.1</v>
      </c>
      <c r="F29" s="41">
        <f t="shared" si="0"/>
        <v>107.8576225654802</v>
      </c>
      <c r="G29" s="96"/>
    </row>
    <row r="30" spans="1:11">
      <c r="A30" s="28">
        <v>9</v>
      </c>
      <c r="B30" s="302" t="s">
        <v>88</v>
      </c>
      <c r="C30" s="9">
        <v>18668</v>
      </c>
      <c r="D30" s="9">
        <v>16911</v>
      </c>
      <c r="E30" s="41">
        <v>97.4</v>
      </c>
      <c r="F30" s="230">
        <f t="shared" si="0"/>
        <v>110.38968718585535</v>
      </c>
      <c r="G30" s="96"/>
    </row>
    <row r="31" spans="1:11" ht="14.25" thickBot="1">
      <c r="A31" s="108">
        <v>10</v>
      </c>
      <c r="B31" s="302" t="s">
        <v>111</v>
      </c>
      <c r="C31" s="101">
        <v>15647</v>
      </c>
      <c r="D31" s="101">
        <v>18760</v>
      </c>
      <c r="E31" s="102">
        <v>89.2</v>
      </c>
      <c r="F31" s="102">
        <f t="shared" si="0"/>
        <v>83.406183368869932</v>
      </c>
      <c r="G31" s="104"/>
    </row>
    <row r="32" spans="1:11" ht="14.25" thickBot="1">
      <c r="A32" s="80"/>
      <c r="B32" s="81" t="s">
        <v>64</v>
      </c>
      <c r="C32" s="82">
        <v>379283</v>
      </c>
      <c r="D32" s="82">
        <v>383828</v>
      </c>
      <c r="E32" s="85">
        <v>90</v>
      </c>
      <c r="F32" s="107">
        <f t="shared" si="0"/>
        <v>98.815875861062764</v>
      </c>
      <c r="G32" s="121">
        <v>51.4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220</v>
      </c>
      <c r="D53" s="74" t="s">
        <v>210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32" t="s">
        <v>88</v>
      </c>
      <c r="C54" s="9">
        <v>39632</v>
      </c>
      <c r="D54" s="9">
        <v>33331</v>
      </c>
      <c r="E54" s="109">
        <v>105.2</v>
      </c>
      <c r="F54" s="41">
        <f>SUM(C54/D54*100)</f>
        <v>118.90432330263118</v>
      </c>
      <c r="G54" s="96"/>
    </row>
    <row r="55" spans="1:8">
      <c r="A55" s="95">
        <v>2</v>
      </c>
      <c r="B55" s="7" t="s">
        <v>85</v>
      </c>
      <c r="C55" s="9">
        <v>9711</v>
      </c>
      <c r="D55" s="9">
        <v>4801</v>
      </c>
      <c r="E55" s="109">
        <v>106.2</v>
      </c>
      <c r="F55" s="41">
        <f t="shared" ref="F55:F64" si="1">SUM(C55/D55*100)</f>
        <v>202.27036034159548</v>
      </c>
      <c r="G55" s="96"/>
    </row>
    <row r="56" spans="1:8">
      <c r="A56" s="95">
        <v>3</v>
      </c>
      <c r="B56" s="302" t="s">
        <v>115</v>
      </c>
      <c r="C56" s="9">
        <v>3859</v>
      </c>
      <c r="D56" s="9">
        <v>3244</v>
      </c>
      <c r="E56" s="109">
        <v>468.9</v>
      </c>
      <c r="F56" s="41">
        <f t="shared" si="1"/>
        <v>118.95807644882861</v>
      </c>
      <c r="G56" s="96"/>
    </row>
    <row r="57" spans="1:8">
      <c r="A57" s="95">
        <v>4</v>
      </c>
      <c r="B57" s="302" t="s">
        <v>114</v>
      </c>
      <c r="C57" s="9">
        <v>2599</v>
      </c>
      <c r="D57" s="9">
        <v>1011</v>
      </c>
      <c r="E57" s="109">
        <v>146</v>
      </c>
      <c r="F57" s="41">
        <f t="shared" si="1"/>
        <v>257.07220573689415</v>
      </c>
      <c r="G57" s="96"/>
      <c r="H57" s="63"/>
    </row>
    <row r="58" spans="1:8">
      <c r="A58" s="95">
        <v>5</v>
      </c>
      <c r="B58" s="302" t="s">
        <v>108</v>
      </c>
      <c r="C58" s="9">
        <v>1537</v>
      </c>
      <c r="D58" s="9">
        <v>1268</v>
      </c>
      <c r="E58" s="70">
        <v>77.8</v>
      </c>
      <c r="F58" s="41">
        <f t="shared" si="1"/>
        <v>121.21451104100946</v>
      </c>
      <c r="G58" s="96"/>
    </row>
    <row r="59" spans="1:8">
      <c r="A59" s="95">
        <v>6</v>
      </c>
      <c r="B59" s="302" t="s">
        <v>117</v>
      </c>
      <c r="C59" s="9">
        <v>1468</v>
      </c>
      <c r="D59" s="9">
        <v>1610</v>
      </c>
      <c r="E59" s="109">
        <v>89.9</v>
      </c>
      <c r="F59" s="41">
        <f t="shared" si="1"/>
        <v>91.18012422360249</v>
      </c>
      <c r="G59" s="96"/>
    </row>
    <row r="60" spans="1:8">
      <c r="A60" s="95">
        <v>7</v>
      </c>
      <c r="B60" s="302" t="s">
        <v>106</v>
      </c>
      <c r="C60" s="9">
        <v>1105</v>
      </c>
      <c r="D60" s="9">
        <v>1298</v>
      </c>
      <c r="E60" s="109">
        <v>99.7</v>
      </c>
      <c r="F60" s="41">
        <f t="shared" si="1"/>
        <v>85.130970724191073</v>
      </c>
      <c r="G60" s="96"/>
    </row>
    <row r="61" spans="1:8">
      <c r="A61" s="95">
        <v>8</v>
      </c>
      <c r="B61" s="302" t="s">
        <v>155</v>
      </c>
      <c r="C61" s="9">
        <v>1041</v>
      </c>
      <c r="D61" s="9">
        <v>1156</v>
      </c>
      <c r="E61" s="109">
        <v>76.900000000000006</v>
      </c>
      <c r="F61" s="41">
        <f t="shared" si="1"/>
        <v>90.051903114186842</v>
      </c>
      <c r="G61" s="96"/>
    </row>
    <row r="62" spans="1:8">
      <c r="A62" s="95">
        <v>9</v>
      </c>
      <c r="B62" s="302" t="s">
        <v>217</v>
      </c>
      <c r="C62" s="9">
        <v>710</v>
      </c>
      <c r="D62" s="9">
        <v>726</v>
      </c>
      <c r="E62" s="109">
        <v>102.7</v>
      </c>
      <c r="F62" s="230">
        <f t="shared" si="1"/>
        <v>97.796143250688701</v>
      </c>
      <c r="G62" s="96"/>
    </row>
    <row r="63" spans="1:8" ht="14.25" thickBot="1">
      <c r="A63" s="97">
        <v>10</v>
      </c>
      <c r="B63" s="302" t="s">
        <v>109</v>
      </c>
      <c r="C63" s="98">
        <v>653</v>
      </c>
      <c r="D63" s="98">
        <v>511</v>
      </c>
      <c r="E63" s="110">
        <v>111.2</v>
      </c>
      <c r="F63" s="41">
        <f t="shared" si="1"/>
        <v>127.78864970645793</v>
      </c>
      <c r="G63" s="99"/>
    </row>
    <row r="64" spans="1:8" ht="14.25" thickBot="1">
      <c r="A64" s="80"/>
      <c r="B64" s="81" t="s">
        <v>60</v>
      </c>
      <c r="C64" s="82">
        <v>64327</v>
      </c>
      <c r="D64" s="82">
        <v>50523</v>
      </c>
      <c r="E64" s="83">
        <v>109.6</v>
      </c>
      <c r="F64" s="107">
        <f t="shared" si="1"/>
        <v>127.32220968667735</v>
      </c>
      <c r="G64" s="121">
        <v>93.3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topLeftCell="A31" workbookViewId="0">
      <selection activeCell="I57" sqref="I5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220</v>
      </c>
      <c r="D20" s="74" t="s">
        <v>210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117</v>
      </c>
      <c r="C21" s="9">
        <v>23945</v>
      </c>
      <c r="D21" s="9">
        <v>32162</v>
      </c>
      <c r="E21" s="109">
        <v>97.3</v>
      </c>
      <c r="F21" s="41">
        <f t="shared" ref="F21:F31" si="0">SUM(C21/D21*100)</f>
        <v>74.451215720415405</v>
      </c>
      <c r="G21" s="96"/>
    </row>
    <row r="22" spans="1:7">
      <c r="A22" s="95">
        <v>2</v>
      </c>
      <c r="B22" s="302" t="s">
        <v>108</v>
      </c>
      <c r="C22" s="9">
        <v>20899</v>
      </c>
      <c r="D22" s="9">
        <v>22015</v>
      </c>
      <c r="E22" s="109">
        <v>91.3</v>
      </c>
      <c r="F22" s="41">
        <f t="shared" si="0"/>
        <v>94.930729048376108</v>
      </c>
      <c r="G22" s="96"/>
    </row>
    <row r="23" spans="1:7" ht="13.5" customHeight="1">
      <c r="A23" s="95">
        <v>3</v>
      </c>
      <c r="B23" s="302" t="s">
        <v>190</v>
      </c>
      <c r="C23" s="9">
        <v>14096</v>
      </c>
      <c r="D23" s="9">
        <v>15223</v>
      </c>
      <c r="E23" s="109">
        <v>91.8</v>
      </c>
      <c r="F23" s="41">
        <f t="shared" si="0"/>
        <v>92.596728634303361</v>
      </c>
      <c r="G23" s="96"/>
    </row>
    <row r="24" spans="1:7" ht="13.5" customHeight="1">
      <c r="A24" s="95">
        <v>4</v>
      </c>
      <c r="B24" s="302" t="s">
        <v>106</v>
      </c>
      <c r="C24" s="9">
        <v>12932</v>
      </c>
      <c r="D24" s="9">
        <v>9105</v>
      </c>
      <c r="E24" s="109">
        <v>98.2</v>
      </c>
      <c r="F24" s="41">
        <f t="shared" si="0"/>
        <v>142.03185063152114</v>
      </c>
      <c r="G24" s="96"/>
    </row>
    <row r="25" spans="1:7" ht="13.5" customHeight="1">
      <c r="A25" s="95">
        <v>5</v>
      </c>
      <c r="B25" s="302" t="s">
        <v>109</v>
      </c>
      <c r="C25" s="9">
        <v>8534</v>
      </c>
      <c r="D25" s="9">
        <v>7421</v>
      </c>
      <c r="E25" s="109">
        <v>98.4</v>
      </c>
      <c r="F25" s="41">
        <f t="shared" si="0"/>
        <v>114.99797870906885</v>
      </c>
      <c r="G25" s="96"/>
    </row>
    <row r="26" spans="1:7" ht="13.5" customHeight="1">
      <c r="A26" s="95">
        <v>6</v>
      </c>
      <c r="B26" s="302" t="s">
        <v>110</v>
      </c>
      <c r="C26" s="9">
        <v>8164</v>
      </c>
      <c r="D26" s="9">
        <v>6514</v>
      </c>
      <c r="E26" s="109">
        <v>80.7</v>
      </c>
      <c r="F26" s="230">
        <f t="shared" si="0"/>
        <v>125.33005833589192</v>
      </c>
      <c r="G26" s="96"/>
    </row>
    <row r="27" spans="1:7" ht="13.5" customHeight="1">
      <c r="A27" s="95">
        <v>7</v>
      </c>
      <c r="B27" s="302" t="s">
        <v>162</v>
      </c>
      <c r="C27" s="9">
        <v>4060</v>
      </c>
      <c r="D27" s="9">
        <v>3878</v>
      </c>
      <c r="E27" s="109">
        <v>84.9</v>
      </c>
      <c r="F27" s="230">
        <f t="shared" si="0"/>
        <v>104.69314079422382</v>
      </c>
      <c r="G27" s="96"/>
    </row>
    <row r="28" spans="1:7" ht="13.5" customHeight="1">
      <c r="A28" s="95">
        <v>8</v>
      </c>
      <c r="B28" s="302" t="s">
        <v>111</v>
      </c>
      <c r="C28" s="9">
        <v>3246</v>
      </c>
      <c r="D28" s="9">
        <v>2731</v>
      </c>
      <c r="E28" s="109">
        <v>100</v>
      </c>
      <c r="F28" s="41">
        <f t="shared" si="0"/>
        <v>118.85756133284511</v>
      </c>
      <c r="G28" s="96"/>
    </row>
    <row r="29" spans="1:7" ht="13.5" customHeight="1">
      <c r="A29" s="95">
        <v>9</v>
      </c>
      <c r="B29" s="302" t="s">
        <v>115</v>
      </c>
      <c r="C29" s="111">
        <v>3236</v>
      </c>
      <c r="D29" s="101">
        <v>3395</v>
      </c>
      <c r="E29" s="112">
        <v>87.3</v>
      </c>
      <c r="F29" s="41">
        <f t="shared" si="0"/>
        <v>95.316642120765835</v>
      </c>
      <c r="G29" s="96"/>
    </row>
    <row r="30" spans="1:7" ht="13.5" customHeight="1" thickBot="1">
      <c r="A30" s="100">
        <v>10</v>
      </c>
      <c r="B30" s="302" t="s">
        <v>87</v>
      </c>
      <c r="C30" s="101">
        <v>3122</v>
      </c>
      <c r="D30" s="101">
        <v>4392</v>
      </c>
      <c r="E30" s="112">
        <v>85.4</v>
      </c>
      <c r="F30" s="230">
        <f t="shared" si="0"/>
        <v>71.083788706739526</v>
      </c>
      <c r="G30" s="104"/>
    </row>
    <row r="31" spans="1:7" ht="13.5" customHeight="1" thickBot="1">
      <c r="A31" s="80"/>
      <c r="B31" s="81" t="s">
        <v>66</v>
      </c>
      <c r="C31" s="82">
        <v>117723</v>
      </c>
      <c r="D31" s="82">
        <v>121554</v>
      </c>
      <c r="E31" s="83">
        <v>93.3</v>
      </c>
      <c r="F31" s="107">
        <f t="shared" si="0"/>
        <v>96.848314329433833</v>
      </c>
      <c r="G31" s="121">
        <v>103.5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220</v>
      </c>
      <c r="D53" s="74" t="s">
        <v>210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95739</v>
      </c>
      <c r="D54" s="9">
        <v>23790</v>
      </c>
      <c r="E54" s="41">
        <v>107.1</v>
      </c>
      <c r="F54" s="41">
        <f t="shared" ref="F54:F64" si="1">SUM(C54/D54*100)</f>
        <v>402.43379571248425</v>
      </c>
      <c r="G54" s="96"/>
    </row>
    <row r="55" spans="1:7">
      <c r="A55" s="95">
        <v>2</v>
      </c>
      <c r="B55" s="302" t="s">
        <v>111</v>
      </c>
      <c r="C55" s="6">
        <v>26918</v>
      </c>
      <c r="D55" s="9">
        <v>16104</v>
      </c>
      <c r="E55" s="41">
        <v>94.9</v>
      </c>
      <c r="F55" s="41">
        <f t="shared" si="1"/>
        <v>167.15101838052658</v>
      </c>
      <c r="G55" s="96"/>
    </row>
    <row r="56" spans="1:7">
      <c r="A56" s="95">
        <v>3</v>
      </c>
      <c r="B56" s="302" t="s">
        <v>106</v>
      </c>
      <c r="C56" s="6">
        <v>25812</v>
      </c>
      <c r="D56" s="9">
        <v>39200</v>
      </c>
      <c r="E56" s="462">
        <v>96.2</v>
      </c>
      <c r="F56" s="41">
        <f t="shared" si="1"/>
        <v>65.846938775510196</v>
      </c>
      <c r="G56" s="96"/>
    </row>
    <row r="57" spans="1:7">
      <c r="A57" s="95">
        <v>4</v>
      </c>
      <c r="B57" s="302" t="s">
        <v>88</v>
      </c>
      <c r="C57" s="6">
        <v>25116</v>
      </c>
      <c r="D57" s="6">
        <v>24392</v>
      </c>
      <c r="E57" s="41">
        <v>118.8</v>
      </c>
      <c r="F57" s="41">
        <f t="shared" si="1"/>
        <v>102.96818629058708</v>
      </c>
      <c r="G57" s="96"/>
    </row>
    <row r="58" spans="1:7">
      <c r="A58" s="95">
        <v>5</v>
      </c>
      <c r="B58" s="302" t="s">
        <v>155</v>
      </c>
      <c r="C58" s="6">
        <v>20580</v>
      </c>
      <c r="D58" s="9">
        <v>23274</v>
      </c>
      <c r="E58" s="41">
        <v>106.2</v>
      </c>
      <c r="F58" s="41">
        <f t="shared" si="1"/>
        <v>88.424851765919058</v>
      </c>
      <c r="G58" s="96"/>
    </row>
    <row r="59" spans="1:7">
      <c r="A59" s="95">
        <v>6</v>
      </c>
      <c r="B59" s="302" t="s">
        <v>109</v>
      </c>
      <c r="C59" s="6">
        <v>19060</v>
      </c>
      <c r="D59" s="9">
        <v>17552</v>
      </c>
      <c r="E59" s="41">
        <v>99.5</v>
      </c>
      <c r="F59" s="41">
        <f t="shared" si="1"/>
        <v>108.59161349134001</v>
      </c>
      <c r="G59" s="96"/>
    </row>
    <row r="60" spans="1:7">
      <c r="A60" s="95">
        <v>7</v>
      </c>
      <c r="B60" s="302" t="s">
        <v>85</v>
      </c>
      <c r="C60" s="6">
        <v>15201</v>
      </c>
      <c r="D60" s="9">
        <v>13131</v>
      </c>
      <c r="E60" s="41">
        <v>98.1</v>
      </c>
      <c r="F60" s="41">
        <f t="shared" si="1"/>
        <v>115.7642220699109</v>
      </c>
      <c r="G60" s="96"/>
    </row>
    <row r="61" spans="1:7">
      <c r="A61" s="95">
        <v>8</v>
      </c>
      <c r="B61" s="302" t="s">
        <v>115</v>
      </c>
      <c r="C61" s="6">
        <v>12725</v>
      </c>
      <c r="D61" s="9">
        <v>12944</v>
      </c>
      <c r="E61" s="41">
        <v>99.8</v>
      </c>
      <c r="F61" s="41">
        <f t="shared" si="1"/>
        <v>98.308096415327554</v>
      </c>
      <c r="G61" s="96"/>
    </row>
    <row r="62" spans="1:7">
      <c r="A62" s="95">
        <v>9</v>
      </c>
      <c r="B62" s="302" t="s">
        <v>154</v>
      </c>
      <c r="C62" s="111">
        <v>12634</v>
      </c>
      <c r="D62" s="101">
        <v>9057</v>
      </c>
      <c r="E62" s="102">
        <v>88.9</v>
      </c>
      <c r="F62" s="41">
        <f t="shared" si="1"/>
        <v>139.49431379043833</v>
      </c>
      <c r="G62" s="96"/>
    </row>
    <row r="63" spans="1:7" ht="14.25" thickBot="1">
      <c r="A63" s="100">
        <v>10</v>
      </c>
      <c r="B63" s="302" t="s">
        <v>235</v>
      </c>
      <c r="C63" s="111">
        <v>10704</v>
      </c>
      <c r="D63" s="101">
        <v>8273</v>
      </c>
      <c r="E63" s="102">
        <v>116</v>
      </c>
      <c r="F63" s="102">
        <f t="shared" si="1"/>
        <v>129.38474555783876</v>
      </c>
      <c r="G63" s="104"/>
    </row>
    <row r="64" spans="1:7" ht="14.25" thickBot="1">
      <c r="A64" s="80"/>
      <c r="B64" s="81" t="s">
        <v>62</v>
      </c>
      <c r="C64" s="82">
        <v>314927</v>
      </c>
      <c r="D64" s="82">
        <v>238603</v>
      </c>
      <c r="E64" s="85">
        <v>103</v>
      </c>
      <c r="F64" s="107">
        <f t="shared" si="1"/>
        <v>131.98786268404001</v>
      </c>
      <c r="G64" s="121">
        <v>71.8</v>
      </c>
    </row>
    <row r="68" spans="9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E71" sqref="E71"/>
    </sheetView>
  </sheetViews>
  <sheetFormatPr defaultRowHeight="13.5"/>
  <cols>
    <col min="1" max="1" width="9.375" style="314" customWidth="1"/>
    <col min="2" max="2" width="6.625" style="314" customWidth="1"/>
    <col min="3" max="3" width="6.875" style="314" customWidth="1"/>
    <col min="4" max="4" width="6.125" style="314" customWidth="1"/>
    <col min="5" max="5" width="6.625" style="314" customWidth="1"/>
    <col min="6" max="13" width="6.125" style="314" customWidth="1"/>
    <col min="14" max="14" width="8.625" style="314" customWidth="1"/>
    <col min="15" max="15" width="8.375" style="314" customWidth="1"/>
    <col min="16" max="16" width="5" style="314" customWidth="1"/>
    <col min="17" max="17" width="11.25" style="212" customWidth="1"/>
    <col min="18" max="18" width="12.5" style="314" customWidth="1"/>
    <col min="19" max="26" width="7.625" style="314" customWidth="1"/>
    <col min="27" max="16384" width="9" style="314"/>
  </cols>
  <sheetData>
    <row r="6" spans="1:17">
      <c r="Q6" s="419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148</v>
      </c>
      <c r="O16" s="209" t="s">
        <v>150</v>
      </c>
    </row>
    <row r="17" spans="1:27" ht="11.1" customHeight="1">
      <c r="A17" s="10" t="s">
        <v>195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200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207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210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226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/>
      <c r="G21" s="206"/>
      <c r="H21" s="208"/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149</v>
      </c>
      <c r="O41" s="209" t="s">
        <v>150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195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9"/>
      <c r="R42" s="389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200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9"/>
      <c r="R43" s="389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207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9"/>
      <c r="R44" s="389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210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9"/>
      <c r="R45" s="389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220</v>
      </c>
      <c r="B46" s="215">
        <v>80.8</v>
      </c>
      <c r="C46" s="215">
        <v>86.3</v>
      </c>
      <c r="D46" s="215">
        <v>91.5</v>
      </c>
      <c r="E46" s="215">
        <v>87</v>
      </c>
      <c r="F46" s="215"/>
      <c r="G46" s="215"/>
      <c r="H46" s="215"/>
      <c r="I46" s="215"/>
      <c r="J46" s="215"/>
      <c r="K46" s="215"/>
      <c r="L46" s="215"/>
      <c r="M46" s="282"/>
      <c r="N46" s="289"/>
      <c r="O46" s="284"/>
      <c r="P46" s="200"/>
      <c r="Q46" s="389"/>
      <c r="R46" s="389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149</v>
      </c>
      <c r="O65" s="393" t="s">
        <v>150</v>
      </c>
    </row>
    <row r="66" spans="1:26" ht="11.1" customHeight="1">
      <c r="A66" s="10" t="s">
        <v>195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2">
        <v>104.3</v>
      </c>
      <c r="P66" s="23"/>
      <c r="Q66" s="391"/>
      <c r="R66" s="391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200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2">
        <f>ROUND(N67/N66*100,1)</f>
        <v>96.5</v>
      </c>
      <c r="P67" s="23"/>
      <c r="Q67" s="484"/>
      <c r="R67" s="484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207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4"/>
      <c r="R68" s="484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210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4"/>
      <c r="R69" s="484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220</v>
      </c>
      <c r="B70" s="206">
        <v>83.3</v>
      </c>
      <c r="C70" s="206">
        <v>89.9</v>
      </c>
      <c r="D70" s="206">
        <v>92.2</v>
      </c>
      <c r="E70" s="206">
        <v>94.6</v>
      </c>
      <c r="F70" s="206"/>
      <c r="G70" s="206"/>
      <c r="H70" s="206"/>
      <c r="I70" s="206"/>
      <c r="J70" s="206"/>
      <c r="K70" s="206"/>
      <c r="L70" s="206"/>
      <c r="M70" s="207"/>
      <c r="N70" s="288"/>
      <c r="O70" s="284"/>
      <c r="P70" s="23"/>
      <c r="Q70" s="221"/>
      <c r="R70" s="485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E76" sqref="E76"/>
    </sheetView>
  </sheetViews>
  <sheetFormatPr defaultRowHeight="13.5"/>
  <cols>
    <col min="1" max="1" width="7.625" style="314" customWidth="1"/>
    <col min="2" max="7" width="6.125" style="314" customWidth="1"/>
    <col min="8" max="8" width="6.25" style="314" customWidth="1"/>
    <col min="9" max="10" width="6.125" style="314" customWidth="1"/>
    <col min="11" max="11" width="6.125" style="1" customWidth="1"/>
    <col min="12" max="13" width="6.125" style="314" customWidth="1"/>
    <col min="14" max="16" width="7.625" style="314" customWidth="1"/>
    <col min="17" max="17" width="8.375" style="314" customWidth="1"/>
    <col min="18" max="18" width="10.125" style="314" customWidth="1"/>
    <col min="19" max="23" width="7.625" style="314" customWidth="1"/>
    <col min="24" max="24" width="7.625" style="213" customWidth="1"/>
    <col min="25" max="26" width="7.625" style="314" customWidth="1"/>
    <col min="27" max="16384" width="9" style="314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148</v>
      </c>
      <c r="O18" s="283" t="s">
        <v>150</v>
      </c>
    </row>
    <row r="19" spans="1:18" ht="11.1" customHeight="1">
      <c r="A19" s="10" t="s">
        <v>195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200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207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210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220</v>
      </c>
      <c r="B23" s="215">
        <v>14.9</v>
      </c>
      <c r="C23" s="215">
        <v>13.1</v>
      </c>
      <c r="D23" s="215">
        <v>14.8</v>
      </c>
      <c r="E23" s="215">
        <v>13.9</v>
      </c>
      <c r="F23" s="215"/>
      <c r="G23" s="215"/>
      <c r="H23" s="215"/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3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149</v>
      </c>
      <c r="O42" s="283" t="s">
        <v>150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195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200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207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210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220</v>
      </c>
      <c r="B47" s="215">
        <v>23.9</v>
      </c>
      <c r="C47" s="215">
        <v>23.5</v>
      </c>
      <c r="D47" s="215">
        <v>24.5</v>
      </c>
      <c r="E47" s="215">
        <v>24.1</v>
      </c>
      <c r="F47" s="215"/>
      <c r="G47" s="215"/>
      <c r="H47" s="215"/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149</v>
      </c>
      <c r="O70" s="283" t="s">
        <v>150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195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90"/>
      <c r="R71" s="390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200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90"/>
      <c r="R72" s="390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207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4"/>
      <c r="R73" s="394"/>
    </row>
    <row r="74" spans="1:26" ht="11.1" customHeight="1">
      <c r="A74" s="10" t="s">
        <v>210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4"/>
      <c r="R74" s="394"/>
    </row>
    <row r="75" spans="1:26" ht="11.1" customHeight="1">
      <c r="A75" s="10" t="s">
        <v>220</v>
      </c>
      <c r="B75" s="206">
        <v>63.7</v>
      </c>
      <c r="C75" s="206">
        <v>56.1</v>
      </c>
      <c r="D75" s="206">
        <v>59.3</v>
      </c>
      <c r="E75" s="206">
        <v>58.2</v>
      </c>
      <c r="F75" s="206"/>
      <c r="G75" s="206"/>
      <c r="H75" s="206"/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E89" sqref="E89"/>
    </sheetView>
  </sheetViews>
  <sheetFormatPr defaultColWidth="7.625" defaultRowHeight="9.9499999999999993" customHeight="1"/>
  <cols>
    <col min="1" max="1" width="7.625" style="314" customWidth="1"/>
    <col min="2" max="13" width="6.125" style="314" customWidth="1"/>
    <col min="14" max="16384" width="7.625" style="314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16" t="s">
        <v>150</v>
      </c>
      <c r="AA24" s="1"/>
    </row>
    <row r="25" spans="1:27" ht="11.1" customHeight="1">
      <c r="A25" s="10" t="s">
        <v>195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200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207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210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220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/>
      <c r="G29" s="215"/>
      <c r="H29" s="215"/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195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7">
        <v>102.4</v>
      </c>
      <c r="P54" s="218"/>
      <c r="Q54" s="395"/>
      <c r="R54" s="395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200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7">
        <f>ROUND(N55/N54*100,1)</f>
        <v>114.2</v>
      </c>
      <c r="P55" s="218"/>
      <c r="Q55" s="395"/>
      <c r="R55" s="395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207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7">
        <f t="shared" ref="O56:O57" si="2">ROUND(N56/N55*100,1)</f>
        <v>95.5</v>
      </c>
      <c r="P56" s="218"/>
      <c r="Q56" s="395"/>
      <c r="R56" s="395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210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7">
        <f t="shared" si="2"/>
        <v>105.6</v>
      </c>
      <c r="P57" s="218"/>
      <c r="Q57" s="395"/>
      <c r="R57" s="395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220</v>
      </c>
      <c r="B58" s="215">
        <v>40.9</v>
      </c>
      <c r="C58" s="215">
        <v>42.3</v>
      </c>
      <c r="D58" s="215">
        <v>42.1</v>
      </c>
      <c r="E58" s="215">
        <v>37.9</v>
      </c>
      <c r="F58" s="215"/>
      <c r="G58" s="215"/>
      <c r="H58" s="215"/>
      <c r="I58" s="215"/>
      <c r="J58" s="215"/>
      <c r="K58" s="215"/>
      <c r="L58" s="215"/>
      <c r="M58" s="215"/>
      <c r="N58" s="289"/>
      <c r="O58" s="397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</row>
    <row r="84" spans="1:18" s="212" customFormat="1" ht="11.1" customHeight="1">
      <c r="A84" s="10" t="s">
        <v>195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7">
        <v>96.7</v>
      </c>
      <c r="Q84" s="396"/>
      <c r="R84" s="396"/>
    </row>
    <row r="85" spans="1:18" s="212" customFormat="1" ht="11.1" customHeight="1">
      <c r="A85" s="10" t="s">
        <v>200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7">
        <f>ROUND(N85/N84*100,1)</f>
        <v>90.1</v>
      </c>
      <c r="Q85" s="396"/>
      <c r="R85" s="396"/>
    </row>
    <row r="86" spans="1:18" s="212" customFormat="1" ht="11.1" customHeight="1">
      <c r="A86" s="10" t="s">
        <v>207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7">
        <f t="shared" ref="O86:O87" si="4">ROUND(N86/N85*100,1)</f>
        <v>112.9</v>
      </c>
      <c r="Q86" s="396"/>
      <c r="R86" s="396"/>
    </row>
    <row r="87" spans="1:18" s="212" customFormat="1" ht="11.1" customHeight="1">
      <c r="A87" s="10" t="s">
        <v>210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7">
        <f t="shared" si="4"/>
        <v>98.5</v>
      </c>
      <c r="Q87" s="396"/>
      <c r="R87" s="396"/>
    </row>
    <row r="88" spans="1:18" ht="11.1" customHeight="1">
      <c r="A88" s="10" t="s">
        <v>220</v>
      </c>
      <c r="B88" s="206">
        <v>44.7</v>
      </c>
      <c r="C88" s="206">
        <v>44.2</v>
      </c>
      <c r="D88" s="206">
        <v>47.2</v>
      </c>
      <c r="E88" s="206">
        <v>51.4</v>
      </c>
      <c r="F88" s="206"/>
      <c r="G88" s="206"/>
      <c r="H88" s="208"/>
      <c r="I88" s="206"/>
      <c r="J88" s="206"/>
      <c r="K88" s="206"/>
      <c r="L88" s="206"/>
      <c r="M88" s="206"/>
      <c r="N88" s="288"/>
      <c r="O88" s="397"/>
      <c r="Q88" s="21"/>
    </row>
    <row r="89" spans="1:18" ht="9.9499999999999993" customHeight="1">
      <c r="O89" s="293"/>
    </row>
    <row r="90" spans="1:18" ht="9.9499999999999993" customHeight="1">
      <c r="G90" s="503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E89" sqref="E89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6" width="7.625" style="314" customWidth="1"/>
    <col min="27" max="16384" width="9" style="314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195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200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207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1">
        <f>SUM(B27:M27)</f>
        <v>478.00000000000006</v>
      </c>
      <c r="O27" s="284">
        <f t="shared" ref="O27:O28" si="0">ROUND(N27/N26*100,1)</f>
        <v>101.6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210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1">
        <f>SUM(B28:M28)</f>
        <v>553.70000000000005</v>
      </c>
      <c r="O28" s="284">
        <f t="shared" si="0"/>
        <v>115.8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220</v>
      </c>
      <c r="B29" s="220">
        <v>46.8</v>
      </c>
      <c r="C29" s="220">
        <v>51.9</v>
      </c>
      <c r="D29" s="220">
        <v>48.4</v>
      </c>
      <c r="E29" s="220">
        <v>60.2</v>
      </c>
      <c r="F29" s="220"/>
      <c r="G29" s="220"/>
      <c r="H29" s="220"/>
      <c r="I29" s="220"/>
      <c r="J29" s="220"/>
      <c r="K29" s="220"/>
      <c r="L29" s="220"/>
      <c r="M29" s="220"/>
      <c r="N29" s="421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195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200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207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210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220</v>
      </c>
      <c r="B58" s="220">
        <v>54.8</v>
      </c>
      <c r="C58" s="220">
        <v>59.3</v>
      </c>
      <c r="D58" s="220">
        <v>58.7</v>
      </c>
      <c r="E58" s="220">
        <v>64.3</v>
      </c>
      <c r="F58" s="220"/>
      <c r="G58" s="220"/>
      <c r="H58" s="220"/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195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200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207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210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220</v>
      </c>
      <c r="B88" s="15">
        <v>85.7</v>
      </c>
      <c r="C88" s="15">
        <v>87</v>
      </c>
      <c r="D88" s="15">
        <v>82.4</v>
      </c>
      <c r="E88" s="15">
        <v>93.3</v>
      </c>
      <c r="F88" s="15"/>
      <c r="G88" s="15"/>
      <c r="H88" s="15"/>
      <c r="I88" s="15"/>
      <c r="J88" s="15"/>
      <c r="K88" s="15"/>
      <c r="L88" s="15"/>
      <c r="M88" s="15"/>
      <c r="N88" s="288">
        <f>SUM(B88:M88)/12</f>
        <v>29.033333333333331</v>
      </c>
      <c r="O88" s="208">
        <f t="shared" si="2"/>
        <v>30.3</v>
      </c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2"/>
      <c r="D89" s="495"/>
    </row>
    <row r="90" spans="1:26" s="519" customFormat="1" ht="9.9499999999999993" customHeight="1">
      <c r="D90" s="495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S72" sqref="S72"/>
    </sheetView>
  </sheetViews>
  <sheetFormatPr defaultRowHeight="9.9499999999999993" customHeight="1"/>
  <cols>
    <col min="1" max="1" width="8" style="505" customWidth="1"/>
    <col min="2" max="13" width="6.125" style="505" customWidth="1"/>
    <col min="14" max="26" width="7.625" style="505" customWidth="1"/>
    <col min="27" max="16384" width="9" style="505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9" t="s">
        <v>195</v>
      </c>
      <c r="B25" s="490">
        <v>67.3</v>
      </c>
      <c r="C25" s="490">
        <v>73</v>
      </c>
      <c r="D25" s="490">
        <v>86.4</v>
      </c>
      <c r="E25" s="490">
        <v>89</v>
      </c>
      <c r="F25" s="490">
        <v>74.5</v>
      </c>
      <c r="G25" s="490">
        <v>91.5</v>
      </c>
      <c r="H25" s="490">
        <v>85.7</v>
      </c>
      <c r="I25" s="490">
        <v>83.3</v>
      </c>
      <c r="J25" s="490">
        <v>85</v>
      </c>
      <c r="K25" s="490">
        <v>90.2</v>
      </c>
      <c r="L25" s="490">
        <v>91.7</v>
      </c>
      <c r="M25" s="490">
        <v>82.4</v>
      </c>
      <c r="N25" s="289">
        <f>SUM(B25:M25)</f>
        <v>1000.0000000000001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9" t="s">
        <v>200</v>
      </c>
      <c r="B26" s="490">
        <v>65.8</v>
      </c>
      <c r="C26" s="490">
        <v>77.2</v>
      </c>
      <c r="D26" s="490">
        <v>98.6</v>
      </c>
      <c r="E26" s="490">
        <v>102.1</v>
      </c>
      <c r="F26" s="490">
        <v>107.9</v>
      </c>
      <c r="G26" s="490">
        <v>110.2</v>
      </c>
      <c r="H26" s="490">
        <v>110.1</v>
      </c>
      <c r="I26" s="490">
        <v>92.2</v>
      </c>
      <c r="J26" s="490">
        <v>93.8</v>
      </c>
      <c r="K26" s="490">
        <v>96.7</v>
      </c>
      <c r="L26" s="490">
        <v>111.1</v>
      </c>
      <c r="M26" s="490">
        <v>104.1</v>
      </c>
      <c r="N26" s="491">
        <f>SUM(B26:M26)</f>
        <v>1169.8</v>
      </c>
      <c r="O26" s="492">
        <f>ROUND(N26/N25*100,1)</f>
        <v>117</v>
      </c>
      <c r="P26" s="496"/>
      <c r="Q26" s="497"/>
      <c r="R26" s="497"/>
      <c r="S26" s="496"/>
      <c r="T26" s="496"/>
      <c r="U26" s="496"/>
      <c r="V26" s="496"/>
      <c r="W26" s="496"/>
      <c r="X26" s="496"/>
      <c r="Y26" s="496"/>
      <c r="Z26" s="496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9" t="s">
        <v>207</v>
      </c>
      <c r="B27" s="490">
        <v>86.4</v>
      </c>
      <c r="C27" s="490">
        <v>105.9</v>
      </c>
      <c r="D27" s="490">
        <v>115.8</v>
      </c>
      <c r="E27" s="490">
        <v>124.6</v>
      </c>
      <c r="F27" s="490">
        <v>121.9</v>
      </c>
      <c r="G27" s="490">
        <v>135.4</v>
      </c>
      <c r="H27" s="490">
        <v>137.80000000000001</v>
      </c>
      <c r="I27" s="490">
        <v>127</v>
      </c>
      <c r="J27" s="490">
        <v>126.1</v>
      </c>
      <c r="K27" s="490">
        <v>125.2</v>
      </c>
      <c r="L27" s="490">
        <v>122.8</v>
      </c>
      <c r="M27" s="490">
        <v>110</v>
      </c>
      <c r="N27" s="491">
        <f>SUM(B27:M27)</f>
        <v>1438.8999999999999</v>
      </c>
      <c r="O27" s="492">
        <f t="shared" ref="O27:O28" si="0">ROUND(N27/N26*100,1)</f>
        <v>123</v>
      </c>
      <c r="P27" s="496"/>
      <c r="Q27" s="497"/>
      <c r="R27" s="497"/>
      <c r="S27" s="496"/>
      <c r="T27" s="496"/>
      <c r="U27" s="496"/>
      <c r="V27" s="496"/>
      <c r="W27" s="496"/>
      <c r="X27" s="496"/>
      <c r="Y27" s="496"/>
      <c r="Z27" s="496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9" t="s">
        <v>210</v>
      </c>
      <c r="B28" s="490">
        <v>91</v>
      </c>
      <c r="C28" s="490">
        <v>88.5</v>
      </c>
      <c r="D28" s="490">
        <v>127.1</v>
      </c>
      <c r="E28" s="490">
        <v>123.6</v>
      </c>
      <c r="F28" s="490">
        <v>127.3</v>
      </c>
      <c r="G28" s="490">
        <v>123.9</v>
      </c>
      <c r="H28" s="490">
        <v>147.6</v>
      </c>
      <c r="I28" s="490">
        <v>123.9</v>
      </c>
      <c r="J28" s="490">
        <v>121.8</v>
      </c>
      <c r="K28" s="490">
        <v>131</v>
      </c>
      <c r="L28" s="490">
        <v>110.3</v>
      </c>
      <c r="M28" s="490">
        <v>106.5</v>
      </c>
      <c r="N28" s="491">
        <f>SUM(B28:M28)</f>
        <v>1422.5</v>
      </c>
      <c r="O28" s="492">
        <f t="shared" si="0"/>
        <v>98.9</v>
      </c>
      <c r="P28" s="496"/>
      <c r="Q28" s="497"/>
      <c r="R28" s="497"/>
      <c r="S28" s="496"/>
      <c r="T28" s="496"/>
      <c r="U28" s="496"/>
      <c r="V28" s="496"/>
      <c r="W28" s="496"/>
      <c r="X28" s="496"/>
      <c r="Y28" s="496"/>
      <c r="Z28" s="496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9" t="s">
        <v>220</v>
      </c>
      <c r="B29" s="490">
        <v>96.4</v>
      </c>
      <c r="C29" s="490">
        <v>100.8</v>
      </c>
      <c r="D29" s="490">
        <v>119.9</v>
      </c>
      <c r="E29" s="490">
        <v>122</v>
      </c>
      <c r="F29" s="490"/>
      <c r="G29" s="490"/>
      <c r="H29" s="490"/>
      <c r="I29" s="490"/>
      <c r="J29" s="490"/>
      <c r="K29" s="490"/>
      <c r="L29" s="490"/>
      <c r="M29" s="490"/>
      <c r="N29" s="491"/>
      <c r="O29" s="492"/>
      <c r="P29" s="496"/>
      <c r="Q29" s="498"/>
      <c r="R29" s="498"/>
      <c r="S29" s="496"/>
      <c r="T29" s="496"/>
      <c r="U29" s="496"/>
      <c r="V29" s="496"/>
      <c r="W29" s="496"/>
      <c r="X29" s="496"/>
      <c r="Y29" s="496"/>
      <c r="Z29" s="496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9" customFormat="1" ht="11.1" customHeight="1">
      <c r="A53" s="499"/>
      <c r="B53" s="500" t="s">
        <v>90</v>
      </c>
      <c r="C53" s="500" t="s">
        <v>91</v>
      </c>
      <c r="D53" s="500" t="s">
        <v>92</v>
      </c>
      <c r="E53" s="500" t="s">
        <v>93</v>
      </c>
      <c r="F53" s="500" t="s">
        <v>94</v>
      </c>
      <c r="G53" s="500" t="s">
        <v>95</v>
      </c>
      <c r="H53" s="500" t="s">
        <v>96</v>
      </c>
      <c r="I53" s="500" t="s">
        <v>97</v>
      </c>
      <c r="J53" s="500" t="s">
        <v>98</v>
      </c>
      <c r="K53" s="500" t="s">
        <v>99</v>
      </c>
      <c r="L53" s="500" t="s">
        <v>100</v>
      </c>
      <c r="M53" s="500" t="s">
        <v>101</v>
      </c>
      <c r="N53" s="501" t="s">
        <v>149</v>
      </c>
      <c r="O53" s="502" t="s">
        <v>151</v>
      </c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495"/>
      <c r="AB53" s="495"/>
      <c r="AC53" s="495"/>
      <c r="AD53" s="495"/>
      <c r="AE53" s="495"/>
      <c r="AF53" s="495"/>
      <c r="AG53" s="495"/>
      <c r="AH53" s="495"/>
      <c r="AI53" s="495"/>
      <c r="AJ53" s="495"/>
      <c r="AK53" s="495"/>
      <c r="AL53" s="495"/>
      <c r="AM53" s="495"/>
      <c r="AN53" s="495"/>
      <c r="AO53" s="495"/>
      <c r="AP53" s="495"/>
      <c r="AQ53" s="495"/>
      <c r="AR53" s="495"/>
      <c r="AS53" s="495"/>
      <c r="AT53" s="495"/>
      <c r="AU53" s="495"/>
      <c r="AV53" s="495"/>
    </row>
    <row r="54" spans="1:48" s="419" customFormat="1" ht="11.1" customHeight="1">
      <c r="A54" s="489" t="s">
        <v>195</v>
      </c>
      <c r="B54" s="490">
        <v>87.5</v>
      </c>
      <c r="C54" s="490">
        <v>86</v>
      </c>
      <c r="D54" s="490">
        <v>88.7</v>
      </c>
      <c r="E54" s="490">
        <v>92</v>
      </c>
      <c r="F54" s="490">
        <v>87.1</v>
      </c>
      <c r="G54" s="490">
        <v>88.8</v>
      </c>
      <c r="H54" s="490">
        <v>85.6</v>
      </c>
      <c r="I54" s="490">
        <v>85.8</v>
      </c>
      <c r="J54" s="490">
        <v>84.5</v>
      </c>
      <c r="K54" s="490">
        <v>89.5</v>
      </c>
      <c r="L54" s="490">
        <v>92.2</v>
      </c>
      <c r="M54" s="490">
        <v>85.7</v>
      </c>
      <c r="N54" s="491">
        <f>SUM(B54:M54)/12</f>
        <v>87.783333333333317</v>
      </c>
      <c r="O54" s="492">
        <v>98.6</v>
      </c>
      <c r="P54" s="493"/>
      <c r="Q54" s="494"/>
      <c r="R54" s="494"/>
      <c r="S54" s="493"/>
      <c r="T54" s="493"/>
      <c r="U54" s="493"/>
      <c r="V54" s="493"/>
      <c r="W54" s="493"/>
      <c r="X54" s="493"/>
      <c r="Y54" s="493"/>
      <c r="Z54" s="493"/>
      <c r="AA54" s="495"/>
      <c r="AB54" s="495"/>
      <c r="AC54" s="495"/>
      <c r="AD54" s="495"/>
      <c r="AE54" s="495"/>
      <c r="AF54" s="495"/>
      <c r="AG54" s="495"/>
      <c r="AH54" s="495"/>
      <c r="AI54" s="495"/>
      <c r="AJ54" s="495"/>
      <c r="AK54" s="495"/>
      <c r="AL54" s="495"/>
      <c r="AM54" s="495"/>
      <c r="AN54" s="495"/>
      <c r="AO54" s="495"/>
      <c r="AP54" s="495"/>
      <c r="AQ54" s="495"/>
      <c r="AR54" s="495"/>
      <c r="AS54" s="495"/>
      <c r="AT54" s="495"/>
      <c r="AU54" s="495"/>
      <c r="AV54" s="495"/>
    </row>
    <row r="55" spans="1:48" s="419" customFormat="1" ht="11.1" customHeight="1">
      <c r="A55" s="489" t="s">
        <v>200</v>
      </c>
      <c r="B55" s="490">
        <v>84</v>
      </c>
      <c r="C55" s="490">
        <v>84.8</v>
      </c>
      <c r="D55" s="490">
        <v>92.1</v>
      </c>
      <c r="E55" s="490">
        <v>91.6</v>
      </c>
      <c r="F55" s="490">
        <v>101.2</v>
      </c>
      <c r="G55" s="490">
        <v>98.3</v>
      </c>
      <c r="H55" s="490">
        <v>99.7</v>
      </c>
      <c r="I55" s="490">
        <v>93.7</v>
      </c>
      <c r="J55" s="490">
        <v>97.1</v>
      </c>
      <c r="K55" s="490">
        <v>93.4</v>
      </c>
      <c r="L55" s="490">
        <v>102.6</v>
      </c>
      <c r="M55" s="490">
        <v>94.6</v>
      </c>
      <c r="N55" s="491">
        <f>SUM(B55:M55)/12</f>
        <v>94.424999999999997</v>
      </c>
      <c r="O55" s="492">
        <f t="shared" ref="O55:O57" si="1">ROUND(N55/N54*100,1)</f>
        <v>107.6</v>
      </c>
      <c r="P55" s="493"/>
      <c r="Q55" s="494"/>
      <c r="R55" s="494"/>
      <c r="S55" s="493"/>
      <c r="T55" s="493"/>
      <c r="U55" s="493"/>
      <c r="V55" s="493"/>
      <c r="W55" s="493"/>
      <c r="X55" s="493"/>
      <c r="Y55" s="493"/>
      <c r="Z55" s="493"/>
      <c r="AA55" s="495"/>
      <c r="AB55" s="495"/>
      <c r="AC55" s="495"/>
      <c r="AD55" s="495"/>
      <c r="AE55" s="495"/>
      <c r="AF55" s="495"/>
      <c r="AG55" s="495"/>
      <c r="AH55" s="495"/>
      <c r="AI55" s="495"/>
      <c r="AJ55" s="495"/>
      <c r="AK55" s="495"/>
      <c r="AL55" s="495"/>
      <c r="AM55" s="495"/>
      <c r="AN55" s="495"/>
      <c r="AO55" s="495"/>
      <c r="AP55" s="495"/>
      <c r="AQ55" s="495"/>
      <c r="AR55" s="495"/>
      <c r="AS55" s="495"/>
      <c r="AT55" s="495"/>
      <c r="AU55" s="495"/>
      <c r="AV55" s="495"/>
    </row>
    <row r="56" spans="1:48" s="419" customFormat="1" ht="11.1" customHeight="1">
      <c r="A56" s="10" t="s">
        <v>207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1">
        <f>SUM(B56:M56)/12</f>
        <v>118.075</v>
      </c>
      <c r="O56" s="492">
        <f t="shared" si="1"/>
        <v>125</v>
      </c>
      <c r="P56" s="493"/>
      <c r="Q56" s="494"/>
      <c r="R56" s="494"/>
      <c r="S56" s="493"/>
      <c r="T56" s="493"/>
      <c r="U56" s="493"/>
      <c r="V56" s="493"/>
      <c r="W56" s="493"/>
      <c r="X56" s="493"/>
      <c r="Y56" s="493"/>
      <c r="Z56" s="493"/>
      <c r="AA56" s="495"/>
    </row>
    <row r="57" spans="1:48" s="419" customFormat="1" ht="11.1" customHeight="1">
      <c r="A57" s="10" t="s">
        <v>210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1">
        <f>SUM(B57:M57)/12</f>
        <v>127.89999999999999</v>
      </c>
      <c r="O57" s="492">
        <f t="shared" si="1"/>
        <v>108.3</v>
      </c>
      <c r="P57" s="493"/>
      <c r="Q57" s="494"/>
      <c r="R57" s="494"/>
      <c r="S57" s="493"/>
      <c r="T57" s="493"/>
      <c r="U57" s="493"/>
      <c r="V57" s="493"/>
      <c r="W57" s="493"/>
      <c r="X57" s="493"/>
      <c r="Y57" s="493"/>
      <c r="Z57" s="493"/>
      <c r="AA57" s="495"/>
    </row>
    <row r="58" spans="1:48" s="212" customFormat="1" ht="11.1" customHeight="1">
      <c r="A58" s="10" t="s">
        <v>220</v>
      </c>
      <c r="B58" s="215">
        <v>114.1</v>
      </c>
      <c r="C58" s="215">
        <v>119.1</v>
      </c>
      <c r="D58" s="215">
        <v>126.2</v>
      </c>
      <c r="E58" s="215">
        <v>117.7</v>
      </c>
      <c r="F58" s="215"/>
      <c r="G58" s="215"/>
      <c r="H58" s="215"/>
      <c r="I58" s="215"/>
      <c r="J58" s="215"/>
      <c r="K58" s="215"/>
      <c r="L58" s="215"/>
      <c r="M58" s="215"/>
      <c r="N58" s="289"/>
      <c r="O58" s="492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195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200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207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220</v>
      </c>
      <c r="B88" s="208">
        <v>85.5</v>
      </c>
      <c r="C88" s="208">
        <v>84.2</v>
      </c>
      <c r="D88" s="208">
        <v>94.9</v>
      </c>
      <c r="E88" s="208">
        <v>103.5</v>
      </c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E89" sqref="E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195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5"/>
      <c r="R25" s="395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200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5"/>
      <c r="R26" s="395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207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1">
        <f>SUM(B27:M27)</f>
        <v>143.9</v>
      </c>
      <c r="O27" s="284">
        <f t="shared" ref="O27:O28" si="0">ROUND(N27/N26*100,1)</f>
        <v>123</v>
      </c>
      <c r="P27" s="218"/>
      <c r="Q27" s="395"/>
      <c r="R27" s="395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210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5"/>
      <c r="R28" s="395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220</v>
      </c>
      <c r="B29" s="215">
        <v>9.6</v>
      </c>
      <c r="C29" s="215">
        <v>10.1</v>
      </c>
      <c r="D29" s="215">
        <v>12</v>
      </c>
      <c r="E29" s="215">
        <v>12.2</v>
      </c>
      <c r="F29" s="215"/>
      <c r="G29" s="215"/>
      <c r="H29" s="215"/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149</v>
      </c>
      <c r="O53" s="209" t="s">
        <v>151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195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9"/>
      <c r="R54" s="389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200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9"/>
      <c r="R55" s="389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207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9"/>
      <c r="R56" s="389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210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9"/>
      <c r="R57" s="389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220</v>
      </c>
      <c r="B58" s="215">
        <v>11.4</v>
      </c>
      <c r="C58" s="215">
        <v>11.9</v>
      </c>
      <c r="D58" s="215">
        <v>12.6</v>
      </c>
      <c r="E58" s="215">
        <v>11.8</v>
      </c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22"/>
      <c r="Q58" s="487"/>
      <c r="R58" s="487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8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149</v>
      </c>
      <c r="O83" s="209" t="s">
        <v>151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195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9"/>
      <c r="R84" s="399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200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9"/>
      <c r="R85" s="399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207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9"/>
      <c r="R86" s="399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210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9"/>
      <c r="R87" s="399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220</v>
      </c>
      <c r="B88" s="208">
        <v>85.5</v>
      </c>
      <c r="C88" s="208">
        <v>84.2</v>
      </c>
      <c r="D88" s="208">
        <v>94.9</v>
      </c>
      <c r="E88" s="208">
        <v>103.5</v>
      </c>
      <c r="F88" s="208"/>
      <c r="G88" s="208"/>
      <c r="H88" s="208"/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E89" sqref="E89"/>
    </sheetView>
  </sheetViews>
  <sheetFormatPr defaultRowHeight="9.9499999999999993" customHeight="1"/>
  <cols>
    <col min="1" max="1" width="7.625" style="314" customWidth="1"/>
    <col min="2" max="13" width="6.125" style="314" customWidth="1"/>
    <col min="14" max="27" width="7.625" style="314" customWidth="1"/>
    <col min="28" max="16384" width="9" style="314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5"/>
      <c r="O14" s="315"/>
    </row>
    <row r="17" spans="1:48" ht="9.9499999999999993" customHeight="1">
      <c r="O17" s="315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5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5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148</v>
      </c>
      <c r="O24" s="209" t="s">
        <v>151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195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4">
        <v>15.1</v>
      </c>
      <c r="N25" s="289">
        <f>SUM(B25:M25)</f>
        <v>181.09999999999997</v>
      </c>
      <c r="O25" s="284">
        <v>95.3</v>
      </c>
      <c r="P25" s="218"/>
      <c r="Q25" s="389"/>
      <c r="R25" s="389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200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4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9"/>
      <c r="R26" s="389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207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4">
        <v>15.7</v>
      </c>
      <c r="N27" s="392">
        <f>SUM(B27:M27)</f>
        <v>191</v>
      </c>
      <c r="O27" s="284">
        <f>SUM(N27/N26)*100</f>
        <v>108.83190883190881</v>
      </c>
      <c r="P27" s="218"/>
      <c r="Q27" s="389"/>
      <c r="R27" s="389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210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4">
        <v>18.5</v>
      </c>
      <c r="N28" s="392">
        <f>SUM(B28:M28)</f>
        <v>202.7</v>
      </c>
      <c r="O28" s="284">
        <f>SUM(N28/N27)*100</f>
        <v>106.12565445026176</v>
      </c>
      <c r="P28" s="218"/>
      <c r="Q28" s="389"/>
      <c r="R28" s="389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220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/>
      <c r="G29" s="215"/>
      <c r="H29" s="215"/>
      <c r="I29" s="215"/>
      <c r="J29" s="215"/>
      <c r="K29" s="215"/>
      <c r="L29" s="215"/>
      <c r="M29" s="454"/>
      <c r="N29" s="392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5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149</v>
      </c>
      <c r="O53" s="209" t="s">
        <v>151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195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400"/>
      <c r="R54" s="400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200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400"/>
      <c r="R55" s="400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207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400"/>
      <c r="R56" s="400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210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400"/>
      <c r="R57" s="400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220</v>
      </c>
      <c r="B58" s="215">
        <v>29.9</v>
      </c>
      <c r="C58" s="215">
        <v>30.7</v>
      </c>
      <c r="D58" s="215">
        <v>30.6</v>
      </c>
      <c r="E58" s="215">
        <v>31.5</v>
      </c>
      <c r="F58" s="215"/>
      <c r="G58" s="215"/>
      <c r="H58" s="215"/>
      <c r="I58" s="215"/>
      <c r="J58" s="215"/>
      <c r="K58" s="215"/>
      <c r="L58" s="215"/>
      <c r="M58" s="215"/>
      <c r="N58" s="289"/>
      <c r="O58" s="284"/>
      <c r="P58" s="218"/>
      <c r="Q58" s="400"/>
      <c r="R58" s="400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149</v>
      </c>
      <c r="O83" s="209" t="s">
        <v>151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195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1"/>
      <c r="R84" s="391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200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1"/>
      <c r="R85" s="391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207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1"/>
      <c r="R86" s="391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210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1"/>
      <c r="R87" s="391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220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/>
      <c r="G88" s="206"/>
      <c r="H88" s="206"/>
      <c r="I88" s="206"/>
      <c r="J88" s="206"/>
      <c r="K88" s="206"/>
      <c r="L88" s="206"/>
      <c r="M88" s="206"/>
      <c r="N88" s="288"/>
      <c r="O88" s="208"/>
      <c r="P88" s="57"/>
      <c r="Q88" s="486"/>
      <c r="R88" s="486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A7" workbookViewId="0">
      <selection activeCell="M36" sqref="M36"/>
    </sheetView>
  </sheetViews>
  <sheetFormatPr defaultColWidth="10.625" defaultRowHeight="13.5"/>
  <cols>
    <col min="1" max="1" width="8.5" style="481" customWidth="1"/>
    <col min="2" max="2" width="13.375" style="481" customWidth="1"/>
    <col min="3" max="16384" width="10.625" style="481"/>
  </cols>
  <sheetData>
    <row r="1" spans="1:13" ht="17.25" customHeight="1">
      <c r="A1" s="557" t="s">
        <v>157</v>
      </c>
      <c r="F1" s="201"/>
      <c r="G1" s="201"/>
      <c r="H1" s="201"/>
    </row>
    <row r="2" spans="1:13">
      <c r="A2" s="551"/>
    </row>
    <row r="3" spans="1:13" ht="17.25">
      <c r="A3" s="551"/>
      <c r="C3" s="201"/>
    </row>
    <row r="4" spans="1:13" ht="17.25">
      <c r="A4" s="551"/>
      <c r="J4" s="201"/>
      <c r="K4" s="201"/>
      <c r="L4" s="201"/>
      <c r="M4" s="201"/>
    </row>
    <row r="5" spans="1:13">
      <c r="A5" s="551"/>
    </row>
    <row r="6" spans="1:13">
      <c r="A6" s="551"/>
    </row>
    <row r="7" spans="1:13">
      <c r="A7" s="551"/>
    </row>
    <row r="8" spans="1:13">
      <c r="A8" s="551"/>
    </row>
    <row r="9" spans="1:13">
      <c r="A9" s="551"/>
    </row>
    <row r="10" spans="1:13">
      <c r="A10" s="551"/>
    </row>
    <row r="11" spans="1:13">
      <c r="A11" s="551"/>
    </row>
    <row r="12" spans="1:13">
      <c r="A12" s="551"/>
    </row>
    <row r="13" spans="1:13">
      <c r="A13" s="551"/>
    </row>
    <row r="14" spans="1:13">
      <c r="A14" s="551"/>
    </row>
    <row r="15" spans="1:13">
      <c r="A15" s="551"/>
    </row>
    <row r="16" spans="1:13">
      <c r="A16" s="551"/>
    </row>
    <row r="17" spans="1:15">
      <c r="A17" s="551"/>
    </row>
    <row r="18" spans="1:15">
      <c r="A18" s="551"/>
    </row>
    <row r="19" spans="1:15">
      <c r="A19" s="551"/>
    </row>
    <row r="20" spans="1:15">
      <c r="A20" s="551"/>
    </row>
    <row r="21" spans="1:15">
      <c r="A21" s="551"/>
    </row>
    <row r="22" spans="1:15">
      <c r="A22" s="551"/>
    </row>
    <row r="23" spans="1:15">
      <c r="A23" s="551"/>
    </row>
    <row r="24" spans="1:15">
      <c r="A24" s="551"/>
    </row>
    <row r="25" spans="1:15">
      <c r="A25" s="551"/>
    </row>
    <row r="26" spans="1:15">
      <c r="A26" s="551"/>
    </row>
    <row r="27" spans="1:15">
      <c r="A27" s="551"/>
    </row>
    <row r="28" spans="1:15">
      <c r="A28" s="551"/>
    </row>
    <row r="29" spans="1:15">
      <c r="A29" s="551"/>
      <c r="O29" s="478"/>
    </row>
    <row r="30" spans="1:15">
      <c r="A30" s="551"/>
    </row>
    <row r="31" spans="1:15">
      <c r="A31" s="551"/>
    </row>
    <row r="32" spans="1:15">
      <c r="A32" s="551"/>
    </row>
    <row r="33" spans="1:15">
      <c r="A33" s="551"/>
    </row>
    <row r="34" spans="1:15">
      <c r="A34" s="551"/>
    </row>
    <row r="35" spans="1:15" s="51" customFormat="1" ht="20.100000000000001" customHeight="1">
      <c r="A35" s="551"/>
      <c r="B35" s="508" t="s">
        <v>208</v>
      </c>
      <c r="C35" s="508" t="s">
        <v>134</v>
      </c>
      <c r="D35" s="508" t="s">
        <v>147</v>
      </c>
      <c r="E35" s="508" t="s">
        <v>156</v>
      </c>
      <c r="F35" s="508" t="s">
        <v>187</v>
      </c>
      <c r="G35" s="508" t="s">
        <v>189</v>
      </c>
      <c r="H35" s="509" t="s">
        <v>192</v>
      </c>
      <c r="I35" s="510" t="s">
        <v>195</v>
      </c>
      <c r="J35" s="510" t="s">
        <v>200</v>
      </c>
      <c r="K35" s="510" t="s">
        <v>207</v>
      </c>
      <c r="L35" s="510" t="s">
        <v>210</v>
      </c>
      <c r="M35" s="511" t="s">
        <v>227</v>
      </c>
      <c r="N35" s="56"/>
      <c r="O35" s="203"/>
    </row>
    <row r="36" spans="1:15" ht="25.5" customHeight="1">
      <c r="A36" s="551"/>
      <c r="B36" s="270" t="s">
        <v>132</v>
      </c>
      <c r="C36" s="384">
        <v>108.8</v>
      </c>
      <c r="D36" s="384">
        <v>101.6</v>
      </c>
      <c r="E36" s="384">
        <v>107.2</v>
      </c>
      <c r="F36" s="384">
        <v>105</v>
      </c>
      <c r="G36" s="384">
        <v>95.8</v>
      </c>
      <c r="H36" s="384">
        <v>99.5</v>
      </c>
      <c r="I36" s="384">
        <v>100.7</v>
      </c>
      <c r="J36" s="384">
        <v>106.9</v>
      </c>
      <c r="K36" s="384">
        <v>108.5</v>
      </c>
      <c r="L36" s="384">
        <v>114.8</v>
      </c>
      <c r="M36" s="384">
        <v>122</v>
      </c>
      <c r="N36" s="1"/>
      <c r="O36" s="1"/>
    </row>
    <row r="37" spans="1:15" ht="25.5" customHeight="1">
      <c r="A37" s="551"/>
      <c r="B37" s="269" t="s">
        <v>161</v>
      </c>
      <c r="C37" s="384">
        <v>218.3</v>
      </c>
      <c r="D37" s="384">
        <v>215.3</v>
      </c>
      <c r="E37" s="384">
        <v>214.8</v>
      </c>
      <c r="F37" s="384">
        <v>215</v>
      </c>
      <c r="G37" s="384">
        <v>220.5</v>
      </c>
      <c r="H37" s="384">
        <v>225.3</v>
      </c>
      <c r="I37" s="384">
        <v>226.3</v>
      </c>
      <c r="J37" s="384">
        <v>228.9</v>
      </c>
      <c r="K37" s="384">
        <v>231.8</v>
      </c>
      <c r="L37" s="384">
        <v>234.9</v>
      </c>
      <c r="M37" s="384">
        <v>236.4</v>
      </c>
      <c r="N37" s="1"/>
      <c r="O37" s="1"/>
    </row>
    <row r="38" spans="1:15" ht="24.75" customHeight="1">
      <c r="A38" s="551"/>
      <c r="B38" s="243" t="s">
        <v>160</v>
      </c>
      <c r="C38" s="384">
        <v>176</v>
      </c>
      <c r="D38" s="384">
        <v>174</v>
      </c>
      <c r="E38" s="384">
        <v>174</v>
      </c>
      <c r="F38" s="384">
        <v>174</v>
      </c>
      <c r="G38" s="384">
        <v>173</v>
      </c>
      <c r="H38" s="384">
        <v>171</v>
      </c>
      <c r="I38" s="384">
        <v>171</v>
      </c>
      <c r="J38" s="384">
        <v>171</v>
      </c>
      <c r="K38" s="384">
        <v>171</v>
      </c>
      <c r="L38" s="384">
        <v>170</v>
      </c>
      <c r="M38" s="384">
        <v>172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K22" sqref="K2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10"/>
      <c r="B1" s="558" t="s">
        <v>228</v>
      </c>
      <c r="C1" s="558"/>
      <c r="D1" s="558"/>
      <c r="E1" s="558"/>
      <c r="F1" s="558"/>
      <c r="G1" s="559" t="s">
        <v>158</v>
      </c>
      <c r="H1" s="559"/>
      <c r="I1" s="559"/>
      <c r="J1" s="313" t="s">
        <v>135</v>
      </c>
      <c r="K1" s="5"/>
      <c r="M1" s="5" t="s">
        <v>202</v>
      </c>
    </row>
    <row r="2" spans="1:15">
      <c r="A2" s="310"/>
      <c r="B2" s="558"/>
      <c r="C2" s="558"/>
      <c r="D2" s="558"/>
      <c r="E2" s="558"/>
      <c r="F2" s="558"/>
      <c r="G2" s="559"/>
      <c r="H2" s="559"/>
      <c r="I2" s="559"/>
      <c r="J2" s="279">
        <v>202284</v>
      </c>
      <c r="K2" s="7" t="s">
        <v>137</v>
      </c>
      <c r="L2" s="279">
        <f t="shared" ref="L2:L7" si="0">SUM(J2)</f>
        <v>202284</v>
      </c>
      <c r="M2" s="470">
        <v>141075</v>
      </c>
    </row>
    <row r="3" spans="1:15">
      <c r="J3" s="279">
        <v>408953</v>
      </c>
      <c r="K3" s="5" t="s">
        <v>138</v>
      </c>
      <c r="L3" s="279">
        <f t="shared" si="0"/>
        <v>408953</v>
      </c>
      <c r="M3" s="470">
        <v>265571</v>
      </c>
    </row>
    <row r="4" spans="1:15">
      <c r="J4" s="279">
        <v>488222</v>
      </c>
      <c r="K4" s="5" t="s">
        <v>126</v>
      </c>
      <c r="L4" s="279">
        <f t="shared" si="0"/>
        <v>488222</v>
      </c>
      <c r="M4" s="470">
        <v>298609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70">
        <v>52198</v>
      </c>
    </row>
    <row r="6" spans="1:15">
      <c r="J6" s="279">
        <v>411574</v>
      </c>
      <c r="K6" s="5" t="s">
        <v>124</v>
      </c>
      <c r="L6" s="279">
        <f t="shared" si="0"/>
        <v>411574</v>
      </c>
      <c r="M6" s="470">
        <v>313235</v>
      </c>
    </row>
    <row r="7" spans="1:15">
      <c r="J7" s="279">
        <v>767253</v>
      </c>
      <c r="K7" s="5" t="s">
        <v>127</v>
      </c>
      <c r="L7" s="279">
        <f t="shared" si="0"/>
        <v>767253</v>
      </c>
      <c r="M7" s="470">
        <v>502779</v>
      </c>
    </row>
    <row r="8" spans="1:15">
      <c r="J8" s="279">
        <f>SUM(J2:J7)</f>
        <v>2363574</v>
      </c>
      <c r="K8" s="5" t="s">
        <v>112</v>
      </c>
      <c r="L8" s="60">
        <f>SUM(L2:L7)</f>
        <v>2363574</v>
      </c>
      <c r="M8" s="470">
        <f>SUM(M2:M7)</f>
        <v>1573467</v>
      </c>
    </row>
    <row r="10" spans="1:15">
      <c r="K10" s="5"/>
      <c r="L10" s="5" t="s">
        <v>202</v>
      </c>
      <c r="M10" s="5" t="s">
        <v>139</v>
      </c>
      <c r="N10" s="5"/>
      <c r="O10" s="5" t="s">
        <v>159</v>
      </c>
    </row>
    <row r="11" spans="1:15">
      <c r="K11" s="7" t="s">
        <v>137</v>
      </c>
      <c r="L11" s="279">
        <f>SUM(M2)</f>
        <v>141075</v>
      </c>
      <c r="M11" s="279">
        <f t="shared" ref="M11:M17" si="1">SUM(N11-L11)</f>
        <v>61209</v>
      </c>
      <c r="N11" s="279">
        <f t="shared" ref="N11:N17" si="2">SUM(L2)</f>
        <v>202284</v>
      </c>
      <c r="O11" s="471">
        <f>SUM(L11/N11)</f>
        <v>0.69741057127602779</v>
      </c>
    </row>
    <row r="12" spans="1:15">
      <c r="K12" s="5" t="s">
        <v>138</v>
      </c>
      <c r="L12" s="279">
        <f t="shared" ref="L12:L17" si="3">SUM(M3)</f>
        <v>265571</v>
      </c>
      <c r="M12" s="279">
        <f t="shared" si="1"/>
        <v>143382</v>
      </c>
      <c r="N12" s="279">
        <f t="shared" si="2"/>
        <v>408953</v>
      </c>
      <c r="O12" s="471">
        <f t="shared" ref="O12:O17" si="4">SUM(L12/N12)</f>
        <v>0.64939247297366687</v>
      </c>
    </row>
    <row r="13" spans="1:15">
      <c r="K13" s="5" t="s">
        <v>126</v>
      </c>
      <c r="L13" s="279">
        <f t="shared" si="3"/>
        <v>298609</v>
      </c>
      <c r="M13" s="279">
        <f t="shared" si="1"/>
        <v>189613</v>
      </c>
      <c r="N13" s="279">
        <f t="shared" si="2"/>
        <v>488222</v>
      </c>
      <c r="O13" s="471">
        <f t="shared" si="4"/>
        <v>0.61162544907849303</v>
      </c>
    </row>
    <row r="14" spans="1:15">
      <c r="K14" s="5" t="s">
        <v>105</v>
      </c>
      <c r="L14" s="279">
        <f t="shared" si="3"/>
        <v>52198</v>
      </c>
      <c r="M14" s="279">
        <f t="shared" si="1"/>
        <v>33090</v>
      </c>
      <c r="N14" s="279">
        <f t="shared" si="2"/>
        <v>85288</v>
      </c>
      <c r="O14" s="471">
        <f t="shared" si="4"/>
        <v>0.61202044836319291</v>
      </c>
    </row>
    <row r="15" spans="1:15">
      <c r="K15" s="5" t="s">
        <v>124</v>
      </c>
      <c r="L15" s="279">
        <f t="shared" si="3"/>
        <v>313235</v>
      </c>
      <c r="M15" s="279">
        <f t="shared" si="1"/>
        <v>98339</v>
      </c>
      <c r="N15" s="279">
        <f t="shared" si="2"/>
        <v>411574</v>
      </c>
      <c r="O15" s="471">
        <f t="shared" si="4"/>
        <v>0.76106605373517278</v>
      </c>
    </row>
    <row r="16" spans="1:15">
      <c r="K16" s="5" t="s">
        <v>127</v>
      </c>
      <c r="L16" s="279">
        <f t="shared" si="3"/>
        <v>502779</v>
      </c>
      <c r="M16" s="279">
        <f t="shared" si="1"/>
        <v>264474</v>
      </c>
      <c r="N16" s="279">
        <f t="shared" si="2"/>
        <v>767253</v>
      </c>
      <c r="O16" s="471">
        <f t="shared" si="4"/>
        <v>0.65529753549350733</v>
      </c>
    </row>
    <row r="17" spans="11:15">
      <c r="K17" s="5" t="s">
        <v>112</v>
      </c>
      <c r="L17" s="279">
        <f t="shared" si="3"/>
        <v>1573467</v>
      </c>
      <c r="M17" s="279">
        <f t="shared" si="1"/>
        <v>790107</v>
      </c>
      <c r="N17" s="279">
        <f t="shared" si="2"/>
        <v>2363574</v>
      </c>
      <c r="O17" s="471">
        <f t="shared" si="4"/>
        <v>0.66571514156104272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140</v>
      </c>
      <c r="B56" s="44"/>
      <c r="C56" s="560" t="s">
        <v>135</v>
      </c>
      <c r="D56" s="561"/>
      <c r="E56" s="560" t="s">
        <v>136</v>
      </c>
      <c r="F56" s="561"/>
      <c r="G56" s="564" t="s">
        <v>141</v>
      </c>
      <c r="H56" s="560" t="s">
        <v>142</v>
      </c>
      <c r="I56" s="561"/>
    </row>
    <row r="57" spans="1:11" ht="14.25">
      <c r="A57" s="45" t="s">
        <v>143</v>
      </c>
      <c r="B57" s="46"/>
      <c r="C57" s="562"/>
      <c r="D57" s="563"/>
      <c r="E57" s="562"/>
      <c r="F57" s="563"/>
      <c r="G57" s="565"/>
      <c r="H57" s="562"/>
      <c r="I57" s="563"/>
    </row>
    <row r="58" spans="1:11" ht="19.5" customHeight="1">
      <c r="A58" s="50" t="s">
        <v>144</v>
      </c>
      <c r="B58" s="47"/>
      <c r="C58" s="568" t="s">
        <v>194</v>
      </c>
      <c r="D58" s="567"/>
      <c r="E58" s="569" t="s">
        <v>229</v>
      </c>
      <c r="F58" s="567"/>
      <c r="G58" s="116">
        <v>15.6</v>
      </c>
      <c r="H58" s="48"/>
      <c r="I58" s="49"/>
    </row>
    <row r="59" spans="1:11" ht="19.5" customHeight="1">
      <c r="A59" s="50" t="s">
        <v>145</v>
      </c>
      <c r="B59" s="47"/>
      <c r="C59" s="566" t="s">
        <v>191</v>
      </c>
      <c r="D59" s="567"/>
      <c r="E59" s="569" t="s">
        <v>230</v>
      </c>
      <c r="F59" s="567"/>
      <c r="G59" s="122">
        <v>29.3</v>
      </c>
      <c r="H59" s="48"/>
      <c r="I59" s="49"/>
    </row>
    <row r="60" spans="1:11" ht="20.100000000000001" customHeight="1">
      <c r="A60" s="50" t="s">
        <v>146</v>
      </c>
      <c r="B60" s="47"/>
      <c r="C60" s="569" t="s">
        <v>236</v>
      </c>
      <c r="D60" s="570"/>
      <c r="E60" s="566" t="s">
        <v>231</v>
      </c>
      <c r="F60" s="567"/>
      <c r="G60" s="116">
        <v>76.400000000000006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topLeftCell="A7" workbookViewId="0">
      <selection activeCell="Q83" sqref="Q83"/>
    </sheetView>
  </sheetViews>
  <sheetFormatPr defaultColWidth="4.75" defaultRowHeight="9.9499999999999993" customHeight="1"/>
  <cols>
    <col min="1" max="1" width="7.625" style="482" customWidth="1"/>
    <col min="2" max="10" width="6.125" style="482" customWidth="1"/>
    <col min="11" max="11" width="6.125" style="1" customWidth="1"/>
    <col min="12" max="13" width="6.125" style="482" customWidth="1"/>
    <col min="14" max="14" width="7.625" style="482" customWidth="1"/>
    <col min="15" max="15" width="7.5" style="482" customWidth="1"/>
    <col min="16" max="34" width="7.625" style="482" customWidth="1"/>
    <col min="35" max="41" width="9.625" style="482" customWidth="1"/>
    <col min="42" max="16384" width="4.75" style="482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5"/>
    </row>
    <row r="14" spans="1:19" ht="9.9499999999999993" customHeight="1">
      <c r="R14" s="221"/>
      <c r="S14" s="385"/>
    </row>
    <row r="15" spans="1:19" ht="9.9499999999999993" customHeight="1">
      <c r="R15" s="221"/>
      <c r="S15" s="385"/>
    </row>
    <row r="16" spans="1:19" ht="9.9499999999999993" customHeight="1">
      <c r="R16" s="221"/>
      <c r="S16" s="385"/>
    </row>
    <row r="17" spans="1:35" ht="9.9499999999999993" customHeight="1">
      <c r="R17" s="221"/>
      <c r="S17" s="385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152</v>
      </c>
      <c r="O25" s="209" t="s">
        <v>151</v>
      </c>
      <c r="AI25" s="482"/>
    </row>
    <row r="26" spans="1:35" ht="9.9499999999999993" customHeight="1">
      <c r="A26" s="10" t="s">
        <v>195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20">
        <v>65</v>
      </c>
      <c r="N26" s="421">
        <f>SUM(B26:M26)</f>
        <v>778</v>
      </c>
      <c r="O26" s="208">
        <v>98</v>
      </c>
    </row>
    <row r="27" spans="1:35" ht="9.9499999999999993" customHeight="1">
      <c r="A27" s="10" t="s">
        <v>200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20">
        <v>68.3</v>
      </c>
      <c r="N27" s="421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207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20">
        <v>75.400000000000006</v>
      </c>
      <c r="N28" s="421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210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20">
        <v>74.400000000000006</v>
      </c>
      <c r="N29" s="421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220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/>
      <c r="G30" s="206"/>
      <c r="H30" s="208"/>
      <c r="I30" s="206"/>
      <c r="J30" s="206"/>
      <c r="K30" s="206"/>
      <c r="L30" s="206"/>
      <c r="M30" s="420"/>
      <c r="N30" s="421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153</v>
      </c>
      <c r="O55" s="209" t="s">
        <v>151</v>
      </c>
    </row>
    <row r="56" spans="1:27" ht="9.9499999999999993" customHeight="1">
      <c r="A56" s="10" t="s">
        <v>195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200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207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210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220</v>
      </c>
      <c r="B60" s="206">
        <v>119.6</v>
      </c>
      <c r="C60" s="206">
        <v>123</v>
      </c>
      <c r="D60" s="206">
        <v>124.9</v>
      </c>
      <c r="E60" s="206">
        <v>120.4</v>
      </c>
      <c r="F60" s="206"/>
      <c r="G60" s="206"/>
      <c r="H60" s="206"/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153</v>
      </c>
      <c r="O85" s="209" t="s">
        <v>151</v>
      </c>
    </row>
    <row r="86" spans="1:25" ht="9.9499999999999993" customHeight="1">
      <c r="A86" s="10" t="s">
        <v>195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200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207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210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220</v>
      </c>
      <c r="B90" s="206">
        <v>62.7</v>
      </c>
      <c r="C90" s="206">
        <v>60.7</v>
      </c>
      <c r="D90" s="206">
        <v>64.7</v>
      </c>
      <c r="E90" s="206">
        <v>68.3</v>
      </c>
      <c r="F90" s="206"/>
      <c r="G90" s="206"/>
      <c r="H90" s="206"/>
      <c r="I90" s="206"/>
      <c r="J90" s="207"/>
      <c r="K90" s="206"/>
      <c r="L90" s="206"/>
      <c r="M90" s="207"/>
      <c r="N90" s="288">
        <f>SUM(B90:M90)/12</f>
        <v>21.366666666666671</v>
      </c>
      <c r="O90" s="208">
        <f>SUM(N90/N89)*100</f>
        <v>32.546331556232552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topLeftCell="A10" zoomScaleNormal="100" workbookViewId="0">
      <selection activeCell="K33" sqref="K33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1" t="s">
        <v>232</v>
      </c>
      <c r="B1" s="572"/>
      <c r="C1" s="572"/>
      <c r="D1" s="572"/>
      <c r="E1" s="572"/>
      <c r="F1" s="572"/>
      <c r="G1" s="572"/>
      <c r="M1" s="20"/>
      <c r="N1" s="458" t="s">
        <v>220</v>
      </c>
      <c r="O1" s="155"/>
      <c r="P1" s="58"/>
      <c r="Q1" s="386" t="s">
        <v>210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26</v>
      </c>
      <c r="I3" s="224" t="s">
        <v>32</v>
      </c>
      <c r="J3" s="17">
        <v>114506</v>
      </c>
      <c r="K3" s="272">
        <v>1</v>
      </c>
      <c r="L3" s="5">
        <f>SUM(H3)</f>
        <v>26</v>
      </c>
      <c r="M3" s="224" t="s">
        <v>32</v>
      </c>
      <c r="N3" s="17">
        <f>SUM(J3)</f>
        <v>114506</v>
      </c>
      <c r="O3" s="5">
        <f>SUM(H3)</f>
        <v>26</v>
      </c>
      <c r="P3" s="224" t="s">
        <v>32</v>
      </c>
      <c r="Q3" s="273">
        <v>116165</v>
      </c>
    </row>
    <row r="4" spans="1:19" ht="13.5" customHeight="1">
      <c r="H4" s="119">
        <v>33</v>
      </c>
      <c r="I4" s="224" t="s">
        <v>0</v>
      </c>
      <c r="J4" s="17">
        <v>113988</v>
      </c>
      <c r="K4" s="272">
        <v>2</v>
      </c>
      <c r="L4" s="5">
        <f t="shared" ref="L4:L12" si="0">SUM(H4)</f>
        <v>33</v>
      </c>
      <c r="M4" s="224" t="s">
        <v>0</v>
      </c>
      <c r="N4" s="17">
        <f t="shared" ref="N4:N12" si="1">SUM(J4)</f>
        <v>113988</v>
      </c>
      <c r="O4" s="5">
        <f t="shared" ref="O4:O12" si="2">SUM(H4)</f>
        <v>33</v>
      </c>
      <c r="P4" s="224" t="s">
        <v>0</v>
      </c>
      <c r="Q4" s="125">
        <v>109858</v>
      </c>
    </row>
    <row r="5" spans="1:19" ht="13.5" customHeight="1">
      <c r="H5" s="119">
        <v>36</v>
      </c>
      <c r="I5" s="225" t="s">
        <v>5</v>
      </c>
      <c r="J5" s="17">
        <v>88738</v>
      </c>
      <c r="K5" s="272">
        <v>3</v>
      </c>
      <c r="L5" s="5">
        <f t="shared" si="0"/>
        <v>36</v>
      </c>
      <c r="M5" s="225" t="s">
        <v>5</v>
      </c>
      <c r="N5" s="17">
        <f t="shared" si="1"/>
        <v>88738</v>
      </c>
      <c r="O5" s="5">
        <f t="shared" si="2"/>
        <v>36</v>
      </c>
      <c r="P5" s="225" t="s">
        <v>5</v>
      </c>
      <c r="Q5" s="125">
        <v>32633</v>
      </c>
      <c r="S5" s="58"/>
    </row>
    <row r="6" spans="1:19" ht="13.5" customHeight="1">
      <c r="H6" s="119">
        <v>16</v>
      </c>
      <c r="I6" s="224" t="s">
        <v>3</v>
      </c>
      <c r="J6" s="303">
        <v>77522</v>
      </c>
      <c r="K6" s="272">
        <v>4</v>
      </c>
      <c r="L6" s="5">
        <f t="shared" si="0"/>
        <v>16</v>
      </c>
      <c r="M6" s="224" t="s">
        <v>3</v>
      </c>
      <c r="N6" s="17">
        <f t="shared" si="1"/>
        <v>77522</v>
      </c>
      <c r="O6" s="5">
        <f t="shared" si="2"/>
        <v>16</v>
      </c>
      <c r="P6" s="224" t="s">
        <v>3</v>
      </c>
      <c r="Q6" s="125">
        <v>69411</v>
      </c>
    </row>
    <row r="7" spans="1:19" ht="13.5" customHeight="1">
      <c r="H7" s="408">
        <v>40</v>
      </c>
      <c r="I7" s="225" t="s">
        <v>2</v>
      </c>
      <c r="J7" s="17">
        <v>60399</v>
      </c>
      <c r="K7" s="272">
        <v>5</v>
      </c>
      <c r="L7" s="5">
        <f t="shared" si="0"/>
        <v>40</v>
      </c>
      <c r="M7" s="225" t="s">
        <v>2</v>
      </c>
      <c r="N7" s="17">
        <f t="shared" si="1"/>
        <v>60399</v>
      </c>
      <c r="O7" s="5">
        <f t="shared" si="2"/>
        <v>40</v>
      </c>
      <c r="P7" s="225" t="s">
        <v>2</v>
      </c>
      <c r="Q7" s="125">
        <v>51160</v>
      </c>
    </row>
    <row r="8" spans="1:19" ht="13.5" customHeight="1">
      <c r="G8" s="527"/>
      <c r="H8" s="119">
        <v>34</v>
      </c>
      <c r="I8" s="224" t="s">
        <v>1</v>
      </c>
      <c r="J8" s="303">
        <v>58711</v>
      </c>
      <c r="K8" s="272">
        <v>6</v>
      </c>
      <c r="L8" s="5">
        <f t="shared" si="0"/>
        <v>34</v>
      </c>
      <c r="M8" s="224" t="s">
        <v>1</v>
      </c>
      <c r="N8" s="17">
        <f t="shared" si="1"/>
        <v>58711</v>
      </c>
      <c r="O8" s="5">
        <f t="shared" si="2"/>
        <v>34</v>
      </c>
      <c r="P8" s="224" t="s">
        <v>1</v>
      </c>
      <c r="Q8" s="125">
        <v>64024</v>
      </c>
    </row>
    <row r="9" spans="1:19" ht="13.5" customHeight="1">
      <c r="H9" s="194">
        <v>17</v>
      </c>
      <c r="I9" s="227" t="s">
        <v>23</v>
      </c>
      <c r="J9" s="303">
        <v>56067</v>
      </c>
      <c r="K9" s="272">
        <v>7</v>
      </c>
      <c r="L9" s="5">
        <f t="shared" si="0"/>
        <v>17</v>
      </c>
      <c r="M9" s="227" t="s">
        <v>23</v>
      </c>
      <c r="N9" s="17">
        <f t="shared" si="1"/>
        <v>56067</v>
      </c>
      <c r="O9" s="5">
        <f t="shared" si="2"/>
        <v>17</v>
      </c>
      <c r="P9" s="227" t="s">
        <v>23</v>
      </c>
      <c r="Q9" s="125">
        <v>44921</v>
      </c>
    </row>
    <row r="10" spans="1:19" ht="13.5" customHeight="1">
      <c r="G10" s="527"/>
      <c r="H10" s="119">
        <v>25</v>
      </c>
      <c r="I10" s="224" t="s">
        <v>31</v>
      </c>
      <c r="J10" s="17">
        <v>32967</v>
      </c>
      <c r="K10" s="272">
        <v>8</v>
      </c>
      <c r="L10" s="5">
        <f t="shared" si="0"/>
        <v>25</v>
      </c>
      <c r="M10" s="224" t="s">
        <v>31</v>
      </c>
      <c r="N10" s="17">
        <f t="shared" si="1"/>
        <v>32967</v>
      </c>
      <c r="O10" s="5">
        <f t="shared" si="2"/>
        <v>25</v>
      </c>
      <c r="P10" s="224" t="s">
        <v>31</v>
      </c>
      <c r="Q10" s="125">
        <v>29921</v>
      </c>
    </row>
    <row r="11" spans="1:19" ht="13.5" customHeight="1">
      <c r="H11" s="194">
        <v>24</v>
      </c>
      <c r="I11" s="227" t="s">
        <v>30</v>
      </c>
      <c r="J11" s="17">
        <v>32921</v>
      </c>
      <c r="K11" s="272">
        <v>9</v>
      </c>
      <c r="L11" s="5">
        <f t="shared" si="0"/>
        <v>24</v>
      </c>
      <c r="M11" s="227" t="s">
        <v>30</v>
      </c>
      <c r="N11" s="17">
        <f t="shared" si="1"/>
        <v>32921</v>
      </c>
      <c r="O11" s="5">
        <f t="shared" si="2"/>
        <v>24</v>
      </c>
      <c r="P11" s="227" t="s">
        <v>30</v>
      </c>
      <c r="Q11" s="125">
        <v>30982</v>
      </c>
    </row>
    <row r="12" spans="1:19" ht="13.5" customHeight="1" thickBot="1">
      <c r="H12" s="377">
        <v>13</v>
      </c>
      <c r="I12" s="464" t="s">
        <v>7</v>
      </c>
      <c r="J12" s="543">
        <v>32116</v>
      </c>
      <c r="K12" s="271">
        <v>10</v>
      </c>
      <c r="L12" s="5">
        <f t="shared" si="0"/>
        <v>13</v>
      </c>
      <c r="M12" s="464" t="s">
        <v>7</v>
      </c>
      <c r="N12" s="160">
        <f t="shared" si="1"/>
        <v>32116</v>
      </c>
      <c r="O12" s="18">
        <f t="shared" si="2"/>
        <v>13</v>
      </c>
      <c r="P12" s="464" t="s">
        <v>7</v>
      </c>
      <c r="Q12" s="274">
        <v>36213</v>
      </c>
    </row>
    <row r="13" spans="1:19" ht="13.5" customHeight="1" thickTop="1" thickBot="1">
      <c r="H13" s="168">
        <v>38</v>
      </c>
      <c r="I13" s="246" t="s">
        <v>40</v>
      </c>
      <c r="J13" s="544">
        <v>25510</v>
      </c>
      <c r="K13" s="147"/>
      <c r="L13" s="113"/>
      <c r="M13" s="228"/>
      <c r="N13" s="466">
        <f>SUM(J43)</f>
        <v>815785</v>
      </c>
      <c r="O13" s="5"/>
      <c r="P13" s="376" t="s">
        <v>185</v>
      </c>
      <c r="Q13" s="276">
        <v>740076</v>
      </c>
    </row>
    <row r="14" spans="1:19" ht="13.5" customHeight="1">
      <c r="B14" s="24"/>
      <c r="G14" s="1"/>
      <c r="H14" s="119">
        <v>31</v>
      </c>
      <c r="I14" s="224" t="s">
        <v>128</v>
      </c>
      <c r="J14" s="17">
        <v>17365</v>
      </c>
      <c r="K14" s="147"/>
      <c r="L14" s="31"/>
      <c r="N14" t="s">
        <v>67</v>
      </c>
      <c r="O14"/>
    </row>
    <row r="15" spans="1:19" ht="13.5" customHeight="1">
      <c r="H15" s="119">
        <v>35</v>
      </c>
      <c r="I15" s="224" t="s">
        <v>38</v>
      </c>
      <c r="J15" s="17">
        <v>3120</v>
      </c>
      <c r="K15" s="147"/>
      <c r="L15" s="31"/>
      <c r="M15" s="1" t="s">
        <v>221</v>
      </c>
      <c r="N15" s="19"/>
      <c r="O15"/>
      <c r="P15" s="458" t="s">
        <v>222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3</v>
      </c>
      <c r="I16" s="224" t="s">
        <v>12</v>
      </c>
      <c r="J16" s="126">
        <v>12975</v>
      </c>
      <c r="K16" s="147"/>
      <c r="L16" s="5">
        <f>SUM(L3)</f>
        <v>26</v>
      </c>
      <c r="M16" s="17">
        <f>SUM(N3)</f>
        <v>114506</v>
      </c>
      <c r="N16" s="224" t="s">
        <v>32</v>
      </c>
      <c r="O16" s="5">
        <f>SUM(O3)</f>
        <v>26</v>
      </c>
      <c r="P16" s="17">
        <f>SUM(M16)</f>
        <v>114506</v>
      </c>
      <c r="Q16" s="381">
        <v>109853</v>
      </c>
      <c r="R16" s="114"/>
    </row>
    <row r="17" spans="2:20" ht="13.5" customHeight="1">
      <c r="B17" s="1"/>
      <c r="C17" s="19"/>
      <c r="D17" s="1"/>
      <c r="E17" s="22"/>
      <c r="F17" s="1"/>
      <c r="H17" s="119">
        <v>14</v>
      </c>
      <c r="I17" s="224" t="s">
        <v>21</v>
      </c>
      <c r="J17" s="17">
        <v>11871</v>
      </c>
      <c r="K17" s="147"/>
      <c r="L17" s="5">
        <f t="shared" ref="L17:L25" si="3">SUM(L4)</f>
        <v>33</v>
      </c>
      <c r="M17" s="17">
        <f t="shared" ref="M17:M25" si="4">SUM(N4)</f>
        <v>113988</v>
      </c>
      <c r="N17" s="224" t="s">
        <v>0</v>
      </c>
      <c r="O17" s="5">
        <f t="shared" ref="O17:O25" si="5">SUM(O4)</f>
        <v>33</v>
      </c>
      <c r="P17" s="17">
        <f t="shared" ref="P17:P25" si="6">SUM(M17)</f>
        <v>113988</v>
      </c>
      <c r="Q17" s="382">
        <v>105865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37</v>
      </c>
      <c r="I18" s="224" t="s">
        <v>39</v>
      </c>
      <c r="J18" s="126">
        <v>10043</v>
      </c>
      <c r="K18" s="147"/>
      <c r="L18" s="5">
        <f t="shared" si="3"/>
        <v>36</v>
      </c>
      <c r="M18" s="17">
        <f t="shared" si="4"/>
        <v>88738</v>
      </c>
      <c r="N18" s="225" t="s">
        <v>5</v>
      </c>
      <c r="O18" s="5">
        <f t="shared" si="5"/>
        <v>36</v>
      </c>
      <c r="P18" s="17">
        <f t="shared" si="6"/>
        <v>88738</v>
      </c>
      <c r="Q18" s="382">
        <v>82202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6"/>
      <c r="H19" s="119">
        <v>2</v>
      </c>
      <c r="I19" s="224" t="s">
        <v>6</v>
      </c>
      <c r="J19" s="193">
        <v>9211</v>
      </c>
      <c r="L19" s="5">
        <f t="shared" si="3"/>
        <v>16</v>
      </c>
      <c r="M19" s="17">
        <f t="shared" si="4"/>
        <v>77522</v>
      </c>
      <c r="N19" s="224" t="s">
        <v>3</v>
      </c>
      <c r="O19" s="5">
        <f t="shared" si="5"/>
        <v>16</v>
      </c>
      <c r="P19" s="17">
        <f t="shared" si="6"/>
        <v>77522</v>
      </c>
      <c r="Q19" s="382">
        <v>74421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15</v>
      </c>
      <c r="I20" s="224" t="s">
        <v>22</v>
      </c>
      <c r="J20" s="17">
        <v>9115</v>
      </c>
      <c r="L20" s="5">
        <f t="shared" si="3"/>
        <v>40</v>
      </c>
      <c r="M20" s="17">
        <f t="shared" si="4"/>
        <v>60399</v>
      </c>
      <c r="N20" s="225" t="s">
        <v>2</v>
      </c>
      <c r="O20" s="5">
        <f t="shared" si="5"/>
        <v>40</v>
      </c>
      <c r="P20" s="17">
        <f t="shared" si="6"/>
        <v>60399</v>
      </c>
      <c r="Q20" s="382">
        <v>61804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21</v>
      </c>
      <c r="I21" s="459" t="s">
        <v>197</v>
      </c>
      <c r="J21" s="17">
        <v>8052</v>
      </c>
      <c r="L21" s="5">
        <f t="shared" si="3"/>
        <v>34</v>
      </c>
      <c r="M21" s="17">
        <f t="shared" si="4"/>
        <v>58711</v>
      </c>
      <c r="N21" s="224" t="s">
        <v>1</v>
      </c>
      <c r="O21" s="5">
        <f t="shared" si="5"/>
        <v>34</v>
      </c>
      <c r="P21" s="17">
        <f t="shared" si="6"/>
        <v>58711</v>
      </c>
      <c r="Q21" s="382">
        <v>51362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9</v>
      </c>
      <c r="I22" s="459" t="s">
        <v>205</v>
      </c>
      <c r="J22" s="17">
        <v>7765</v>
      </c>
      <c r="K22" s="19"/>
      <c r="L22" s="5">
        <f t="shared" si="3"/>
        <v>17</v>
      </c>
      <c r="M22" s="17">
        <f t="shared" si="4"/>
        <v>56067</v>
      </c>
      <c r="N22" s="227" t="s">
        <v>23</v>
      </c>
      <c r="O22" s="5">
        <f t="shared" si="5"/>
        <v>17</v>
      </c>
      <c r="P22" s="17">
        <f t="shared" si="6"/>
        <v>56067</v>
      </c>
      <c r="Q22" s="382">
        <v>56398</v>
      </c>
      <c r="R22" s="114"/>
    </row>
    <row r="23" spans="2:20" ht="13.5" customHeight="1">
      <c r="B23" s="23"/>
      <c r="C23" s="19"/>
      <c r="D23" s="1"/>
      <c r="E23" s="22"/>
      <c r="F23" s="1"/>
      <c r="H23" s="119">
        <v>11</v>
      </c>
      <c r="I23" s="224" t="s">
        <v>19</v>
      </c>
      <c r="J23" s="17">
        <v>7733</v>
      </c>
      <c r="K23" s="19"/>
      <c r="L23" s="5">
        <f t="shared" si="3"/>
        <v>25</v>
      </c>
      <c r="M23" s="17">
        <f t="shared" si="4"/>
        <v>32967</v>
      </c>
      <c r="N23" s="224" t="s">
        <v>31</v>
      </c>
      <c r="O23" s="5">
        <f t="shared" si="5"/>
        <v>25</v>
      </c>
      <c r="P23" s="17">
        <f t="shared" si="6"/>
        <v>32967</v>
      </c>
      <c r="Q23" s="382">
        <v>27346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22</v>
      </c>
      <c r="I24" s="224" t="s">
        <v>28</v>
      </c>
      <c r="J24" s="17">
        <v>4270</v>
      </c>
      <c r="K24" s="19"/>
      <c r="L24" s="5">
        <f t="shared" si="3"/>
        <v>24</v>
      </c>
      <c r="M24" s="17">
        <f t="shared" si="4"/>
        <v>32921</v>
      </c>
      <c r="N24" s="227" t="s">
        <v>30</v>
      </c>
      <c r="O24" s="5">
        <f t="shared" si="5"/>
        <v>24</v>
      </c>
      <c r="P24" s="17">
        <f t="shared" si="6"/>
        <v>32921</v>
      </c>
      <c r="Q24" s="382">
        <v>32507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35</v>
      </c>
      <c r="J25" s="17">
        <v>3112</v>
      </c>
      <c r="K25" s="19"/>
      <c r="L25" s="18">
        <f t="shared" si="3"/>
        <v>13</v>
      </c>
      <c r="M25" s="160">
        <f t="shared" si="4"/>
        <v>32116</v>
      </c>
      <c r="N25" s="464" t="s">
        <v>7</v>
      </c>
      <c r="O25" s="18">
        <f t="shared" si="5"/>
        <v>13</v>
      </c>
      <c r="P25" s="160">
        <f t="shared" si="6"/>
        <v>32116</v>
      </c>
      <c r="Q25" s="383">
        <v>42997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12</v>
      </c>
      <c r="I26" s="224" t="s">
        <v>20</v>
      </c>
      <c r="J26" s="303">
        <v>3009</v>
      </c>
      <c r="K26" s="19"/>
      <c r="L26" s="161"/>
      <c r="M26" s="226">
        <f>SUM(J43-(M16+M17+M18+M19+M20+M21+M22+M23+M24+M25))</f>
        <v>147850</v>
      </c>
      <c r="N26" s="304" t="s">
        <v>47</v>
      </c>
      <c r="O26" s="162"/>
      <c r="P26" s="226">
        <f>SUM(M26)</f>
        <v>147850</v>
      </c>
      <c r="Q26" s="226"/>
      <c r="R26" s="247">
        <v>811366</v>
      </c>
      <c r="T26" s="33"/>
    </row>
    <row r="27" spans="2:20" ht="13.5" customHeight="1">
      <c r="H27" s="119">
        <v>1</v>
      </c>
      <c r="I27" s="224" t="s">
        <v>4</v>
      </c>
      <c r="J27" s="303">
        <v>2942</v>
      </c>
      <c r="K27" s="19"/>
      <c r="M27" s="58" t="s">
        <v>211</v>
      </c>
      <c r="N27" s="58"/>
      <c r="O27" s="155"/>
      <c r="P27" s="156" t="s">
        <v>212</v>
      </c>
    </row>
    <row r="28" spans="2:20" ht="13.5" customHeight="1">
      <c r="G28" s="21"/>
      <c r="H28" s="119">
        <v>39</v>
      </c>
      <c r="I28" s="224" t="s">
        <v>41</v>
      </c>
      <c r="J28" s="17">
        <v>2370</v>
      </c>
      <c r="K28" s="19"/>
      <c r="M28" s="125">
        <f t="shared" ref="M28:M37" si="7">SUM(Q3)</f>
        <v>116165</v>
      </c>
      <c r="N28" s="224" t="s">
        <v>32</v>
      </c>
      <c r="O28" s="5">
        <f>SUM(L3)</f>
        <v>26</v>
      </c>
      <c r="P28" s="125">
        <f t="shared" ref="P28:P37" si="8">SUM(Q3)</f>
        <v>116165</v>
      </c>
    </row>
    <row r="29" spans="2:20" ht="13.5" customHeight="1">
      <c r="H29" s="119">
        <v>27</v>
      </c>
      <c r="I29" s="224" t="s">
        <v>33</v>
      </c>
      <c r="J29" s="17">
        <v>2115</v>
      </c>
      <c r="K29" s="19"/>
      <c r="M29" s="125">
        <f t="shared" si="7"/>
        <v>109858</v>
      </c>
      <c r="N29" s="224" t="s">
        <v>0</v>
      </c>
      <c r="O29" s="5">
        <f t="shared" ref="O29:O37" si="9">SUM(L4)</f>
        <v>33</v>
      </c>
      <c r="P29" s="125">
        <f t="shared" si="8"/>
        <v>109858</v>
      </c>
    </row>
    <row r="30" spans="2:20" ht="13.5" customHeight="1">
      <c r="H30" s="119">
        <v>18</v>
      </c>
      <c r="I30" s="224" t="s">
        <v>24</v>
      </c>
      <c r="J30" s="193">
        <v>1924</v>
      </c>
      <c r="K30" s="19"/>
      <c r="M30" s="125">
        <f t="shared" si="7"/>
        <v>32633</v>
      </c>
      <c r="N30" s="225" t="s">
        <v>5</v>
      </c>
      <c r="O30" s="5">
        <f t="shared" si="9"/>
        <v>36</v>
      </c>
      <c r="P30" s="125">
        <f t="shared" si="8"/>
        <v>32633</v>
      </c>
    </row>
    <row r="31" spans="2:20" ht="13.5" customHeight="1">
      <c r="H31" s="119">
        <v>29</v>
      </c>
      <c r="I31" s="224" t="s">
        <v>118</v>
      </c>
      <c r="J31" s="17">
        <v>1603</v>
      </c>
      <c r="K31" s="19"/>
      <c r="M31" s="125">
        <f t="shared" si="7"/>
        <v>69411</v>
      </c>
      <c r="N31" s="224" t="s">
        <v>3</v>
      </c>
      <c r="O31" s="5">
        <f t="shared" si="9"/>
        <v>16</v>
      </c>
      <c r="P31" s="125">
        <f t="shared" si="8"/>
        <v>69411</v>
      </c>
    </row>
    <row r="32" spans="2:20" ht="13.5" customHeight="1">
      <c r="H32" s="119">
        <v>4</v>
      </c>
      <c r="I32" s="224" t="s">
        <v>13</v>
      </c>
      <c r="J32" s="193">
        <v>887</v>
      </c>
      <c r="K32" s="19"/>
      <c r="M32" s="125">
        <f t="shared" si="7"/>
        <v>51160</v>
      </c>
      <c r="N32" s="225" t="s">
        <v>2</v>
      </c>
      <c r="O32" s="5">
        <f t="shared" si="9"/>
        <v>40</v>
      </c>
      <c r="P32" s="125">
        <f t="shared" si="8"/>
        <v>51160</v>
      </c>
      <c r="S32" s="14"/>
    </row>
    <row r="33" spans="7:21" ht="13.5" customHeight="1">
      <c r="G33" s="528"/>
      <c r="H33" s="119">
        <v>20</v>
      </c>
      <c r="I33" s="224" t="s">
        <v>26</v>
      </c>
      <c r="J33" s="17">
        <v>637</v>
      </c>
      <c r="K33" s="19"/>
      <c r="M33" s="125">
        <f t="shared" si="7"/>
        <v>64024</v>
      </c>
      <c r="N33" s="224" t="s">
        <v>1</v>
      </c>
      <c r="O33" s="5">
        <f t="shared" si="9"/>
        <v>34</v>
      </c>
      <c r="P33" s="125">
        <f t="shared" si="8"/>
        <v>64024</v>
      </c>
      <c r="S33" s="33"/>
      <c r="T33" s="33"/>
    </row>
    <row r="34" spans="7:21" ht="13.5" customHeight="1">
      <c r="H34" s="119">
        <v>6</v>
      </c>
      <c r="I34" s="224" t="s">
        <v>15</v>
      </c>
      <c r="J34" s="17">
        <v>617</v>
      </c>
      <c r="K34" s="19"/>
      <c r="M34" s="125">
        <f t="shared" si="7"/>
        <v>44921</v>
      </c>
      <c r="N34" s="227" t="s">
        <v>23</v>
      </c>
      <c r="O34" s="5">
        <f t="shared" si="9"/>
        <v>17</v>
      </c>
      <c r="P34" s="125">
        <f t="shared" si="8"/>
        <v>44921</v>
      </c>
      <c r="S34" s="33"/>
      <c r="T34" s="33"/>
    </row>
    <row r="35" spans="7:21" ht="13.5" customHeight="1">
      <c r="H35" s="119">
        <v>23</v>
      </c>
      <c r="I35" s="224" t="s">
        <v>29</v>
      </c>
      <c r="J35" s="17">
        <v>485</v>
      </c>
      <c r="K35" s="19"/>
      <c r="M35" s="125">
        <f t="shared" si="7"/>
        <v>29921</v>
      </c>
      <c r="N35" s="224" t="s">
        <v>31</v>
      </c>
      <c r="O35" s="5">
        <f t="shared" si="9"/>
        <v>25</v>
      </c>
      <c r="P35" s="125">
        <f t="shared" si="8"/>
        <v>29921</v>
      </c>
      <c r="S35" s="33"/>
    </row>
    <row r="36" spans="7:21" ht="13.5" customHeight="1">
      <c r="H36" s="119">
        <v>32</v>
      </c>
      <c r="I36" s="224" t="s">
        <v>37</v>
      </c>
      <c r="J36" s="17">
        <v>443</v>
      </c>
      <c r="K36" s="19"/>
      <c r="M36" s="125">
        <f t="shared" si="7"/>
        <v>30982</v>
      </c>
      <c r="N36" s="227" t="s">
        <v>30</v>
      </c>
      <c r="O36" s="5">
        <f t="shared" si="9"/>
        <v>24</v>
      </c>
      <c r="P36" s="125">
        <f t="shared" si="8"/>
        <v>30982</v>
      </c>
      <c r="S36" s="33"/>
    </row>
    <row r="37" spans="7:21" ht="13.5" customHeight="1" thickBot="1">
      <c r="H37" s="119">
        <v>19</v>
      </c>
      <c r="I37" s="224" t="s">
        <v>25</v>
      </c>
      <c r="J37" s="193">
        <v>425</v>
      </c>
      <c r="K37" s="19"/>
      <c r="M37" s="159">
        <f t="shared" si="7"/>
        <v>36213</v>
      </c>
      <c r="N37" s="464" t="s">
        <v>7</v>
      </c>
      <c r="O37" s="18">
        <f t="shared" si="9"/>
        <v>13</v>
      </c>
      <c r="P37" s="159">
        <f t="shared" si="8"/>
        <v>36213</v>
      </c>
      <c r="S37" s="33"/>
    </row>
    <row r="38" spans="7:21" ht="13.5" customHeight="1" thickTop="1">
      <c r="G38" s="506"/>
      <c r="H38" s="119">
        <v>10</v>
      </c>
      <c r="I38" s="224" t="s">
        <v>18</v>
      </c>
      <c r="J38" s="303">
        <v>102</v>
      </c>
      <c r="K38" s="19"/>
      <c r="M38" s="474">
        <f>SUM(Q13-(Q3+Q4+Q5+Q6+Q7+Q8+Q9+Q10+Q11+Q12))</f>
        <v>154788</v>
      </c>
      <c r="N38" s="475" t="s">
        <v>201</v>
      </c>
      <c r="O38" s="476"/>
      <c r="P38" s="477">
        <f>SUM(M38)</f>
        <v>154788</v>
      </c>
      <c r="U38" s="33"/>
    </row>
    <row r="39" spans="7:21" ht="13.5" customHeight="1">
      <c r="H39" s="119">
        <v>5</v>
      </c>
      <c r="I39" s="224" t="s">
        <v>14</v>
      </c>
      <c r="J39" s="17">
        <v>85</v>
      </c>
      <c r="K39" s="19"/>
      <c r="P39" s="33"/>
    </row>
    <row r="40" spans="7:21" ht="13.5" customHeight="1">
      <c r="H40" s="119">
        <v>28</v>
      </c>
      <c r="I40" s="224" t="s">
        <v>34</v>
      </c>
      <c r="J40" s="17">
        <v>64</v>
      </c>
      <c r="K40" s="19"/>
    </row>
    <row r="41" spans="7:21" ht="13.5" customHeight="1">
      <c r="G41" s="528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3" t="s">
        <v>112</v>
      </c>
      <c r="J43" s="404">
        <f>SUM(J3:J42)</f>
        <v>815785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220</v>
      </c>
      <c r="D52" s="12" t="s">
        <v>210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32</v>
      </c>
      <c r="C53" s="17">
        <f t="shared" ref="C53:C62" si="10">SUM(J3)</f>
        <v>114506</v>
      </c>
      <c r="D53" s="126">
        <f t="shared" ref="D53:D63" si="11">SUM(Q3)</f>
        <v>116165</v>
      </c>
      <c r="E53" s="123">
        <f t="shared" ref="E53:E62" si="12">SUM(P16/Q16*100)</f>
        <v>104.23566038251117</v>
      </c>
      <c r="F53" s="25">
        <f t="shared" ref="F53:F63" si="13">SUM(C53/D53*100)</f>
        <v>98.571858993672791</v>
      </c>
      <c r="G53" s="26"/>
      <c r="I53" s="223"/>
    </row>
    <row r="54" spans="1:16" ht="13.5" customHeight="1">
      <c r="A54" s="13">
        <v>2</v>
      </c>
      <c r="B54" s="224" t="s">
        <v>0</v>
      </c>
      <c r="C54" s="17">
        <f t="shared" si="10"/>
        <v>113988</v>
      </c>
      <c r="D54" s="126">
        <f t="shared" si="11"/>
        <v>109858</v>
      </c>
      <c r="E54" s="123">
        <f t="shared" si="12"/>
        <v>107.672979738346</v>
      </c>
      <c r="F54" s="25">
        <f t="shared" si="13"/>
        <v>103.75939849624061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88738</v>
      </c>
      <c r="D55" s="126">
        <f t="shared" si="11"/>
        <v>32633</v>
      </c>
      <c r="E55" s="123">
        <f t="shared" si="12"/>
        <v>107.95114474100387</v>
      </c>
      <c r="F55" s="25">
        <f t="shared" si="13"/>
        <v>271.92719026752059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77522</v>
      </c>
      <c r="D56" s="126">
        <f t="shared" si="11"/>
        <v>69411</v>
      </c>
      <c r="E56" s="123">
        <f t="shared" si="12"/>
        <v>104.16683463001036</v>
      </c>
      <c r="F56" s="25">
        <f t="shared" si="13"/>
        <v>111.68546772125455</v>
      </c>
      <c r="G56" s="26"/>
      <c r="I56" s="223"/>
    </row>
    <row r="57" spans="1:16" ht="13.5" customHeight="1">
      <c r="A57" s="13">
        <v>5</v>
      </c>
      <c r="B57" s="225" t="s">
        <v>2</v>
      </c>
      <c r="C57" s="17">
        <f t="shared" si="10"/>
        <v>60399</v>
      </c>
      <c r="D57" s="126">
        <f t="shared" si="11"/>
        <v>51160</v>
      </c>
      <c r="E57" s="123">
        <f t="shared" si="12"/>
        <v>97.726684356999556</v>
      </c>
      <c r="F57" s="25">
        <f t="shared" si="13"/>
        <v>118.05903049257232</v>
      </c>
      <c r="G57" s="26"/>
      <c r="I57" s="223"/>
      <c r="P57" s="33"/>
    </row>
    <row r="58" spans="1:16" ht="13.5" customHeight="1">
      <c r="A58" s="13">
        <v>6</v>
      </c>
      <c r="B58" s="224" t="s">
        <v>1</v>
      </c>
      <c r="C58" s="17">
        <f t="shared" si="10"/>
        <v>58711</v>
      </c>
      <c r="D58" s="126">
        <f t="shared" si="11"/>
        <v>64024</v>
      </c>
      <c r="E58" s="123">
        <f t="shared" si="12"/>
        <v>114.30824344846384</v>
      </c>
      <c r="F58" s="25">
        <f t="shared" si="13"/>
        <v>91.701549418967886</v>
      </c>
      <c r="G58" s="26"/>
    </row>
    <row r="59" spans="1:16" ht="13.5" customHeight="1">
      <c r="A59" s="13">
        <v>7</v>
      </c>
      <c r="B59" s="227" t="s">
        <v>23</v>
      </c>
      <c r="C59" s="17">
        <f t="shared" si="10"/>
        <v>56067</v>
      </c>
      <c r="D59" s="126">
        <f t="shared" si="11"/>
        <v>44921</v>
      </c>
      <c r="E59" s="123">
        <f t="shared" si="12"/>
        <v>99.413099755310469</v>
      </c>
      <c r="F59" s="25">
        <f t="shared" si="13"/>
        <v>124.81244852073641</v>
      </c>
      <c r="G59" s="26"/>
    </row>
    <row r="60" spans="1:16" ht="13.5" customHeight="1">
      <c r="A60" s="13">
        <v>8</v>
      </c>
      <c r="B60" s="224" t="s">
        <v>31</v>
      </c>
      <c r="C60" s="17">
        <f t="shared" si="10"/>
        <v>32967</v>
      </c>
      <c r="D60" s="126">
        <f t="shared" si="11"/>
        <v>29921</v>
      </c>
      <c r="E60" s="123">
        <f t="shared" si="12"/>
        <v>120.55510860820596</v>
      </c>
      <c r="F60" s="25">
        <f t="shared" si="13"/>
        <v>110.18014103806691</v>
      </c>
      <c r="G60" s="26"/>
    </row>
    <row r="61" spans="1:16" ht="13.5" customHeight="1">
      <c r="A61" s="13">
        <v>9</v>
      </c>
      <c r="B61" s="227" t="s">
        <v>30</v>
      </c>
      <c r="C61" s="17">
        <f t="shared" si="10"/>
        <v>32921</v>
      </c>
      <c r="D61" s="126">
        <f t="shared" si="11"/>
        <v>30982</v>
      </c>
      <c r="E61" s="123">
        <f t="shared" si="12"/>
        <v>101.27357184606392</v>
      </c>
      <c r="F61" s="25">
        <f t="shared" si="13"/>
        <v>106.25847266154543</v>
      </c>
      <c r="G61" s="26"/>
    </row>
    <row r="62" spans="1:16" ht="13.5" customHeight="1" thickBot="1">
      <c r="A62" s="179">
        <v>10</v>
      </c>
      <c r="B62" s="464" t="s">
        <v>7</v>
      </c>
      <c r="C62" s="160">
        <f t="shared" si="10"/>
        <v>32116</v>
      </c>
      <c r="D62" s="180">
        <f t="shared" si="11"/>
        <v>36213</v>
      </c>
      <c r="E62" s="181">
        <f t="shared" si="12"/>
        <v>74.693583273251619</v>
      </c>
      <c r="F62" s="182">
        <f t="shared" si="13"/>
        <v>88.686383342998383</v>
      </c>
      <c r="G62" s="183"/>
    </row>
    <row r="63" spans="1:16" ht="13.5" customHeight="1" thickTop="1">
      <c r="A63" s="161"/>
      <c r="B63" s="184" t="s">
        <v>83</v>
      </c>
      <c r="C63" s="185">
        <f>SUM(J43)</f>
        <v>815785</v>
      </c>
      <c r="D63" s="185">
        <f t="shared" si="11"/>
        <v>740076</v>
      </c>
      <c r="E63" s="186">
        <f>SUM(C63/R26*100)</f>
        <v>100.54463706884439</v>
      </c>
      <c r="F63" s="187">
        <f t="shared" si="13"/>
        <v>110.22989530804945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L31" sqref="L31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220</v>
      </c>
      <c r="I2" s="119"/>
      <c r="J2" s="258" t="s">
        <v>125</v>
      </c>
      <c r="K2" s="5"/>
      <c r="L2" s="412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122</v>
      </c>
      <c r="I3" s="119"/>
      <c r="J3" s="202" t="s">
        <v>123</v>
      </c>
      <c r="K3" s="5"/>
      <c r="L3" s="412" t="s">
        <v>122</v>
      </c>
      <c r="M3" s="1"/>
      <c r="N3" s="129"/>
      <c r="O3" s="129"/>
      <c r="S3" s="31"/>
      <c r="T3" s="31"/>
      <c r="U3" s="31"/>
    </row>
    <row r="4" spans="8:30">
      <c r="H4" s="139">
        <v>30343</v>
      </c>
      <c r="I4" s="119">
        <v>33</v>
      </c>
      <c r="J4" s="224" t="s">
        <v>0</v>
      </c>
      <c r="K4" s="163">
        <f>SUM(I4)</f>
        <v>33</v>
      </c>
      <c r="L4" s="429">
        <v>30354</v>
      </c>
      <c r="M4" s="54"/>
      <c r="N4" s="130"/>
      <c r="O4" s="130"/>
      <c r="S4" s="31"/>
      <c r="T4" s="31"/>
      <c r="U4" s="31"/>
    </row>
    <row r="5" spans="8:30">
      <c r="H5" s="268">
        <v>20993</v>
      </c>
      <c r="I5" s="119">
        <v>26</v>
      </c>
      <c r="J5" s="224" t="s">
        <v>32</v>
      </c>
      <c r="K5" s="163">
        <f t="shared" ref="K5:K13" si="0">SUM(I5)</f>
        <v>26</v>
      </c>
      <c r="L5" s="430">
        <v>20431</v>
      </c>
      <c r="M5" s="54"/>
      <c r="N5" s="130"/>
      <c r="O5" s="130"/>
      <c r="S5" s="31"/>
      <c r="T5" s="31"/>
      <c r="U5" s="31"/>
    </row>
    <row r="6" spans="8:30">
      <c r="H6" s="127">
        <v>7291</v>
      </c>
      <c r="I6" s="119">
        <v>14</v>
      </c>
      <c r="J6" s="224" t="s">
        <v>21</v>
      </c>
      <c r="K6" s="163">
        <f t="shared" si="0"/>
        <v>14</v>
      </c>
      <c r="L6" s="430">
        <v>5851</v>
      </c>
      <c r="M6" s="54"/>
      <c r="N6" s="257"/>
      <c r="O6" s="130"/>
      <c r="S6" s="31"/>
      <c r="T6" s="31"/>
      <c r="U6" s="31"/>
    </row>
    <row r="7" spans="8:30">
      <c r="H7" s="53">
        <v>4413</v>
      </c>
      <c r="I7" s="119">
        <v>38</v>
      </c>
      <c r="J7" s="224" t="s">
        <v>40</v>
      </c>
      <c r="K7" s="163">
        <f t="shared" si="0"/>
        <v>38</v>
      </c>
      <c r="L7" s="430">
        <v>4524</v>
      </c>
      <c r="M7" s="54"/>
      <c r="N7" s="130"/>
      <c r="O7" s="130"/>
      <c r="S7" s="31"/>
      <c r="T7" s="31"/>
      <c r="U7" s="31"/>
    </row>
    <row r="8" spans="8:30">
      <c r="H8" s="127">
        <v>3355</v>
      </c>
      <c r="I8" s="119">
        <v>37</v>
      </c>
      <c r="J8" s="224" t="s">
        <v>39</v>
      </c>
      <c r="K8" s="163">
        <f t="shared" si="0"/>
        <v>37</v>
      </c>
      <c r="L8" s="430">
        <v>3763</v>
      </c>
      <c r="M8" s="54"/>
      <c r="N8" s="130"/>
      <c r="O8" s="130"/>
      <c r="S8" s="31"/>
      <c r="T8" s="31"/>
      <c r="U8" s="31"/>
    </row>
    <row r="9" spans="8:30">
      <c r="H9" s="53">
        <v>3198</v>
      </c>
      <c r="I9" s="119">
        <v>15</v>
      </c>
      <c r="J9" s="224" t="s">
        <v>22</v>
      </c>
      <c r="K9" s="163">
        <f t="shared" si="0"/>
        <v>15</v>
      </c>
      <c r="L9" s="430">
        <v>3260</v>
      </c>
      <c r="M9" s="54"/>
      <c r="N9" s="130"/>
      <c r="O9" s="130"/>
      <c r="S9" s="31"/>
      <c r="T9" s="31"/>
      <c r="U9" s="31"/>
    </row>
    <row r="10" spans="8:30">
      <c r="H10" s="268">
        <v>2443</v>
      </c>
      <c r="I10" s="194">
        <v>24</v>
      </c>
      <c r="J10" s="227" t="s">
        <v>30</v>
      </c>
      <c r="K10" s="163">
        <f t="shared" si="0"/>
        <v>24</v>
      </c>
      <c r="L10" s="430">
        <v>850</v>
      </c>
      <c r="S10" s="31"/>
      <c r="T10" s="31"/>
      <c r="U10" s="31"/>
    </row>
    <row r="11" spans="8:30">
      <c r="H11" s="128">
        <v>1898</v>
      </c>
      <c r="I11" s="119">
        <v>36</v>
      </c>
      <c r="J11" s="224" t="s">
        <v>5</v>
      </c>
      <c r="K11" s="163">
        <f t="shared" si="0"/>
        <v>36</v>
      </c>
      <c r="L11" s="430">
        <v>1885</v>
      </c>
      <c r="M11" s="54"/>
      <c r="N11" s="130"/>
      <c r="O11" s="130"/>
      <c r="S11" s="31"/>
      <c r="T11" s="31"/>
      <c r="U11" s="31"/>
    </row>
    <row r="12" spans="8:30">
      <c r="H12" s="451">
        <v>1574</v>
      </c>
      <c r="I12" s="194">
        <v>34</v>
      </c>
      <c r="J12" s="227" t="s">
        <v>1</v>
      </c>
      <c r="K12" s="163">
        <f t="shared" si="0"/>
        <v>34</v>
      </c>
      <c r="L12" s="430">
        <v>1946</v>
      </c>
      <c r="M12" s="54"/>
      <c r="N12" s="130"/>
      <c r="O12" s="130"/>
      <c r="S12" s="31"/>
      <c r="T12" s="31"/>
      <c r="U12" s="31"/>
    </row>
    <row r="13" spans="8:30" ht="14.25" thickBot="1">
      <c r="H13" s="548">
        <v>1455</v>
      </c>
      <c r="I13" s="468">
        <v>17</v>
      </c>
      <c r="J13" s="469" t="s">
        <v>23</v>
      </c>
      <c r="K13" s="163">
        <f t="shared" si="0"/>
        <v>17</v>
      </c>
      <c r="L13" s="430">
        <v>1778</v>
      </c>
      <c r="M13" s="54"/>
      <c r="N13" s="130"/>
      <c r="O13" s="130"/>
      <c r="S13" s="31"/>
      <c r="T13" s="31"/>
      <c r="U13" s="31"/>
    </row>
    <row r="14" spans="8:30" ht="14.25" thickTop="1">
      <c r="H14" s="53">
        <v>1434</v>
      </c>
      <c r="I14" s="168">
        <v>27</v>
      </c>
      <c r="J14" s="246" t="s">
        <v>33</v>
      </c>
      <c r="K14" s="151" t="s">
        <v>9</v>
      </c>
      <c r="L14" s="431">
        <v>80784</v>
      </c>
      <c r="S14" s="31"/>
      <c r="T14" s="31"/>
      <c r="U14" s="31"/>
    </row>
    <row r="15" spans="8:30">
      <c r="H15" s="127">
        <v>1210</v>
      </c>
      <c r="I15" s="119">
        <v>25</v>
      </c>
      <c r="J15" s="224" t="s">
        <v>31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53">
        <v>564</v>
      </c>
      <c r="I16" s="119">
        <v>2</v>
      </c>
      <c r="J16" s="224" t="s">
        <v>6</v>
      </c>
      <c r="K16" s="163">
        <f>SUM(I4)</f>
        <v>33</v>
      </c>
      <c r="L16" s="224" t="s">
        <v>0</v>
      </c>
      <c r="M16" s="432">
        <v>28599</v>
      </c>
      <c r="N16" s="128">
        <f>SUM(H4)</f>
        <v>30343</v>
      </c>
      <c r="O16" s="54"/>
      <c r="P16" s="21"/>
      <c r="S16" s="31"/>
      <c r="T16" s="31"/>
      <c r="U16" s="31"/>
    </row>
    <row r="17" spans="1:21">
      <c r="H17" s="127">
        <v>512</v>
      </c>
      <c r="I17" s="408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3">
        <v>19463</v>
      </c>
      <c r="N17" s="128">
        <f t="shared" ref="N17:N25" si="2">SUM(H5)</f>
        <v>20993</v>
      </c>
      <c r="O17" s="54"/>
      <c r="P17" s="21"/>
      <c r="S17" s="31"/>
      <c r="T17" s="31"/>
      <c r="U17" s="31"/>
    </row>
    <row r="18" spans="1:21">
      <c r="H18" s="479">
        <v>362</v>
      </c>
      <c r="I18" s="119">
        <v>1</v>
      </c>
      <c r="J18" s="224" t="s">
        <v>4</v>
      </c>
      <c r="K18" s="163">
        <f t="shared" si="1"/>
        <v>14</v>
      </c>
      <c r="L18" s="224" t="s">
        <v>21</v>
      </c>
      <c r="M18" s="433">
        <v>8723</v>
      </c>
      <c r="N18" s="128">
        <f t="shared" si="2"/>
        <v>7291</v>
      </c>
      <c r="O18" s="54"/>
      <c r="P18" s="21"/>
      <c r="S18" s="31"/>
      <c r="T18" s="31"/>
      <c r="U18" s="31"/>
    </row>
    <row r="19" spans="1:21">
      <c r="H19" s="128">
        <v>300</v>
      </c>
      <c r="I19" s="119">
        <v>19</v>
      </c>
      <c r="J19" s="224" t="s">
        <v>25</v>
      </c>
      <c r="K19" s="163">
        <f t="shared" si="1"/>
        <v>38</v>
      </c>
      <c r="L19" s="224" t="s">
        <v>40</v>
      </c>
      <c r="M19" s="433">
        <v>4644</v>
      </c>
      <c r="N19" s="128">
        <f t="shared" si="2"/>
        <v>4413</v>
      </c>
      <c r="O19" s="54"/>
      <c r="P19" s="21"/>
      <c r="S19" s="31"/>
      <c r="T19" s="31"/>
      <c r="U19" s="31"/>
    </row>
    <row r="20" spans="1:21" ht="14.25" thickBot="1">
      <c r="H20" s="53">
        <v>196</v>
      </c>
      <c r="I20" s="119">
        <v>21</v>
      </c>
      <c r="J20" s="224" t="s">
        <v>27</v>
      </c>
      <c r="K20" s="163">
        <f t="shared" si="1"/>
        <v>37</v>
      </c>
      <c r="L20" s="224" t="s">
        <v>39</v>
      </c>
      <c r="M20" s="433">
        <v>4079</v>
      </c>
      <c r="N20" s="128">
        <f t="shared" si="2"/>
        <v>3355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220</v>
      </c>
      <c r="D21" s="74" t="s">
        <v>210</v>
      </c>
      <c r="E21" s="74" t="s">
        <v>55</v>
      </c>
      <c r="F21" s="74" t="s">
        <v>54</v>
      </c>
      <c r="G21" s="74" t="s">
        <v>56</v>
      </c>
      <c r="H21" s="127">
        <v>127</v>
      </c>
      <c r="I21" s="119">
        <v>23</v>
      </c>
      <c r="J21" s="224" t="s">
        <v>29</v>
      </c>
      <c r="K21" s="163">
        <f t="shared" si="1"/>
        <v>15</v>
      </c>
      <c r="L21" s="224" t="s">
        <v>22</v>
      </c>
      <c r="M21" s="433">
        <v>3291</v>
      </c>
      <c r="N21" s="128">
        <f t="shared" si="2"/>
        <v>3198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30343</v>
      </c>
      <c r="D22" s="128">
        <f>SUM(L4)</f>
        <v>30354</v>
      </c>
      <c r="E22" s="66">
        <f t="shared" ref="E22:E32" si="4">SUM(N16/M16*100)</f>
        <v>106.09811531871745</v>
      </c>
      <c r="F22" s="70">
        <f>SUM(C22/D22*100)</f>
        <v>99.963760954075241</v>
      </c>
      <c r="G22" s="5"/>
      <c r="H22" s="131">
        <v>96</v>
      </c>
      <c r="I22" s="119">
        <v>16</v>
      </c>
      <c r="J22" s="224" t="s">
        <v>3</v>
      </c>
      <c r="K22" s="163">
        <f t="shared" si="1"/>
        <v>24</v>
      </c>
      <c r="L22" s="227" t="s">
        <v>30</v>
      </c>
      <c r="M22" s="433">
        <v>2803</v>
      </c>
      <c r="N22" s="128">
        <f t="shared" si="2"/>
        <v>2443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20993</v>
      </c>
      <c r="D23" s="128">
        <f>SUM(L5)</f>
        <v>20431</v>
      </c>
      <c r="E23" s="66">
        <f t="shared" si="4"/>
        <v>107.86106972203669</v>
      </c>
      <c r="F23" s="70">
        <f t="shared" ref="F23:F32" si="5">SUM(C23/D23*100)</f>
        <v>102.75072194214674</v>
      </c>
      <c r="G23" s="5"/>
      <c r="H23" s="131">
        <v>84</v>
      </c>
      <c r="I23" s="119">
        <v>4</v>
      </c>
      <c r="J23" s="224" t="s">
        <v>13</v>
      </c>
      <c r="K23" s="163">
        <f t="shared" si="1"/>
        <v>36</v>
      </c>
      <c r="L23" s="224" t="s">
        <v>5</v>
      </c>
      <c r="M23" s="433">
        <v>2771</v>
      </c>
      <c r="N23" s="128">
        <f t="shared" si="2"/>
        <v>1898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7291</v>
      </c>
      <c r="D24" s="128">
        <f t="shared" ref="D24:D31" si="6">SUM(L6)</f>
        <v>5851</v>
      </c>
      <c r="E24" s="66">
        <f t="shared" si="4"/>
        <v>83.58362948526883</v>
      </c>
      <c r="F24" s="70">
        <f t="shared" si="5"/>
        <v>124.61117757648266</v>
      </c>
      <c r="G24" s="5"/>
      <c r="H24" s="529">
        <v>80</v>
      </c>
      <c r="I24" s="119">
        <v>39</v>
      </c>
      <c r="J24" s="224" t="s">
        <v>41</v>
      </c>
      <c r="K24" s="163">
        <f t="shared" si="1"/>
        <v>34</v>
      </c>
      <c r="L24" s="227" t="s">
        <v>1</v>
      </c>
      <c r="M24" s="433">
        <v>1989</v>
      </c>
      <c r="N24" s="128">
        <f t="shared" si="2"/>
        <v>1574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4413</v>
      </c>
      <c r="D25" s="128">
        <f t="shared" si="6"/>
        <v>4524</v>
      </c>
      <c r="E25" s="66">
        <f t="shared" si="4"/>
        <v>95.025839793281648</v>
      </c>
      <c r="F25" s="70">
        <f t="shared" si="5"/>
        <v>97.546419098143232</v>
      </c>
      <c r="G25" s="5"/>
      <c r="H25" s="529">
        <v>75</v>
      </c>
      <c r="I25" s="119">
        <v>31</v>
      </c>
      <c r="J25" s="224" t="s">
        <v>128</v>
      </c>
      <c r="K25" s="253">
        <f t="shared" si="1"/>
        <v>17</v>
      </c>
      <c r="L25" s="469" t="s">
        <v>23</v>
      </c>
      <c r="M25" s="434">
        <v>1412</v>
      </c>
      <c r="N25" s="234">
        <f t="shared" si="2"/>
        <v>1455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39</v>
      </c>
      <c r="C26" s="52">
        <f t="shared" si="3"/>
        <v>3355</v>
      </c>
      <c r="D26" s="128">
        <f t="shared" si="6"/>
        <v>3763</v>
      </c>
      <c r="E26" s="66">
        <f t="shared" si="4"/>
        <v>82.250551605785731</v>
      </c>
      <c r="F26" s="70">
        <f t="shared" si="5"/>
        <v>89.157587031623706</v>
      </c>
      <c r="G26" s="16"/>
      <c r="H26" s="545">
        <v>73</v>
      </c>
      <c r="I26" s="119">
        <v>6</v>
      </c>
      <c r="J26" s="224" t="s">
        <v>15</v>
      </c>
      <c r="K26" s="5"/>
      <c r="L26" s="512" t="s">
        <v>196</v>
      </c>
      <c r="M26" s="435">
        <v>84580</v>
      </c>
      <c r="N26" s="266">
        <f>SUM(H44)</f>
        <v>82180</v>
      </c>
      <c r="S26" s="31"/>
      <c r="T26" s="31"/>
      <c r="U26" s="31"/>
    </row>
    <row r="27" spans="1:21">
      <c r="A27" s="76">
        <v>6</v>
      </c>
      <c r="B27" s="224" t="s">
        <v>22</v>
      </c>
      <c r="C27" s="52">
        <f t="shared" si="3"/>
        <v>3198</v>
      </c>
      <c r="D27" s="128">
        <f t="shared" si="6"/>
        <v>3260</v>
      </c>
      <c r="E27" s="66">
        <f t="shared" si="4"/>
        <v>97.174111212397449</v>
      </c>
      <c r="F27" s="70">
        <f t="shared" si="5"/>
        <v>98.098159509202461</v>
      </c>
      <c r="G27" s="5"/>
      <c r="H27" s="541">
        <v>50</v>
      </c>
      <c r="I27" s="119">
        <v>22</v>
      </c>
      <c r="J27" s="224" t="s">
        <v>28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30</v>
      </c>
      <c r="C28" s="52">
        <f t="shared" si="3"/>
        <v>2443</v>
      </c>
      <c r="D28" s="128">
        <f t="shared" si="6"/>
        <v>850</v>
      </c>
      <c r="E28" s="66">
        <f t="shared" si="4"/>
        <v>87.156617909382803</v>
      </c>
      <c r="F28" s="70">
        <f t="shared" si="5"/>
        <v>287.41176470588232</v>
      </c>
      <c r="G28" s="5"/>
      <c r="H28" s="176">
        <v>46</v>
      </c>
      <c r="I28" s="119">
        <v>9</v>
      </c>
      <c r="J28" s="459" t="s">
        <v>206</v>
      </c>
      <c r="L28" s="36"/>
      <c r="S28" s="31"/>
      <c r="T28" s="31"/>
      <c r="U28" s="31"/>
    </row>
    <row r="29" spans="1:21">
      <c r="A29" s="76">
        <v>8</v>
      </c>
      <c r="B29" s="224" t="s">
        <v>5</v>
      </c>
      <c r="C29" s="52">
        <f t="shared" si="3"/>
        <v>1898</v>
      </c>
      <c r="D29" s="128">
        <f t="shared" si="6"/>
        <v>1885</v>
      </c>
      <c r="E29" s="66">
        <f t="shared" si="4"/>
        <v>68.495128112594728</v>
      </c>
      <c r="F29" s="70">
        <f t="shared" si="5"/>
        <v>100.68965517241379</v>
      </c>
      <c r="G29" s="15"/>
      <c r="H29" s="131">
        <v>4</v>
      </c>
      <c r="I29" s="119">
        <v>3</v>
      </c>
      <c r="J29" s="224" t="s">
        <v>12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1</v>
      </c>
      <c r="C30" s="52">
        <f t="shared" si="3"/>
        <v>1574</v>
      </c>
      <c r="D30" s="128">
        <f t="shared" si="6"/>
        <v>1946</v>
      </c>
      <c r="E30" s="66">
        <f t="shared" si="4"/>
        <v>79.135243841126197</v>
      </c>
      <c r="F30" s="70">
        <f t="shared" si="5"/>
        <v>80.883864337101755</v>
      </c>
      <c r="G30" s="16"/>
      <c r="H30" s="529">
        <v>4</v>
      </c>
      <c r="I30" s="119">
        <v>12</v>
      </c>
      <c r="J30" s="224" t="s">
        <v>20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9" t="s">
        <v>23</v>
      </c>
      <c r="C31" s="52">
        <f t="shared" si="3"/>
        <v>1455</v>
      </c>
      <c r="D31" s="128">
        <f t="shared" si="6"/>
        <v>1778</v>
      </c>
      <c r="E31" s="66">
        <f t="shared" si="4"/>
        <v>103.04532577903683</v>
      </c>
      <c r="F31" s="70">
        <f t="shared" si="5"/>
        <v>81.833520809898758</v>
      </c>
      <c r="G31" s="132"/>
      <c r="H31" s="176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82180</v>
      </c>
      <c r="D32" s="82">
        <f>SUM(L14)</f>
        <v>80784</v>
      </c>
      <c r="E32" s="85">
        <f t="shared" si="4"/>
        <v>97.162449751714348</v>
      </c>
      <c r="F32" s="83">
        <f t="shared" si="5"/>
        <v>101.72806496335909</v>
      </c>
      <c r="G32" s="84"/>
      <c r="H32" s="546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128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52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547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13</v>
      </c>
      <c r="J36" s="224" t="s">
        <v>7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268">
        <v>0</v>
      </c>
      <c r="I37" s="119">
        <v>18</v>
      </c>
      <c r="J37" s="224" t="s">
        <v>24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53">
        <v>0</v>
      </c>
      <c r="I38" s="119">
        <v>20</v>
      </c>
      <c r="J38" s="224" t="s">
        <v>26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127">
        <v>0</v>
      </c>
      <c r="I39" s="119">
        <v>28</v>
      </c>
      <c r="J39" s="224" t="s">
        <v>34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244">
        <v>0</v>
      </c>
      <c r="I40" s="119">
        <v>29</v>
      </c>
      <c r="J40" s="224" t="s">
        <v>118</v>
      </c>
      <c r="L40" s="57"/>
      <c r="M40" s="31"/>
      <c r="S40" s="31"/>
      <c r="T40" s="31"/>
      <c r="U40" s="31"/>
    </row>
    <row r="41" spans="1:30">
      <c r="H41" s="53">
        <v>0</v>
      </c>
      <c r="I41" s="119">
        <v>30</v>
      </c>
      <c r="J41" s="224" t="s">
        <v>35</v>
      </c>
      <c r="L41" s="57"/>
      <c r="M41" s="31"/>
      <c r="S41" s="31"/>
      <c r="T41" s="31"/>
      <c r="U41" s="31"/>
    </row>
    <row r="42" spans="1:30">
      <c r="H42" s="53">
        <v>0</v>
      </c>
      <c r="I42" s="119">
        <v>32</v>
      </c>
      <c r="J42" s="224" t="s">
        <v>37</v>
      </c>
      <c r="L42" s="57"/>
      <c r="M42" s="31"/>
      <c r="S42" s="31"/>
      <c r="T42" s="31"/>
      <c r="U42" s="31"/>
    </row>
    <row r="43" spans="1:30">
      <c r="H43" s="53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82180</v>
      </c>
      <c r="I44" s="119"/>
      <c r="J44" s="233" t="s">
        <v>120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220</v>
      </c>
      <c r="I47" s="119"/>
      <c r="J47" s="251" t="s">
        <v>80</v>
      </c>
      <c r="K47" s="5"/>
      <c r="L47" s="417" t="s">
        <v>210</v>
      </c>
      <c r="S47" s="31"/>
      <c r="T47" s="31"/>
      <c r="U47" s="31"/>
      <c r="V47" s="31"/>
    </row>
    <row r="48" spans="1:30">
      <c r="H48" s="259" t="s">
        <v>122</v>
      </c>
      <c r="I48" s="168"/>
      <c r="J48" s="250" t="s">
        <v>57</v>
      </c>
      <c r="K48" s="244"/>
      <c r="L48" s="422" t="s">
        <v>122</v>
      </c>
      <c r="S48" s="31"/>
      <c r="T48" s="31"/>
      <c r="U48" s="31"/>
      <c r="V48" s="31"/>
    </row>
    <row r="49" spans="1:22">
      <c r="H49" s="52">
        <v>61315</v>
      </c>
      <c r="I49" s="119">
        <v>26</v>
      </c>
      <c r="J49" s="224" t="s">
        <v>32</v>
      </c>
      <c r="K49" s="5">
        <f>SUM(I49)</f>
        <v>26</v>
      </c>
      <c r="L49" s="423">
        <v>60318</v>
      </c>
      <c r="M49" s="1"/>
      <c r="N49" s="129"/>
      <c r="O49" s="129"/>
      <c r="S49" s="31"/>
      <c r="T49" s="31"/>
      <c r="U49" s="31"/>
      <c r="V49" s="31"/>
    </row>
    <row r="50" spans="1:22">
      <c r="H50" s="6">
        <v>16697</v>
      </c>
      <c r="I50" s="119">
        <v>33</v>
      </c>
      <c r="J50" s="224" t="s">
        <v>0</v>
      </c>
      <c r="K50" s="5">
        <f t="shared" ref="K50:K58" si="7">SUM(I50)</f>
        <v>33</v>
      </c>
      <c r="L50" s="423">
        <v>9498</v>
      </c>
      <c r="M50" s="31"/>
      <c r="N50" s="130"/>
      <c r="O50" s="130"/>
      <c r="S50" s="31"/>
      <c r="T50" s="31"/>
      <c r="U50" s="31"/>
      <c r="V50" s="31"/>
    </row>
    <row r="51" spans="1:22">
      <c r="H51" s="53">
        <v>12467</v>
      </c>
      <c r="I51" s="119">
        <v>13</v>
      </c>
      <c r="J51" s="224" t="s">
        <v>7</v>
      </c>
      <c r="K51" s="5">
        <f t="shared" si="7"/>
        <v>13</v>
      </c>
      <c r="L51" s="423">
        <v>14678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11066</v>
      </c>
      <c r="I52" s="119">
        <v>34</v>
      </c>
      <c r="J52" s="224" t="s">
        <v>1</v>
      </c>
      <c r="K52" s="5">
        <f t="shared" si="7"/>
        <v>34</v>
      </c>
      <c r="L52" s="423">
        <v>9154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220</v>
      </c>
      <c r="D53" s="74" t="s">
        <v>210</v>
      </c>
      <c r="E53" s="74" t="s">
        <v>55</v>
      </c>
      <c r="F53" s="74" t="s">
        <v>54</v>
      </c>
      <c r="G53" s="74" t="s">
        <v>56</v>
      </c>
      <c r="H53" s="53">
        <v>10069</v>
      </c>
      <c r="I53" s="119">
        <v>40</v>
      </c>
      <c r="J53" s="224" t="s">
        <v>2</v>
      </c>
      <c r="K53" s="5">
        <f t="shared" si="7"/>
        <v>40</v>
      </c>
      <c r="L53" s="423">
        <v>5745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61315</v>
      </c>
      <c r="D54" s="139">
        <f>SUM(L49)</f>
        <v>60318</v>
      </c>
      <c r="E54" s="66">
        <f t="shared" ref="E54:E64" si="9">SUM(N63/M63*100)</f>
        <v>99.232873165126477</v>
      </c>
      <c r="F54" s="66">
        <f>SUM(C54/D54*100)</f>
        <v>101.65290626347027</v>
      </c>
      <c r="G54" s="5"/>
      <c r="H54" s="53">
        <v>9313</v>
      </c>
      <c r="I54" s="119">
        <v>25</v>
      </c>
      <c r="J54" s="224" t="s">
        <v>31</v>
      </c>
      <c r="K54" s="5">
        <f t="shared" si="7"/>
        <v>25</v>
      </c>
      <c r="L54" s="423">
        <v>12807</v>
      </c>
      <c r="M54" s="31"/>
      <c r="N54" s="507"/>
      <c r="O54" s="130"/>
      <c r="S54" s="31"/>
      <c r="T54" s="31"/>
      <c r="U54" s="31"/>
      <c r="V54" s="31"/>
    </row>
    <row r="55" spans="1:22">
      <c r="A55" s="76">
        <v>2</v>
      </c>
      <c r="B55" s="224" t="s">
        <v>0</v>
      </c>
      <c r="C55" s="52">
        <f t="shared" si="8"/>
        <v>16697</v>
      </c>
      <c r="D55" s="139">
        <f t="shared" ref="D55:D64" si="10">SUM(L50)</f>
        <v>9498</v>
      </c>
      <c r="E55" s="66">
        <f t="shared" si="9"/>
        <v>104.07005734230866</v>
      </c>
      <c r="F55" s="66">
        <f t="shared" ref="F55:F64" si="11">SUM(C55/D55*100)</f>
        <v>175.79490419035585</v>
      </c>
      <c r="G55" s="5"/>
      <c r="H55" s="127">
        <v>4369</v>
      </c>
      <c r="I55" s="119">
        <v>24</v>
      </c>
      <c r="J55" s="224" t="s">
        <v>30</v>
      </c>
      <c r="K55" s="5">
        <f t="shared" si="7"/>
        <v>24</v>
      </c>
      <c r="L55" s="423">
        <v>4985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7</v>
      </c>
      <c r="C56" s="52">
        <f t="shared" si="8"/>
        <v>12467</v>
      </c>
      <c r="D56" s="139">
        <f t="shared" si="10"/>
        <v>14678</v>
      </c>
      <c r="E56" s="66">
        <f t="shared" si="9"/>
        <v>73.791062444510217</v>
      </c>
      <c r="F56" s="66">
        <f t="shared" si="11"/>
        <v>84.936639869191993</v>
      </c>
      <c r="G56" s="5"/>
      <c r="H56" s="127">
        <v>3221</v>
      </c>
      <c r="I56" s="119">
        <v>22</v>
      </c>
      <c r="J56" s="224" t="s">
        <v>28</v>
      </c>
      <c r="K56" s="5">
        <f t="shared" si="7"/>
        <v>22</v>
      </c>
      <c r="L56" s="423">
        <v>2744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1</v>
      </c>
      <c r="C57" s="52">
        <f t="shared" si="8"/>
        <v>11066</v>
      </c>
      <c r="D57" s="139">
        <f t="shared" si="10"/>
        <v>9154</v>
      </c>
      <c r="E57" s="66">
        <f t="shared" si="9"/>
        <v>130.72652096869462</v>
      </c>
      <c r="F57" s="66">
        <f t="shared" si="11"/>
        <v>120.8870439152283</v>
      </c>
      <c r="G57" s="5"/>
      <c r="H57" s="131">
        <v>3058</v>
      </c>
      <c r="I57" s="119">
        <v>16</v>
      </c>
      <c r="J57" s="224" t="s">
        <v>3</v>
      </c>
      <c r="K57" s="5">
        <f t="shared" si="7"/>
        <v>16</v>
      </c>
      <c r="L57" s="423">
        <v>4902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2</v>
      </c>
      <c r="C58" s="52">
        <f t="shared" si="8"/>
        <v>10069</v>
      </c>
      <c r="D58" s="139">
        <f t="shared" si="10"/>
        <v>5745</v>
      </c>
      <c r="E58" s="66">
        <f t="shared" si="9"/>
        <v>100.08946322067594</v>
      </c>
      <c r="F58" s="66">
        <f t="shared" si="11"/>
        <v>175.26544821583988</v>
      </c>
      <c r="G58" s="16"/>
      <c r="H58" s="234">
        <v>2856</v>
      </c>
      <c r="I58" s="194">
        <v>36</v>
      </c>
      <c r="J58" s="227" t="s">
        <v>5</v>
      </c>
      <c r="K58" s="18">
        <f t="shared" si="7"/>
        <v>36</v>
      </c>
      <c r="L58" s="424">
        <v>5021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31</v>
      </c>
      <c r="C59" s="52">
        <f t="shared" si="8"/>
        <v>9313</v>
      </c>
      <c r="D59" s="139">
        <f t="shared" si="10"/>
        <v>12807</v>
      </c>
      <c r="E59" s="66">
        <f t="shared" si="9"/>
        <v>71.298422906139947</v>
      </c>
      <c r="F59" s="66">
        <f t="shared" si="11"/>
        <v>72.718044819239481</v>
      </c>
      <c r="G59" s="5"/>
      <c r="H59" s="549">
        <v>2484</v>
      </c>
      <c r="I59" s="465">
        <v>15</v>
      </c>
      <c r="J59" s="308" t="s">
        <v>22</v>
      </c>
      <c r="K59" s="12" t="s">
        <v>76</v>
      </c>
      <c r="L59" s="425">
        <v>136804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30</v>
      </c>
      <c r="C60" s="52">
        <f t="shared" si="8"/>
        <v>4369</v>
      </c>
      <c r="D60" s="139">
        <f t="shared" si="10"/>
        <v>4985</v>
      </c>
      <c r="E60" s="66">
        <f t="shared" si="9"/>
        <v>114.43163960188581</v>
      </c>
      <c r="F60" s="66">
        <f t="shared" si="11"/>
        <v>87.642928786359079</v>
      </c>
      <c r="G60" s="5"/>
      <c r="H60" s="131">
        <v>944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28</v>
      </c>
      <c r="C61" s="52">
        <f t="shared" si="8"/>
        <v>3221</v>
      </c>
      <c r="D61" s="139">
        <f t="shared" si="10"/>
        <v>2744</v>
      </c>
      <c r="E61" s="66">
        <f t="shared" si="9"/>
        <v>110.27045532351933</v>
      </c>
      <c r="F61" s="66">
        <f t="shared" si="11"/>
        <v>117.38338192419826</v>
      </c>
      <c r="G61" s="15"/>
      <c r="H61" s="176">
        <v>604</v>
      </c>
      <c r="I61" s="197">
        <v>21</v>
      </c>
      <c r="J61" s="5" t="s">
        <v>193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3</v>
      </c>
      <c r="C62" s="52">
        <f t="shared" si="8"/>
        <v>3058</v>
      </c>
      <c r="D62" s="139">
        <f t="shared" si="10"/>
        <v>4902</v>
      </c>
      <c r="E62" s="66">
        <f t="shared" si="9"/>
        <v>46.844362745098039</v>
      </c>
      <c r="F62" s="66">
        <f t="shared" si="11"/>
        <v>62.382700938392489</v>
      </c>
      <c r="G62" s="16"/>
      <c r="H62" s="131">
        <v>460</v>
      </c>
      <c r="I62" s="245">
        <v>17</v>
      </c>
      <c r="J62" s="224" t="s">
        <v>23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1">
        <f t="shared" si="8"/>
        <v>2856</v>
      </c>
      <c r="D63" s="195">
        <f t="shared" si="10"/>
        <v>5021</v>
      </c>
      <c r="E63" s="72">
        <f t="shared" si="9"/>
        <v>99.546880446148492</v>
      </c>
      <c r="F63" s="72">
        <f t="shared" si="11"/>
        <v>56.881099382593113</v>
      </c>
      <c r="G63" s="132"/>
      <c r="H63" s="131">
        <v>140</v>
      </c>
      <c r="I63" s="119">
        <v>23</v>
      </c>
      <c r="J63" s="224" t="s">
        <v>29</v>
      </c>
      <c r="K63" s="5">
        <f>SUM(K49)</f>
        <v>26</v>
      </c>
      <c r="L63" s="224" t="s">
        <v>32</v>
      </c>
      <c r="M63" s="237">
        <v>61789</v>
      </c>
      <c r="N63" s="128">
        <f>SUM(H49)</f>
        <v>61315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139398</v>
      </c>
      <c r="D64" s="196">
        <f t="shared" si="10"/>
        <v>136804</v>
      </c>
      <c r="E64" s="85">
        <f t="shared" si="9"/>
        <v>94.502633773312454</v>
      </c>
      <c r="F64" s="85">
        <f t="shared" si="11"/>
        <v>101.89614338762026</v>
      </c>
      <c r="G64" s="84"/>
      <c r="H64" s="541">
        <v>122</v>
      </c>
      <c r="I64" s="119">
        <v>1</v>
      </c>
      <c r="J64" s="224" t="s">
        <v>4</v>
      </c>
      <c r="K64" s="5">
        <f t="shared" ref="K64:K72" si="12">SUM(K50)</f>
        <v>33</v>
      </c>
      <c r="L64" s="224" t="s">
        <v>0</v>
      </c>
      <c r="M64" s="237">
        <v>16044</v>
      </c>
      <c r="N64" s="128">
        <f t="shared" ref="N64:N72" si="13">SUM(H50)</f>
        <v>16697</v>
      </c>
      <c r="O64" s="54"/>
      <c r="S64" s="31"/>
      <c r="T64" s="31"/>
      <c r="U64" s="31"/>
      <c r="V64" s="31"/>
    </row>
    <row r="65" spans="2:22">
      <c r="H65" s="128">
        <v>81</v>
      </c>
      <c r="I65" s="119">
        <v>29</v>
      </c>
      <c r="J65" s="224" t="s">
        <v>118</v>
      </c>
      <c r="K65" s="5">
        <f t="shared" si="12"/>
        <v>13</v>
      </c>
      <c r="L65" s="224" t="s">
        <v>7</v>
      </c>
      <c r="M65" s="237">
        <v>16895</v>
      </c>
      <c r="N65" s="128">
        <f t="shared" si="13"/>
        <v>12467</v>
      </c>
      <c r="O65" s="54"/>
      <c r="S65" s="31"/>
      <c r="T65" s="31"/>
      <c r="U65" s="31"/>
      <c r="V65" s="31"/>
    </row>
    <row r="66" spans="2:22">
      <c r="H66" s="128">
        <v>69</v>
      </c>
      <c r="I66" s="119">
        <v>9</v>
      </c>
      <c r="J66" s="459" t="s">
        <v>203</v>
      </c>
      <c r="K66" s="5">
        <f t="shared" si="12"/>
        <v>34</v>
      </c>
      <c r="L66" s="224" t="s">
        <v>1</v>
      </c>
      <c r="M66" s="237">
        <v>8465</v>
      </c>
      <c r="N66" s="128">
        <f t="shared" si="13"/>
        <v>11066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49</v>
      </c>
      <c r="I67" s="119">
        <v>27</v>
      </c>
      <c r="J67" s="224" t="s">
        <v>33</v>
      </c>
      <c r="K67" s="5">
        <f t="shared" si="12"/>
        <v>40</v>
      </c>
      <c r="L67" s="224" t="s">
        <v>2</v>
      </c>
      <c r="M67" s="237">
        <v>10060</v>
      </c>
      <c r="N67" s="128">
        <f t="shared" si="13"/>
        <v>10069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401">
        <v>12</v>
      </c>
      <c r="I68" s="119">
        <v>30</v>
      </c>
      <c r="J68" s="224" t="s">
        <v>35</v>
      </c>
      <c r="K68" s="5">
        <f t="shared" si="12"/>
        <v>25</v>
      </c>
      <c r="L68" s="224" t="s">
        <v>31</v>
      </c>
      <c r="M68" s="237">
        <v>13062</v>
      </c>
      <c r="N68" s="128">
        <f t="shared" si="13"/>
        <v>9313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127">
        <v>2</v>
      </c>
      <c r="I69" s="119">
        <v>14</v>
      </c>
      <c r="J69" s="224" t="s">
        <v>21</v>
      </c>
      <c r="K69" s="5">
        <f t="shared" si="12"/>
        <v>24</v>
      </c>
      <c r="L69" s="224" t="s">
        <v>30</v>
      </c>
      <c r="M69" s="237">
        <v>3818</v>
      </c>
      <c r="N69" s="128">
        <f t="shared" si="13"/>
        <v>4369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53">
        <v>0</v>
      </c>
      <c r="I70" s="119">
        <v>2</v>
      </c>
      <c r="J70" s="224" t="s">
        <v>6</v>
      </c>
      <c r="K70" s="5">
        <f t="shared" si="12"/>
        <v>22</v>
      </c>
      <c r="L70" s="224" t="s">
        <v>28</v>
      </c>
      <c r="M70" s="237">
        <v>2921</v>
      </c>
      <c r="N70" s="128">
        <f t="shared" si="13"/>
        <v>3221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4" t="s">
        <v>12</v>
      </c>
      <c r="K71" s="5">
        <f t="shared" si="12"/>
        <v>16</v>
      </c>
      <c r="L71" s="224" t="s">
        <v>3</v>
      </c>
      <c r="M71" s="237">
        <v>6528</v>
      </c>
      <c r="N71" s="128">
        <f t="shared" si="13"/>
        <v>3058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53">
        <v>0</v>
      </c>
      <c r="I72" s="119">
        <v>4</v>
      </c>
      <c r="J72" s="224" t="s">
        <v>13</v>
      </c>
      <c r="K72" s="5">
        <f t="shared" si="12"/>
        <v>36</v>
      </c>
      <c r="L72" s="227" t="s">
        <v>5</v>
      </c>
      <c r="M72" s="238">
        <v>2869</v>
      </c>
      <c r="N72" s="128">
        <f t="shared" si="13"/>
        <v>2856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5</v>
      </c>
      <c r="J73" s="224" t="s">
        <v>14</v>
      </c>
      <c r="K73" s="52"/>
      <c r="L73" s="387" t="s">
        <v>107</v>
      </c>
      <c r="M73" s="236">
        <v>147507</v>
      </c>
      <c r="N73" s="235">
        <f>SUM(H89)</f>
        <v>139398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127">
        <v>0</v>
      </c>
      <c r="I74" s="119">
        <v>6</v>
      </c>
      <c r="J74" s="224" t="s">
        <v>15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53">
        <v>0</v>
      </c>
      <c r="I75" s="119">
        <v>7</v>
      </c>
      <c r="J75" s="224" t="s">
        <v>16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127">
        <v>0</v>
      </c>
      <c r="I76" s="119">
        <v>8</v>
      </c>
      <c r="J76" s="224" t="s">
        <v>17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10</v>
      </c>
      <c r="J77" s="224" t="s">
        <v>18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127">
        <v>0</v>
      </c>
      <c r="I78" s="119">
        <v>11</v>
      </c>
      <c r="J78" s="224" t="s">
        <v>19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128">
        <v>0</v>
      </c>
      <c r="I79" s="119">
        <v>12</v>
      </c>
      <c r="J79" s="224" t="s">
        <v>20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53">
        <v>0</v>
      </c>
      <c r="I80" s="119">
        <v>18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169">
        <v>0</v>
      </c>
      <c r="I81" s="119">
        <v>19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52">
        <v>0</v>
      </c>
      <c r="I82" s="119">
        <v>20</v>
      </c>
      <c r="J82" s="224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457">
        <v>0</v>
      </c>
      <c r="I83" s="119">
        <v>28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4" t="s">
        <v>119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53">
        <v>0</v>
      </c>
      <c r="I85" s="119">
        <v>32</v>
      </c>
      <c r="J85" s="224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53">
        <v>0</v>
      </c>
      <c r="I86" s="119">
        <v>35</v>
      </c>
      <c r="J86" s="224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127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53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139398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M27" sqref="M27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8" t="s">
        <v>220</v>
      </c>
      <c r="I2" s="119"/>
      <c r="J2" s="260" t="s">
        <v>126</v>
      </c>
      <c r="K2" s="5"/>
      <c r="L2" s="252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122</v>
      </c>
      <c r="I3" s="119"/>
      <c r="J3" s="202" t="s">
        <v>123</v>
      </c>
      <c r="K3" s="5"/>
      <c r="L3" s="51" t="s">
        <v>122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24687</v>
      </c>
      <c r="I4" s="119">
        <v>17</v>
      </c>
      <c r="J4" s="40" t="s">
        <v>23</v>
      </c>
      <c r="K4" s="278">
        <f>SUM(I4)</f>
        <v>17</v>
      </c>
      <c r="L4" s="378">
        <v>26809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20813</v>
      </c>
      <c r="I5" s="119">
        <v>33</v>
      </c>
      <c r="J5" s="40" t="s">
        <v>0</v>
      </c>
      <c r="K5" s="278">
        <f t="shared" ref="K5:K13" si="0">SUM(I5)</f>
        <v>33</v>
      </c>
      <c r="L5" s="378">
        <v>22136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15811</v>
      </c>
      <c r="I6" s="119">
        <v>34</v>
      </c>
      <c r="J6" s="40" t="s">
        <v>1</v>
      </c>
      <c r="K6" s="278">
        <f t="shared" si="0"/>
        <v>34</v>
      </c>
      <c r="L6" s="378">
        <v>16241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15797</v>
      </c>
      <c r="I7" s="119">
        <v>40</v>
      </c>
      <c r="J7" s="40" t="s">
        <v>2</v>
      </c>
      <c r="K7" s="278">
        <f t="shared" si="0"/>
        <v>40</v>
      </c>
      <c r="L7" s="378">
        <v>11496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14469</v>
      </c>
      <c r="I8" s="119">
        <v>31</v>
      </c>
      <c r="J8" s="40" t="s">
        <v>72</v>
      </c>
      <c r="K8" s="278">
        <f t="shared" si="0"/>
        <v>31</v>
      </c>
      <c r="L8" s="378">
        <v>15957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127">
        <v>12971</v>
      </c>
      <c r="I9" s="119">
        <v>3</v>
      </c>
      <c r="J9" s="40" t="s">
        <v>12</v>
      </c>
      <c r="K9" s="278">
        <f t="shared" si="0"/>
        <v>3</v>
      </c>
      <c r="L9" s="378">
        <v>16339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401">
        <v>12802</v>
      </c>
      <c r="I10" s="119">
        <v>13</v>
      </c>
      <c r="J10" s="40" t="s">
        <v>7</v>
      </c>
      <c r="K10" s="278">
        <f t="shared" si="0"/>
        <v>13</v>
      </c>
      <c r="L10" s="378">
        <v>14860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53">
        <v>10321</v>
      </c>
      <c r="I11" s="119">
        <v>16</v>
      </c>
      <c r="J11" s="40" t="s">
        <v>3</v>
      </c>
      <c r="K11" s="278">
        <f t="shared" si="0"/>
        <v>16</v>
      </c>
      <c r="L11" s="378">
        <v>11405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23">
        <v>9091</v>
      </c>
      <c r="I12" s="119">
        <v>26</v>
      </c>
      <c r="J12" s="40" t="s">
        <v>32</v>
      </c>
      <c r="K12" s="278">
        <f t="shared" si="0"/>
        <v>26</v>
      </c>
      <c r="L12" s="379">
        <v>10787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4">
        <v>8623</v>
      </c>
      <c r="I13" s="194">
        <v>2</v>
      </c>
      <c r="J13" s="103" t="s">
        <v>6</v>
      </c>
      <c r="K13" s="278">
        <f t="shared" si="0"/>
        <v>2</v>
      </c>
      <c r="L13" s="379">
        <v>14084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535">
        <v>7645</v>
      </c>
      <c r="I14" s="306">
        <v>11</v>
      </c>
      <c r="J14" s="533" t="s">
        <v>19</v>
      </c>
      <c r="K14" s="151" t="s">
        <v>9</v>
      </c>
      <c r="L14" s="380">
        <v>195714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127">
        <v>6947</v>
      </c>
      <c r="I15" s="119">
        <v>38</v>
      </c>
      <c r="J15" s="40" t="s">
        <v>40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457">
        <v>6823</v>
      </c>
      <c r="I16" s="119">
        <v>25</v>
      </c>
      <c r="J16" s="40" t="s">
        <v>31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6062</v>
      </c>
      <c r="I17" s="119">
        <v>21</v>
      </c>
      <c r="J17" s="459" t="s">
        <v>197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479">
        <v>3990</v>
      </c>
      <c r="I18" s="119">
        <v>24</v>
      </c>
      <c r="J18" s="40" t="s">
        <v>30</v>
      </c>
      <c r="K18" s="1"/>
      <c r="L18" s="261" t="s">
        <v>126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1765</v>
      </c>
      <c r="I19" s="119">
        <v>14</v>
      </c>
      <c r="J19" s="40" t="s">
        <v>21</v>
      </c>
      <c r="K19" s="163">
        <f>SUM(I4)</f>
        <v>17</v>
      </c>
      <c r="L19" s="40" t="s">
        <v>23</v>
      </c>
      <c r="M19" s="536">
        <v>28172</v>
      </c>
      <c r="N19" s="128">
        <f>SUM(H4)</f>
        <v>24687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220</v>
      </c>
      <c r="D20" s="74" t="s">
        <v>210</v>
      </c>
      <c r="E20" s="74" t="s">
        <v>55</v>
      </c>
      <c r="F20" s="74" t="s">
        <v>54</v>
      </c>
      <c r="G20" s="75" t="s">
        <v>56</v>
      </c>
      <c r="H20" s="127">
        <v>1168</v>
      </c>
      <c r="I20" s="119">
        <v>1</v>
      </c>
      <c r="J20" s="40" t="s">
        <v>4</v>
      </c>
      <c r="K20" s="163">
        <f t="shared" ref="K20:K28" si="1">SUM(I5)</f>
        <v>33</v>
      </c>
      <c r="L20" s="40" t="s">
        <v>0</v>
      </c>
      <c r="M20" s="537">
        <v>19218</v>
      </c>
      <c r="N20" s="128">
        <f t="shared" ref="N20:N28" si="2">SUM(H5)</f>
        <v>20813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7">
        <f>SUM(H4)</f>
        <v>24687</v>
      </c>
      <c r="D21" s="9">
        <f>SUM(L4)</f>
        <v>26809</v>
      </c>
      <c r="E21" s="66">
        <f t="shared" ref="E21:E30" si="3">SUM(N19/M19*100)</f>
        <v>87.629561266505746</v>
      </c>
      <c r="F21" s="66">
        <f t="shared" ref="F21:F31" si="4">SUM(C21/D21*100)</f>
        <v>92.084747659368134</v>
      </c>
      <c r="G21" s="77"/>
      <c r="H21" s="127">
        <v>1124</v>
      </c>
      <c r="I21" s="119">
        <v>9</v>
      </c>
      <c r="J21" s="459" t="s">
        <v>205</v>
      </c>
      <c r="K21" s="163">
        <f t="shared" si="1"/>
        <v>34</v>
      </c>
      <c r="L21" s="40" t="s">
        <v>1</v>
      </c>
      <c r="M21" s="537">
        <v>16605</v>
      </c>
      <c r="N21" s="128">
        <f t="shared" si="2"/>
        <v>15811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77">
        <f t="shared" ref="C22:C30" si="5">SUM(H5)</f>
        <v>20813</v>
      </c>
      <c r="D22" s="9">
        <f t="shared" ref="D22:D30" si="6">SUM(L5)</f>
        <v>22136</v>
      </c>
      <c r="E22" s="66">
        <f t="shared" si="3"/>
        <v>108.29951087522115</v>
      </c>
      <c r="F22" s="66">
        <f t="shared" si="4"/>
        <v>94.023310444524753</v>
      </c>
      <c r="G22" s="77"/>
      <c r="H22" s="53">
        <v>786</v>
      </c>
      <c r="I22" s="119">
        <v>36</v>
      </c>
      <c r="J22" s="40" t="s">
        <v>5</v>
      </c>
      <c r="K22" s="163">
        <f t="shared" si="1"/>
        <v>40</v>
      </c>
      <c r="L22" s="40" t="s">
        <v>2</v>
      </c>
      <c r="M22" s="537">
        <v>16906</v>
      </c>
      <c r="N22" s="128">
        <f t="shared" si="2"/>
        <v>15797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1</v>
      </c>
      <c r="C23" s="299">
        <f t="shared" si="5"/>
        <v>15811</v>
      </c>
      <c r="D23" s="139">
        <f t="shared" si="6"/>
        <v>16241</v>
      </c>
      <c r="E23" s="300">
        <f t="shared" si="3"/>
        <v>95.218307738632944</v>
      </c>
      <c r="F23" s="300">
        <f t="shared" si="4"/>
        <v>97.352379779570214</v>
      </c>
      <c r="G23" s="77"/>
      <c r="H23" s="127">
        <v>769</v>
      </c>
      <c r="I23" s="119">
        <v>4</v>
      </c>
      <c r="J23" s="40" t="s">
        <v>13</v>
      </c>
      <c r="K23" s="163">
        <f t="shared" si="1"/>
        <v>31</v>
      </c>
      <c r="L23" s="40" t="s">
        <v>72</v>
      </c>
      <c r="M23" s="537">
        <v>12164</v>
      </c>
      <c r="N23" s="128">
        <f t="shared" si="2"/>
        <v>14469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2</v>
      </c>
      <c r="C24" s="277">
        <f t="shared" si="5"/>
        <v>15797</v>
      </c>
      <c r="D24" s="9">
        <f t="shared" si="6"/>
        <v>11496</v>
      </c>
      <c r="E24" s="66">
        <f t="shared" si="3"/>
        <v>93.440198746007326</v>
      </c>
      <c r="F24" s="66">
        <f t="shared" si="4"/>
        <v>137.41301322199027</v>
      </c>
      <c r="G24" s="77"/>
      <c r="H24" s="127">
        <v>490</v>
      </c>
      <c r="I24" s="119">
        <v>27</v>
      </c>
      <c r="J24" s="40" t="s">
        <v>33</v>
      </c>
      <c r="K24" s="163">
        <f t="shared" si="1"/>
        <v>3</v>
      </c>
      <c r="L24" s="40" t="s">
        <v>12</v>
      </c>
      <c r="M24" s="537">
        <v>7584</v>
      </c>
      <c r="N24" s="128">
        <f t="shared" si="2"/>
        <v>12971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72</v>
      </c>
      <c r="C25" s="277">
        <f t="shared" si="5"/>
        <v>14469</v>
      </c>
      <c r="D25" s="9">
        <f t="shared" si="6"/>
        <v>15957</v>
      </c>
      <c r="E25" s="66">
        <f t="shared" si="3"/>
        <v>118.94935876356463</v>
      </c>
      <c r="F25" s="66">
        <f t="shared" si="4"/>
        <v>90.674938898289142</v>
      </c>
      <c r="G25" s="87"/>
      <c r="H25" s="127">
        <v>399</v>
      </c>
      <c r="I25" s="119">
        <v>32</v>
      </c>
      <c r="J25" s="40" t="s">
        <v>37</v>
      </c>
      <c r="K25" s="163">
        <f t="shared" si="1"/>
        <v>13</v>
      </c>
      <c r="L25" s="40" t="s">
        <v>7</v>
      </c>
      <c r="M25" s="537">
        <v>15409</v>
      </c>
      <c r="N25" s="128">
        <f t="shared" si="2"/>
        <v>12802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12</v>
      </c>
      <c r="C26" s="277">
        <f t="shared" si="5"/>
        <v>12971</v>
      </c>
      <c r="D26" s="9">
        <f t="shared" si="6"/>
        <v>16339</v>
      </c>
      <c r="E26" s="66">
        <f t="shared" si="3"/>
        <v>171.03111814345993</v>
      </c>
      <c r="F26" s="66">
        <f t="shared" si="4"/>
        <v>79.386743374747539</v>
      </c>
      <c r="G26" s="77"/>
      <c r="H26" s="127">
        <v>391</v>
      </c>
      <c r="I26" s="119">
        <v>39</v>
      </c>
      <c r="J26" s="40" t="s">
        <v>41</v>
      </c>
      <c r="K26" s="163">
        <f t="shared" si="1"/>
        <v>16</v>
      </c>
      <c r="L26" s="40" t="s">
        <v>3</v>
      </c>
      <c r="M26" s="537">
        <v>11099</v>
      </c>
      <c r="N26" s="128">
        <f t="shared" si="2"/>
        <v>10321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12802</v>
      </c>
      <c r="D27" s="9">
        <f t="shared" si="6"/>
        <v>14860</v>
      </c>
      <c r="E27" s="66">
        <f t="shared" si="3"/>
        <v>83.081316113959375</v>
      </c>
      <c r="F27" s="66">
        <f t="shared" si="4"/>
        <v>86.150740242261108</v>
      </c>
      <c r="G27" s="77"/>
      <c r="H27" s="127">
        <v>355</v>
      </c>
      <c r="I27" s="119">
        <v>12</v>
      </c>
      <c r="J27" s="40" t="s">
        <v>20</v>
      </c>
      <c r="K27" s="163">
        <f t="shared" si="1"/>
        <v>26</v>
      </c>
      <c r="L27" s="40" t="s">
        <v>32</v>
      </c>
      <c r="M27" s="538">
        <v>6681</v>
      </c>
      <c r="N27" s="128">
        <f t="shared" si="2"/>
        <v>9091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10321</v>
      </c>
      <c r="D28" s="9">
        <f t="shared" si="6"/>
        <v>11405</v>
      </c>
      <c r="E28" s="66">
        <f t="shared" si="3"/>
        <v>92.990359491846107</v>
      </c>
      <c r="F28" s="66">
        <f t="shared" si="4"/>
        <v>90.495396755808855</v>
      </c>
      <c r="G28" s="88"/>
      <c r="H28" s="127">
        <v>130</v>
      </c>
      <c r="I28" s="119">
        <v>29</v>
      </c>
      <c r="J28" s="40" t="s">
        <v>58</v>
      </c>
      <c r="K28" s="253">
        <f t="shared" si="1"/>
        <v>2</v>
      </c>
      <c r="L28" s="103" t="s">
        <v>6</v>
      </c>
      <c r="M28" s="539">
        <v>20121</v>
      </c>
      <c r="N28" s="234">
        <f t="shared" si="2"/>
        <v>8623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32</v>
      </c>
      <c r="C29" s="277">
        <f t="shared" si="5"/>
        <v>9091</v>
      </c>
      <c r="D29" s="9">
        <f t="shared" si="6"/>
        <v>10787</v>
      </c>
      <c r="E29" s="66">
        <f t="shared" si="3"/>
        <v>136.07244424487354</v>
      </c>
      <c r="F29" s="66">
        <f t="shared" si="4"/>
        <v>84.277370909428015</v>
      </c>
      <c r="G29" s="87"/>
      <c r="H29" s="127">
        <v>128</v>
      </c>
      <c r="I29" s="119">
        <v>20</v>
      </c>
      <c r="J29" s="40" t="s">
        <v>26</v>
      </c>
      <c r="K29" s="161"/>
      <c r="L29" s="161" t="s">
        <v>209</v>
      </c>
      <c r="M29" s="540">
        <v>198579</v>
      </c>
      <c r="N29" s="242">
        <f>SUM(H44)</f>
        <v>184634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103" t="s">
        <v>6</v>
      </c>
      <c r="C30" s="277">
        <f t="shared" si="5"/>
        <v>8623</v>
      </c>
      <c r="D30" s="9">
        <f t="shared" si="6"/>
        <v>14084</v>
      </c>
      <c r="E30" s="72">
        <f t="shared" si="3"/>
        <v>42.855722876596595</v>
      </c>
      <c r="F30" s="78">
        <f t="shared" si="4"/>
        <v>61.225504118148258</v>
      </c>
      <c r="G30" s="90"/>
      <c r="H30" s="127">
        <v>102</v>
      </c>
      <c r="I30" s="119">
        <v>10</v>
      </c>
      <c r="J30" s="40" t="s">
        <v>18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184634</v>
      </c>
      <c r="D31" s="82">
        <f>SUM(L14)</f>
        <v>195714</v>
      </c>
      <c r="E31" s="85">
        <f>SUM(N29/M29*100)</f>
        <v>92.977605889847368</v>
      </c>
      <c r="F31" s="78">
        <f t="shared" si="4"/>
        <v>94.338677866683014</v>
      </c>
      <c r="G31" s="86"/>
      <c r="H31" s="127">
        <v>68</v>
      </c>
      <c r="I31" s="119">
        <v>5</v>
      </c>
      <c r="J31" s="40" t="s">
        <v>14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59</v>
      </c>
      <c r="I32" s="119">
        <v>15</v>
      </c>
      <c r="J32" s="40" t="s">
        <v>22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34</v>
      </c>
      <c r="I33" s="119">
        <v>18</v>
      </c>
      <c r="J33" s="40" t="s">
        <v>24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12</v>
      </c>
      <c r="I34" s="119">
        <v>23</v>
      </c>
      <c r="J34" s="40" t="s">
        <v>29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</v>
      </c>
      <c r="I35" s="119">
        <v>6</v>
      </c>
      <c r="J35" s="40" t="s">
        <v>15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1</v>
      </c>
      <c r="I36" s="119">
        <v>37</v>
      </c>
      <c r="J36" s="40" t="s">
        <v>39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0</v>
      </c>
      <c r="I37" s="119">
        <v>7</v>
      </c>
      <c r="J37" s="40" t="s">
        <v>16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8</v>
      </c>
      <c r="J38" s="40" t="s">
        <v>17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19</v>
      </c>
      <c r="J39" s="40" t="s">
        <v>25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127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184634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220</v>
      </c>
      <c r="I48" s="119"/>
      <c r="J48" s="263" t="s">
        <v>105</v>
      </c>
      <c r="K48" s="5"/>
      <c r="L48" s="447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122</v>
      </c>
      <c r="I49" s="119"/>
      <c r="J49" s="202" t="s">
        <v>11</v>
      </c>
      <c r="K49" s="5"/>
      <c r="L49" s="447" t="s">
        <v>122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52">
        <v>40871</v>
      </c>
      <c r="I50" s="119">
        <v>16</v>
      </c>
      <c r="J50" s="40" t="s">
        <v>3</v>
      </c>
      <c r="K50" s="445">
        <f>SUM(I50)</f>
        <v>16</v>
      </c>
      <c r="L50" s="448">
        <v>33701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53">
        <v>6480</v>
      </c>
      <c r="I51" s="119">
        <v>25</v>
      </c>
      <c r="J51" s="40" t="s">
        <v>31</v>
      </c>
      <c r="K51" s="445">
        <f t="shared" ref="K51:K59" si="7">SUM(I51)</f>
        <v>25</v>
      </c>
      <c r="L51" s="449">
        <v>4319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3471</v>
      </c>
      <c r="I52" s="119">
        <v>26</v>
      </c>
      <c r="J52" s="40" t="s">
        <v>32</v>
      </c>
      <c r="K52" s="445">
        <f t="shared" si="7"/>
        <v>26</v>
      </c>
      <c r="L52" s="449">
        <v>2918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220</v>
      </c>
      <c r="D53" s="74" t="s">
        <v>210</v>
      </c>
      <c r="E53" s="74" t="s">
        <v>55</v>
      </c>
      <c r="F53" s="74" t="s">
        <v>54</v>
      </c>
      <c r="G53" s="75" t="s">
        <v>56</v>
      </c>
      <c r="H53" s="127">
        <v>2263</v>
      </c>
      <c r="I53" s="119">
        <v>33</v>
      </c>
      <c r="J53" s="40" t="s">
        <v>0</v>
      </c>
      <c r="K53" s="445">
        <f t="shared" si="7"/>
        <v>33</v>
      </c>
      <c r="L53" s="449">
        <v>1556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59" t="s">
        <v>233</v>
      </c>
      <c r="C54" s="52">
        <f>SUM(H50)</f>
        <v>40871</v>
      </c>
      <c r="D54" s="139">
        <f>SUM(L50)</f>
        <v>33701</v>
      </c>
      <c r="E54" s="66">
        <f t="shared" ref="E54:E63" si="8">SUM(N67/M67*100)</f>
        <v>110.85765433438213</v>
      </c>
      <c r="F54" s="66">
        <f t="shared" ref="F54:F61" si="9">SUM(C54/D54*100)</f>
        <v>121.27533307616984</v>
      </c>
      <c r="G54" s="77"/>
      <c r="H54" s="53">
        <v>2047</v>
      </c>
      <c r="I54" s="119">
        <v>38</v>
      </c>
      <c r="J54" s="40" t="s">
        <v>40</v>
      </c>
      <c r="K54" s="445">
        <f t="shared" si="7"/>
        <v>38</v>
      </c>
      <c r="L54" s="449">
        <v>1432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31</v>
      </c>
      <c r="C55" s="52">
        <f t="shared" ref="C55:C63" si="10">SUM(H51)</f>
        <v>6480</v>
      </c>
      <c r="D55" s="139">
        <f t="shared" ref="D55:D63" si="11">SUM(L51)</f>
        <v>4319</v>
      </c>
      <c r="E55" s="66">
        <f t="shared" si="8"/>
        <v>1058.8235294117646</v>
      </c>
      <c r="F55" s="66">
        <f t="shared" si="9"/>
        <v>150.03473026163462</v>
      </c>
      <c r="G55" s="77"/>
      <c r="H55" s="53">
        <v>1366</v>
      </c>
      <c r="I55" s="119">
        <v>31</v>
      </c>
      <c r="J55" s="40" t="s">
        <v>130</v>
      </c>
      <c r="K55" s="445">
        <f t="shared" si="7"/>
        <v>31</v>
      </c>
      <c r="L55" s="449">
        <v>620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32</v>
      </c>
      <c r="C56" s="52">
        <f t="shared" si="10"/>
        <v>3471</v>
      </c>
      <c r="D56" s="139">
        <f t="shared" si="11"/>
        <v>2918</v>
      </c>
      <c r="E56" s="66">
        <f t="shared" si="8"/>
        <v>113.99014778325123</v>
      </c>
      <c r="F56" s="66">
        <f t="shared" si="9"/>
        <v>118.95133653187115</v>
      </c>
      <c r="G56" s="77"/>
      <c r="H56" s="53">
        <v>862</v>
      </c>
      <c r="I56" s="119">
        <v>34</v>
      </c>
      <c r="J56" s="40" t="s">
        <v>1</v>
      </c>
      <c r="K56" s="445">
        <f t="shared" si="7"/>
        <v>34</v>
      </c>
      <c r="L56" s="449">
        <v>694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0</v>
      </c>
      <c r="C57" s="52">
        <f t="shared" si="10"/>
        <v>2263</v>
      </c>
      <c r="D57" s="139">
        <f t="shared" si="11"/>
        <v>1556</v>
      </c>
      <c r="E57" s="66">
        <f t="shared" si="8"/>
        <v>122.78893109061313</v>
      </c>
      <c r="F57" s="66">
        <f t="shared" si="9"/>
        <v>145.43701799485862</v>
      </c>
      <c r="G57" s="77"/>
      <c r="H57" s="53">
        <v>750</v>
      </c>
      <c r="I57" s="119">
        <v>14</v>
      </c>
      <c r="J57" s="40" t="s">
        <v>21</v>
      </c>
      <c r="K57" s="445">
        <f t="shared" si="7"/>
        <v>14</v>
      </c>
      <c r="L57" s="449">
        <v>524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40</v>
      </c>
      <c r="C58" s="52">
        <f t="shared" si="10"/>
        <v>2047</v>
      </c>
      <c r="D58" s="139">
        <f t="shared" si="11"/>
        <v>1432</v>
      </c>
      <c r="E58" s="66">
        <f t="shared" si="8"/>
        <v>83.346905537459278</v>
      </c>
      <c r="F58" s="66">
        <f t="shared" si="9"/>
        <v>142.94692737430168</v>
      </c>
      <c r="G58" s="87"/>
      <c r="H58" s="127">
        <v>383</v>
      </c>
      <c r="I58" s="119">
        <v>24</v>
      </c>
      <c r="J58" s="408" t="s">
        <v>30</v>
      </c>
      <c r="K58" s="445">
        <f t="shared" si="7"/>
        <v>24</v>
      </c>
      <c r="L58" s="449">
        <v>363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72</v>
      </c>
      <c r="C59" s="52">
        <f t="shared" si="10"/>
        <v>1366</v>
      </c>
      <c r="D59" s="139">
        <f t="shared" si="11"/>
        <v>620</v>
      </c>
      <c r="E59" s="66">
        <f t="shared" si="8"/>
        <v>521.37404580152668</v>
      </c>
      <c r="F59" s="66">
        <f t="shared" si="9"/>
        <v>220.32258064516128</v>
      </c>
      <c r="G59" s="77"/>
      <c r="H59" s="531">
        <v>382</v>
      </c>
      <c r="I59" s="194">
        <v>40</v>
      </c>
      <c r="J59" s="103" t="s">
        <v>2</v>
      </c>
      <c r="K59" s="446">
        <f t="shared" si="7"/>
        <v>40</v>
      </c>
      <c r="L59" s="450">
        <v>460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3">
        <v>7</v>
      </c>
      <c r="B60" s="40" t="s">
        <v>1</v>
      </c>
      <c r="C60" s="128">
        <f t="shared" si="10"/>
        <v>862</v>
      </c>
      <c r="D60" s="139">
        <f t="shared" si="11"/>
        <v>694</v>
      </c>
      <c r="E60" s="300">
        <f t="shared" si="8"/>
        <v>103.23353293413173</v>
      </c>
      <c r="F60" s="300">
        <f t="shared" si="9"/>
        <v>124.20749279538906</v>
      </c>
      <c r="G60" s="514"/>
      <c r="H60" s="542">
        <v>368</v>
      </c>
      <c r="I60" s="306">
        <v>17</v>
      </c>
      <c r="J60" s="533" t="s">
        <v>23</v>
      </c>
      <c r="K60" s="515" t="s">
        <v>9</v>
      </c>
      <c r="L60" s="516">
        <v>47274</v>
      </c>
      <c r="M60" s="517"/>
      <c r="N60" s="130"/>
      <c r="Q60" s="129"/>
      <c r="R60" s="517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21</v>
      </c>
      <c r="C61" s="52">
        <f t="shared" si="10"/>
        <v>750</v>
      </c>
      <c r="D61" s="139">
        <f t="shared" si="11"/>
        <v>524</v>
      </c>
      <c r="E61" s="66">
        <f t="shared" si="8"/>
        <v>142.04545454545453</v>
      </c>
      <c r="F61" s="66">
        <f t="shared" si="9"/>
        <v>143.12977099236642</v>
      </c>
      <c r="G61" s="88"/>
      <c r="H61" s="127">
        <v>257</v>
      </c>
      <c r="I61" s="119">
        <v>37</v>
      </c>
      <c r="J61" s="40" t="s">
        <v>39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8" t="s">
        <v>30</v>
      </c>
      <c r="C62" s="52">
        <f t="shared" si="10"/>
        <v>383</v>
      </c>
      <c r="D62" s="139">
        <f t="shared" si="11"/>
        <v>363</v>
      </c>
      <c r="E62" s="66">
        <f t="shared" si="8"/>
        <v>88.863109048723899</v>
      </c>
      <c r="F62" s="66">
        <f>SUM(C62/D62*100)</f>
        <v>105.50964187327823</v>
      </c>
      <c r="G62" s="87"/>
      <c r="H62" s="53">
        <v>227</v>
      </c>
      <c r="I62" s="119">
        <v>1</v>
      </c>
      <c r="J62" s="40" t="s">
        <v>4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103" t="s">
        <v>2</v>
      </c>
      <c r="C63" s="52">
        <f t="shared" si="10"/>
        <v>382</v>
      </c>
      <c r="D63" s="139">
        <f t="shared" si="11"/>
        <v>460</v>
      </c>
      <c r="E63" s="72">
        <f t="shared" si="8"/>
        <v>82.683982683982677</v>
      </c>
      <c r="F63" s="66">
        <f>SUM(C63/D63*100)</f>
        <v>83.043478260869563</v>
      </c>
      <c r="G63" s="90"/>
      <c r="H63" s="53">
        <v>147</v>
      </c>
      <c r="I63" s="119">
        <v>13</v>
      </c>
      <c r="J63" s="40" t="s">
        <v>7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60222</v>
      </c>
      <c r="D64" s="82">
        <f>SUM(L60)</f>
        <v>47274</v>
      </c>
      <c r="E64" s="85">
        <f>SUM(N77/M77*100)</f>
        <v>124.55429162357807</v>
      </c>
      <c r="F64" s="85">
        <f>SUM(C64/D64*100)</f>
        <v>127.38926259677623</v>
      </c>
      <c r="G64" s="86"/>
      <c r="H64" s="479">
        <v>125</v>
      </c>
      <c r="I64" s="119">
        <v>19</v>
      </c>
      <c r="J64" s="40" t="s">
        <v>25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97</v>
      </c>
      <c r="I65" s="119">
        <v>15</v>
      </c>
      <c r="J65" s="40" t="s">
        <v>22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127">
        <v>80</v>
      </c>
      <c r="I66" s="119">
        <v>9</v>
      </c>
      <c r="J66" s="459" t="s">
        <v>205</v>
      </c>
      <c r="K66" s="1"/>
      <c r="L66" s="264" t="s">
        <v>105</v>
      </c>
      <c r="M66" s="472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53">
        <v>41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36868</v>
      </c>
      <c r="N67" s="128">
        <f>SUM(H50)</f>
        <v>40871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127">
        <v>5</v>
      </c>
      <c r="I68" s="119">
        <v>23</v>
      </c>
      <c r="J68" s="40" t="s">
        <v>29</v>
      </c>
      <c r="K68" s="5">
        <f t="shared" ref="K68:K76" si="12">SUM(I51)</f>
        <v>25</v>
      </c>
      <c r="L68" s="40" t="s">
        <v>31</v>
      </c>
      <c r="M68" s="240">
        <v>612</v>
      </c>
      <c r="N68" s="128">
        <f t="shared" ref="N68:N76" si="13">SUM(H51)</f>
        <v>6480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26</v>
      </c>
      <c r="L69" s="40" t="s">
        <v>32</v>
      </c>
      <c r="M69" s="240">
        <v>3045</v>
      </c>
      <c r="N69" s="128">
        <f t="shared" si="13"/>
        <v>3471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127">
        <v>0</v>
      </c>
      <c r="I70" s="119">
        <v>3</v>
      </c>
      <c r="J70" s="40" t="s">
        <v>12</v>
      </c>
      <c r="K70" s="5">
        <f t="shared" si="12"/>
        <v>33</v>
      </c>
      <c r="L70" s="40" t="s">
        <v>0</v>
      </c>
      <c r="M70" s="240">
        <v>1843</v>
      </c>
      <c r="N70" s="128">
        <f t="shared" si="13"/>
        <v>2263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38</v>
      </c>
      <c r="L71" s="40" t="s">
        <v>40</v>
      </c>
      <c r="M71" s="240">
        <v>2456</v>
      </c>
      <c r="N71" s="128">
        <f t="shared" si="13"/>
        <v>2047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127">
        <v>0</v>
      </c>
      <c r="I72" s="119">
        <v>5</v>
      </c>
      <c r="J72" s="40" t="s">
        <v>14</v>
      </c>
      <c r="K72" s="5">
        <f t="shared" si="12"/>
        <v>31</v>
      </c>
      <c r="L72" s="40" t="s">
        <v>72</v>
      </c>
      <c r="M72" s="240">
        <v>262</v>
      </c>
      <c r="N72" s="128">
        <f t="shared" si="13"/>
        <v>1366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34</v>
      </c>
      <c r="L73" s="40" t="s">
        <v>1</v>
      </c>
      <c r="M73" s="240">
        <v>835</v>
      </c>
      <c r="N73" s="128">
        <f t="shared" si="13"/>
        <v>862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127">
        <v>0</v>
      </c>
      <c r="I74" s="119">
        <v>7</v>
      </c>
      <c r="J74" s="40" t="s">
        <v>16</v>
      </c>
      <c r="K74" s="5">
        <f t="shared" si="12"/>
        <v>14</v>
      </c>
      <c r="L74" s="40" t="s">
        <v>21</v>
      </c>
      <c r="M74" s="240">
        <v>528</v>
      </c>
      <c r="N74" s="128">
        <f t="shared" si="13"/>
        <v>750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24</v>
      </c>
      <c r="L75" s="408" t="s">
        <v>30</v>
      </c>
      <c r="M75" s="240">
        <v>431</v>
      </c>
      <c r="N75" s="128">
        <f t="shared" si="13"/>
        <v>383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40</v>
      </c>
      <c r="L76" s="103" t="s">
        <v>2</v>
      </c>
      <c r="M76" s="241">
        <v>462</v>
      </c>
      <c r="N76" s="234">
        <f t="shared" si="13"/>
        <v>382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53">
        <v>0</v>
      </c>
      <c r="I77" s="119">
        <v>11</v>
      </c>
      <c r="J77" s="40" t="s">
        <v>19</v>
      </c>
      <c r="K77" s="5"/>
      <c r="L77" s="161" t="s">
        <v>70</v>
      </c>
      <c r="M77" s="413">
        <v>48350</v>
      </c>
      <c r="N77" s="242">
        <f>SUM(H90)</f>
        <v>60222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127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9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53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127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53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53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401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60222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topLeftCell="A40" zoomScaleNormal="100" workbookViewId="0">
      <selection activeCell="F65" sqref="F65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124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2" t="s">
        <v>223</v>
      </c>
      <c r="I2" s="5"/>
      <c r="J2" s="255" t="s">
        <v>124</v>
      </c>
      <c r="K2" s="117"/>
      <c r="L2" s="436" t="s">
        <v>213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122</v>
      </c>
      <c r="I3" s="5"/>
      <c r="J3" s="202" t="s">
        <v>11</v>
      </c>
      <c r="K3" s="117"/>
      <c r="L3" s="437" t="s">
        <v>122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37925</v>
      </c>
      <c r="I4" s="119">
        <v>33</v>
      </c>
      <c r="J4" s="225" t="s">
        <v>0</v>
      </c>
      <c r="K4" s="167">
        <f>SUM(I4)</f>
        <v>33</v>
      </c>
      <c r="L4" s="429">
        <v>40073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26399</v>
      </c>
      <c r="I5" s="119">
        <v>34</v>
      </c>
      <c r="J5" s="225" t="s">
        <v>1</v>
      </c>
      <c r="K5" s="167">
        <f t="shared" ref="K5:K13" si="0">SUM(I5)</f>
        <v>34</v>
      </c>
      <c r="L5" s="430">
        <v>32776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18725</v>
      </c>
      <c r="I6" s="119">
        <v>40</v>
      </c>
      <c r="J6" s="225" t="s">
        <v>2</v>
      </c>
      <c r="K6" s="167">
        <f t="shared" si="0"/>
        <v>40</v>
      </c>
      <c r="L6" s="430">
        <v>12191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401">
        <v>7502</v>
      </c>
      <c r="I7" s="119">
        <v>24</v>
      </c>
      <c r="J7" s="225" t="s">
        <v>30</v>
      </c>
      <c r="K7" s="167">
        <f t="shared" si="0"/>
        <v>24</v>
      </c>
      <c r="L7" s="430">
        <v>6707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127">
        <v>6250</v>
      </c>
      <c r="I8" s="119">
        <v>9</v>
      </c>
      <c r="J8" s="480" t="s">
        <v>204</v>
      </c>
      <c r="K8" s="167">
        <f t="shared" si="0"/>
        <v>9</v>
      </c>
      <c r="L8" s="430">
        <v>6712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6247</v>
      </c>
      <c r="I9" s="119">
        <v>13</v>
      </c>
      <c r="J9" s="225" t="s">
        <v>7</v>
      </c>
      <c r="K9" s="167">
        <f t="shared" si="0"/>
        <v>13</v>
      </c>
      <c r="L9" s="430">
        <v>6080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401">
        <v>6233</v>
      </c>
      <c r="I10" s="119">
        <v>36</v>
      </c>
      <c r="J10" s="225" t="s">
        <v>5</v>
      </c>
      <c r="K10" s="167">
        <f t="shared" si="0"/>
        <v>36</v>
      </c>
      <c r="L10" s="430">
        <v>6813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2650</v>
      </c>
      <c r="I11" s="119">
        <v>12</v>
      </c>
      <c r="J11" s="225" t="s">
        <v>20</v>
      </c>
      <c r="K11" s="167">
        <f t="shared" si="0"/>
        <v>12</v>
      </c>
      <c r="L11" s="430">
        <v>2700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2478</v>
      </c>
      <c r="I12" s="119">
        <v>25</v>
      </c>
      <c r="J12" s="225" t="s">
        <v>31</v>
      </c>
      <c r="K12" s="167">
        <f t="shared" si="0"/>
        <v>25</v>
      </c>
      <c r="L12" s="430">
        <v>2303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1455</v>
      </c>
      <c r="I13" s="194">
        <v>31</v>
      </c>
      <c r="J13" s="194" t="s">
        <v>186</v>
      </c>
      <c r="K13" s="254">
        <f t="shared" si="0"/>
        <v>31</v>
      </c>
      <c r="L13" s="438">
        <v>599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6">
        <v>1231</v>
      </c>
      <c r="I14" s="306">
        <v>16</v>
      </c>
      <c r="J14" s="307" t="s">
        <v>3</v>
      </c>
      <c r="K14" s="117" t="s">
        <v>9</v>
      </c>
      <c r="L14" s="439">
        <v>123553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127">
        <v>780</v>
      </c>
      <c r="I15" s="119">
        <v>26</v>
      </c>
      <c r="J15" s="225" t="s">
        <v>32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660</v>
      </c>
      <c r="I16" s="119">
        <v>17</v>
      </c>
      <c r="J16" s="225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654</v>
      </c>
      <c r="I17" s="119">
        <v>38</v>
      </c>
      <c r="J17" s="225" t="s">
        <v>40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631</v>
      </c>
      <c r="I18" s="119">
        <v>22</v>
      </c>
      <c r="J18" s="225" t="s">
        <v>28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592</v>
      </c>
      <c r="I19" s="119">
        <v>14</v>
      </c>
      <c r="J19" s="225" t="s">
        <v>21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583</v>
      </c>
      <c r="I20" s="119">
        <v>21</v>
      </c>
      <c r="J20" s="225" t="s">
        <v>27</v>
      </c>
      <c r="K20" s="167">
        <f>SUM(I4)</f>
        <v>33</v>
      </c>
      <c r="L20" s="225" t="s">
        <v>0</v>
      </c>
      <c r="M20" s="440">
        <v>35068</v>
      </c>
      <c r="N20" s="128">
        <f>SUM(H4)</f>
        <v>37925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220</v>
      </c>
      <c r="D21" s="74" t="s">
        <v>210</v>
      </c>
      <c r="E21" s="74" t="s">
        <v>55</v>
      </c>
      <c r="F21" s="74" t="s">
        <v>54</v>
      </c>
      <c r="G21" s="75" t="s">
        <v>56</v>
      </c>
      <c r="H21" s="127">
        <v>543</v>
      </c>
      <c r="I21" s="119">
        <v>6</v>
      </c>
      <c r="J21" s="225" t="s">
        <v>15</v>
      </c>
      <c r="K21" s="167">
        <f t="shared" ref="K21:K29" si="1">SUM(I5)</f>
        <v>34</v>
      </c>
      <c r="L21" s="225" t="s">
        <v>1</v>
      </c>
      <c r="M21" s="441">
        <v>21353</v>
      </c>
      <c r="N21" s="128">
        <f t="shared" ref="N21:N29" si="2">SUM(H5)</f>
        <v>26399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37925</v>
      </c>
      <c r="D22" s="139">
        <f>SUM(L4)</f>
        <v>40073</v>
      </c>
      <c r="E22" s="70">
        <f t="shared" ref="E22:E31" si="3">SUM(N20/M20*100)</f>
        <v>108.14702863009012</v>
      </c>
      <c r="F22" s="66">
        <f t="shared" ref="F22:F32" si="4">SUM(C22/D22*100)</f>
        <v>94.639782397125245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1">
        <v>17927</v>
      </c>
      <c r="N22" s="128">
        <f t="shared" si="2"/>
        <v>18725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26399</v>
      </c>
      <c r="D23" s="139">
        <f t="shared" ref="D23:D31" si="6">SUM(L5)</f>
        <v>32776</v>
      </c>
      <c r="E23" s="70">
        <f t="shared" si="3"/>
        <v>123.63133985856788</v>
      </c>
      <c r="F23" s="66">
        <f t="shared" si="4"/>
        <v>80.543690505247739</v>
      </c>
      <c r="G23" s="77"/>
      <c r="H23" s="127">
        <v>88</v>
      </c>
      <c r="I23" s="119">
        <v>11</v>
      </c>
      <c r="J23" s="225" t="s">
        <v>19</v>
      </c>
      <c r="K23" s="167">
        <f t="shared" si="1"/>
        <v>24</v>
      </c>
      <c r="L23" s="225" t="s">
        <v>30</v>
      </c>
      <c r="M23" s="441">
        <v>8089</v>
      </c>
      <c r="N23" s="128">
        <f t="shared" si="2"/>
        <v>7502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18725</v>
      </c>
      <c r="D24" s="139">
        <f t="shared" si="6"/>
        <v>12191</v>
      </c>
      <c r="E24" s="70">
        <f t="shared" si="3"/>
        <v>104.4513861772745</v>
      </c>
      <c r="F24" s="66">
        <f t="shared" si="4"/>
        <v>153.59691575752606</v>
      </c>
      <c r="G24" s="77"/>
      <c r="H24" s="127">
        <v>44</v>
      </c>
      <c r="I24" s="119">
        <v>32</v>
      </c>
      <c r="J24" s="225" t="s">
        <v>37</v>
      </c>
      <c r="K24" s="167">
        <f t="shared" si="1"/>
        <v>9</v>
      </c>
      <c r="L24" s="480" t="s">
        <v>203</v>
      </c>
      <c r="M24" s="441">
        <v>7042</v>
      </c>
      <c r="N24" s="128">
        <f t="shared" si="2"/>
        <v>6250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30</v>
      </c>
      <c r="C25" s="52">
        <f t="shared" si="5"/>
        <v>7502</v>
      </c>
      <c r="D25" s="139">
        <f t="shared" si="6"/>
        <v>6707</v>
      </c>
      <c r="E25" s="70">
        <f t="shared" si="3"/>
        <v>92.743231549017182</v>
      </c>
      <c r="F25" s="66">
        <f t="shared" si="4"/>
        <v>111.85328760995974</v>
      </c>
      <c r="G25" s="77"/>
      <c r="H25" s="401">
        <v>26</v>
      </c>
      <c r="I25" s="119">
        <v>27</v>
      </c>
      <c r="J25" s="225" t="s">
        <v>33</v>
      </c>
      <c r="K25" s="167">
        <f t="shared" si="1"/>
        <v>13</v>
      </c>
      <c r="L25" s="225" t="s">
        <v>7</v>
      </c>
      <c r="M25" s="441">
        <v>10261</v>
      </c>
      <c r="N25" s="128">
        <f t="shared" si="2"/>
        <v>6247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480" t="s">
        <v>203</v>
      </c>
      <c r="C26" s="52">
        <f t="shared" si="5"/>
        <v>6250</v>
      </c>
      <c r="D26" s="139">
        <f t="shared" si="6"/>
        <v>6712</v>
      </c>
      <c r="E26" s="70">
        <f t="shared" si="3"/>
        <v>88.753195115024141</v>
      </c>
      <c r="F26" s="66">
        <f t="shared" si="4"/>
        <v>93.11680572109654</v>
      </c>
      <c r="G26" s="87"/>
      <c r="H26" s="127">
        <v>24</v>
      </c>
      <c r="I26" s="119">
        <v>2</v>
      </c>
      <c r="J26" s="225" t="s">
        <v>6</v>
      </c>
      <c r="K26" s="167">
        <f t="shared" si="1"/>
        <v>36</v>
      </c>
      <c r="L26" s="225" t="s">
        <v>5</v>
      </c>
      <c r="M26" s="441">
        <v>5727</v>
      </c>
      <c r="N26" s="128">
        <f t="shared" si="2"/>
        <v>6233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225" t="s">
        <v>7</v>
      </c>
      <c r="C27" s="52">
        <f t="shared" si="5"/>
        <v>6247</v>
      </c>
      <c r="D27" s="139">
        <f t="shared" si="6"/>
        <v>6080</v>
      </c>
      <c r="E27" s="70">
        <f t="shared" si="3"/>
        <v>60.881005749926906</v>
      </c>
      <c r="F27" s="66">
        <f t="shared" si="4"/>
        <v>102.74671052631578</v>
      </c>
      <c r="G27" s="91"/>
      <c r="H27" s="127">
        <v>24</v>
      </c>
      <c r="I27" s="119">
        <v>39</v>
      </c>
      <c r="J27" s="225" t="s">
        <v>41</v>
      </c>
      <c r="K27" s="167">
        <f t="shared" si="1"/>
        <v>12</v>
      </c>
      <c r="L27" s="225" t="s">
        <v>20</v>
      </c>
      <c r="M27" s="441">
        <v>2800</v>
      </c>
      <c r="N27" s="128">
        <f t="shared" si="2"/>
        <v>2650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6233</v>
      </c>
      <c r="D28" s="139">
        <f t="shared" si="6"/>
        <v>6813</v>
      </c>
      <c r="E28" s="70">
        <f t="shared" si="3"/>
        <v>108.83534136546184</v>
      </c>
      <c r="F28" s="66">
        <f t="shared" si="4"/>
        <v>91.486863349478938</v>
      </c>
      <c r="G28" s="77"/>
      <c r="H28" s="127">
        <v>22</v>
      </c>
      <c r="I28" s="119">
        <v>15</v>
      </c>
      <c r="J28" s="225" t="s">
        <v>22</v>
      </c>
      <c r="K28" s="167">
        <f t="shared" si="1"/>
        <v>25</v>
      </c>
      <c r="L28" s="225" t="s">
        <v>31</v>
      </c>
      <c r="M28" s="441">
        <v>2978</v>
      </c>
      <c r="N28" s="128">
        <f t="shared" si="2"/>
        <v>2478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20</v>
      </c>
      <c r="C29" s="52">
        <f t="shared" si="5"/>
        <v>2650</v>
      </c>
      <c r="D29" s="139">
        <f t="shared" si="6"/>
        <v>2700</v>
      </c>
      <c r="E29" s="70">
        <f t="shared" si="3"/>
        <v>94.642857142857139</v>
      </c>
      <c r="F29" s="66">
        <f t="shared" si="4"/>
        <v>98.148148148148152</v>
      </c>
      <c r="G29" s="88"/>
      <c r="H29" s="127">
        <v>21</v>
      </c>
      <c r="I29" s="119">
        <v>29</v>
      </c>
      <c r="J29" s="225" t="s">
        <v>118</v>
      </c>
      <c r="K29" s="254">
        <f t="shared" si="1"/>
        <v>31</v>
      </c>
      <c r="L29" s="194" t="s">
        <v>72</v>
      </c>
      <c r="M29" s="442">
        <v>1317</v>
      </c>
      <c r="N29" s="128">
        <f t="shared" si="2"/>
        <v>1455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31</v>
      </c>
      <c r="C30" s="52">
        <f t="shared" si="5"/>
        <v>2478</v>
      </c>
      <c r="D30" s="139">
        <f t="shared" si="6"/>
        <v>2303</v>
      </c>
      <c r="E30" s="70">
        <f t="shared" si="3"/>
        <v>83.210208193418396</v>
      </c>
      <c r="F30" s="66">
        <f t="shared" si="4"/>
        <v>107.59878419452889</v>
      </c>
      <c r="G30" s="87"/>
      <c r="H30" s="127">
        <v>18</v>
      </c>
      <c r="I30" s="119">
        <v>1</v>
      </c>
      <c r="J30" s="225" t="s">
        <v>4</v>
      </c>
      <c r="K30" s="161"/>
      <c r="L30" s="455" t="s">
        <v>131</v>
      </c>
      <c r="M30" s="443">
        <v>119915</v>
      </c>
      <c r="N30" s="128">
        <f>SUM(H44)</f>
        <v>122005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194" t="s">
        <v>72</v>
      </c>
      <c r="C31" s="52">
        <f t="shared" si="5"/>
        <v>1455</v>
      </c>
      <c r="D31" s="139">
        <f t="shared" si="6"/>
        <v>599</v>
      </c>
      <c r="E31" s="71">
        <f t="shared" si="3"/>
        <v>110.47835990888382</v>
      </c>
      <c r="F31" s="78">
        <f t="shared" si="4"/>
        <v>242.90484140233724</v>
      </c>
      <c r="G31" s="90"/>
      <c r="H31" s="127">
        <v>17</v>
      </c>
      <c r="I31" s="119">
        <v>5</v>
      </c>
      <c r="J31" s="225" t="s">
        <v>14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122005</v>
      </c>
      <c r="D32" s="82">
        <f>SUM(L14)</f>
        <v>123553</v>
      </c>
      <c r="E32" s="83">
        <f>SUM(N30/M30*100)</f>
        <v>101.74290122169872</v>
      </c>
      <c r="F32" s="78">
        <f t="shared" si="4"/>
        <v>98.747096387784993</v>
      </c>
      <c r="G32" s="86"/>
      <c r="H32" s="453">
        <v>2</v>
      </c>
      <c r="I32" s="119">
        <v>20</v>
      </c>
      <c r="J32" s="225" t="s">
        <v>26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1</v>
      </c>
      <c r="I33" s="119">
        <v>4</v>
      </c>
      <c r="J33" s="225" t="s">
        <v>13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0</v>
      </c>
      <c r="I34" s="119">
        <v>3</v>
      </c>
      <c r="J34" s="225" t="s">
        <v>12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128">
        <v>0</v>
      </c>
      <c r="I35" s="119">
        <v>7</v>
      </c>
      <c r="J35" s="225" t="s">
        <v>16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8</v>
      </c>
      <c r="J36" s="225" t="s">
        <v>17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401">
        <v>0</v>
      </c>
      <c r="I37" s="119">
        <v>10</v>
      </c>
      <c r="J37" s="225" t="s">
        <v>18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127">
        <v>0</v>
      </c>
      <c r="I38" s="119">
        <v>19</v>
      </c>
      <c r="J38" s="225" t="s">
        <v>25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23</v>
      </c>
      <c r="J39" s="225" t="s">
        <v>29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28</v>
      </c>
      <c r="J40" s="225" t="s">
        <v>34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122005</v>
      </c>
      <c r="I44" s="5"/>
      <c r="J44" s="224" t="s">
        <v>129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220</v>
      </c>
      <c r="I48" s="5"/>
      <c r="J48" s="251" t="s">
        <v>127</v>
      </c>
      <c r="K48" s="117"/>
      <c r="L48" s="415" t="s">
        <v>213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122</v>
      </c>
      <c r="I49" s="5"/>
      <c r="J49" s="202" t="s">
        <v>11</v>
      </c>
      <c r="K49" s="140"/>
      <c r="L49" s="135" t="s">
        <v>122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453">
        <v>76924</v>
      </c>
      <c r="I50" s="225">
        <v>36</v>
      </c>
      <c r="J50" s="225" t="s">
        <v>5</v>
      </c>
      <c r="K50" s="170">
        <f>SUM(I50)</f>
        <v>36</v>
      </c>
      <c r="L50" s="416">
        <v>18565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28437</v>
      </c>
      <c r="I51" s="225">
        <v>17</v>
      </c>
      <c r="J51" s="224" t="s">
        <v>23</v>
      </c>
      <c r="K51" s="170">
        <f t="shared" ref="K51:K59" si="7">SUM(I51)</f>
        <v>17</v>
      </c>
      <c r="L51" s="416">
        <v>15257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21945</v>
      </c>
      <c r="I52" s="225">
        <v>16</v>
      </c>
      <c r="J52" s="224" t="s">
        <v>3</v>
      </c>
      <c r="K52" s="170">
        <f t="shared" si="7"/>
        <v>16</v>
      </c>
      <c r="L52" s="416">
        <v>16923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18856</v>
      </c>
      <c r="I53" s="225">
        <v>26</v>
      </c>
      <c r="J53" s="224" t="s">
        <v>32</v>
      </c>
      <c r="K53" s="170">
        <f t="shared" si="7"/>
        <v>26</v>
      </c>
      <c r="L53" s="416">
        <v>20160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220</v>
      </c>
      <c r="D54" s="74" t="s">
        <v>210</v>
      </c>
      <c r="E54" s="74" t="s">
        <v>55</v>
      </c>
      <c r="F54" s="74" t="s">
        <v>54</v>
      </c>
      <c r="G54" s="75" t="s">
        <v>56</v>
      </c>
      <c r="H54" s="127">
        <v>14914</v>
      </c>
      <c r="I54" s="225">
        <v>40</v>
      </c>
      <c r="J54" s="224" t="s">
        <v>2</v>
      </c>
      <c r="K54" s="170">
        <f t="shared" si="7"/>
        <v>40</v>
      </c>
      <c r="L54" s="416">
        <v>20804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76924</v>
      </c>
      <c r="D55" s="9">
        <f t="shared" ref="D55:D64" si="8">SUM(L50)</f>
        <v>18565</v>
      </c>
      <c r="E55" s="66">
        <f>SUM(N66/M66*100)</f>
        <v>109.31052123003467</v>
      </c>
      <c r="F55" s="66">
        <f t="shared" ref="F55:F65" si="9">SUM(C55/D55*100)</f>
        <v>414.34958254780503</v>
      </c>
      <c r="G55" s="77"/>
      <c r="H55" s="127">
        <v>14234</v>
      </c>
      <c r="I55" s="225">
        <v>24</v>
      </c>
      <c r="J55" s="224" t="s">
        <v>30</v>
      </c>
      <c r="K55" s="170">
        <f t="shared" si="7"/>
        <v>24</v>
      </c>
      <c r="L55" s="416">
        <v>13261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28437</v>
      </c>
      <c r="D56" s="9">
        <f t="shared" si="8"/>
        <v>15257</v>
      </c>
      <c r="E56" s="66">
        <f t="shared" ref="E56:E65" si="11">SUM(N67/M67*100)</f>
        <v>110.72735768242347</v>
      </c>
      <c r="F56" s="66">
        <f t="shared" si="9"/>
        <v>186.38657665333943</v>
      </c>
      <c r="G56" s="77"/>
      <c r="H56" s="127">
        <v>10505</v>
      </c>
      <c r="I56" s="225">
        <v>38</v>
      </c>
      <c r="J56" s="224" t="s">
        <v>40</v>
      </c>
      <c r="K56" s="170">
        <f t="shared" si="7"/>
        <v>38</v>
      </c>
      <c r="L56" s="416">
        <v>10134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</v>
      </c>
      <c r="C57" s="52">
        <f t="shared" si="10"/>
        <v>21945</v>
      </c>
      <c r="D57" s="9">
        <f t="shared" si="8"/>
        <v>16923</v>
      </c>
      <c r="E57" s="66">
        <f t="shared" si="11"/>
        <v>123.09288759255104</v>
      </c>
      <c r="F57" s="66">
        <f t="shared" si="9"/>
        <v>129.67558943449745</v>
      </c>
      <c r="G57" s="77"/>
      <c r="H57" s="127">
        <v>6663</v>
      </c>
      <c r="I57" s="224">
        <v>25</v>
      </c>
      <c r="J57" s="224" t="s">
        <v>31</v>
      </c>
      <c r="K57" s="170">
        <f t="shared" si="7"/>
        <v>25</v>
      </c>
      <c r="L57" s="416">
        <v>6758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32</v>
      </c>
      <c r="C58" s="52">
        <f t="shared" si="10"/>
        <v>18856</v>
      </c>
      <c r="D58" s="9">
        <f t="shared" si="8"/>
        <v>20160</v>
      </c>
      <c r="E58" s="66">
        <f t="shared" si="11"/>
        <v>105.12348776272509</v>
      </c>
      <c r="F58" s="66">
        <f t="shared" si="9"/>
        <v>93.531746031746039</v>
      </c>
      <c r="G58" s="77"/>
      <c r="H58" s="525">
        <v>6430</v>
      </c>
      <c r="I58" s="305">
        <v>37</v>
      </c>
      <c r="J58" s="227" t="s">
        <v>39</v>
      </c>
      <c r="K58" s="170">
        <f t="shared" si="7"/>
        <v>37</v>
      </c>
      <c r="L58" s="414">
        <v>7387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2</v>
      </c>
      <c r="C59" s="52">
        <f t="shared" si="10"/>
        <v>14914</v>
      </c>
      <c r="D59" s="9">
        <f t="shared" si="8"/>
        <v>20804</v>
      </c>
      <c r="E59" s="66">
        <f t="shared" si="11"/>
        <v>93.317482167438371</v>
      </c>
      <c r="F59" s="66">
        <f t="shared" si="9"/>
        <v>71.688136896750621</v>
      </c>
      <c r="G59" s="87"/>
      <c r="H59" s="525">
        <v>5947</v>
      </c>
      <c r="I59" s="305">
        <v>33</v>
      </c>
      <c r="J59" s="227" t="s">
        <v>0</v>
      </c>
      <c r="K59" s="170">
        <f t="shared" si="7"/>
        <v>33</v>
      </c>
      <c r="L59" s="414">
        <v>6241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30</v>
      </c>
      <c r="C60" s="52">
        <f t="shared" si="10"/>
        <v>14234</v>
      </c>
      <c r="D60" s="9">
        <f t="shared" si="8"/>
        <v>13261</v>
      </c>
      <c r="E60" s="66">
        <f t="shared" si="11"/>
        <v>114.0270768244813</v>
      </c>
      <c r="F60" s="66">
        <f t="shared" si="9"/>
        <v>107.3373048789684</v>
      </c>
      <c r="G60" s="77"/>
      <c r="H60" s="530">
        <v>3255</v>
      </c>
      <c r="I60" s="308">
        <v>15</v>
      </c>
      <c r="J60" s="308" t="s">
        <v>22</v>
      </c>
      <c r="K60" s="117" t="s">
        <v>9</v>
      </c>
      <c r="L60" s="418">
        <v>155947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10505</v>
      </c>
      <c r="D61" s="9">
        <f t="shared" si="8"/>
        <v>10134</v>
      </c>
      <c r="E61" s="66">
        <f t="shared" si="11"/>
        <v>109.52976749035554</v>
      </c>
      <c r="F61" s="66">
        <f t="shared" si="9"/>
        <v>103.66094335898954</v>
      </c>
      <c r="G61" s="77"/>
      <c r="H61" s="127">
        <v>3120</v>
      </c>
      <c r="I61" s="225">
        <v>35</v>
      </c>
      <c r="J61" s="224" t="s">
        <v>38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31</v>
      </c>
      <c r="C62" s="52">
        <f t="shared" si="10"/>
        <v>6663</v>
      </c>
      <c r="D62" s="9">
        <f t="shared" si="8"/>
        <v>6758</v>
      </c>
      <c r="E62" s="66">
        <f t="shared" si="11"/>
        <v>100.87812263436791</v>
      </c>
      <c r="F62" s="66">
        <f t="shared" si="9"/>
        <v>98.59425865640722</v>
      </c>
      <c r="G62" s="88"/>
      <c r="H62" s="127">
        <v>3100</v>
      </c>
      <c r="I62" s="225">
        <v>30</v>
      </c>
      <c r="J62" s="224" t="s">
        <v>121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39</v>
      </c>
      <c r="C63" s="52">
        <f t="shared" si="10"/>
        <v>6430</v>
      </c>
      <c r="D63" s="9">
        <f t="shared" si="8"/>
        <v>7387</v>
      </c>
      <c r="E63" s="66">
        <f t="shared" si="11"/>
        <v>96.619083395942894</v>
      </c>
      <c r="F63" s="66">
        <f t="shared" si="9"/>
        <v>87.044808447272231</v>
      </c>
      <c r="G63" s="87"/>
      <c r="H63" s="401">
        <v>2999</v>
      </c>
      <c r="I63" s="225">
        <v>34</v>
      </c>
      <c r="J63" s="224" t="s">
        <v>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0</v>
      </c>
      <c r="C64" s="52">
        <f t="shared" si="10"/>
        <v>5947</v>
      </c>
      <c r="D64" s="9">
        <f t="shared" si="8"/>
        <v>6241</v>
      </c>
      <c r="E64" s="72">
        <f t="shared" si="11"/>
        <v>116.76811309640682</v>
      </c>
      <c r="F64" s="66">
        <f t="shared" si="9"/>
        <v>95.289216471719271</v>
      </c>
      <c r="G64" s="90"/>
      <c r="H64" s="169">
        <v>1875</v>
      </c>
      <c r="I64" s="224">
        <v>39</v>
      </c>
      <c r="J64" s="224" t="s">
        <v>41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227346</v>
      </c>
      <c r="D65" s="82">
        <f>SUM(L60)</f>
        <v>155947</v>
      </c>
      <c r="E65" s="85">
        <f t="shared" si="11"/>
        <v>107.01908819168216</v>
      </c>
      <c r="F65" s="85">
        <f t="shared" si="9"/>
        <v>145.78414461323399</v>
      </c>
      <c r="G65" s="86"/>
      <c r="H65" s="128">
        <v>1710</v>
      </c>
      <c r="I65" s="224">
        <v>18</v>
      </c>
      <c r="J65" s="224" t="s">
        <v>24</v>
      </c>
      <c r="K65" s="1"/>
      <c r="L65" s="265" t="s">
        <v>127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401">
        <v>1471</v>
      </c>
      <c r="I66" s="225">
        <v>14</v>
      </c>
      <c r="J66" s="224" t="s">
        <v>21</v>
      </c>
      <c r="K66" s="163">
        <f>SUM(I50)</f>
        <v>36</v>
      </c>
      <c r="L66" s="225" t="s">
        <v>5</v>
      </c>
      <c r="M66" s="428">
        <v>70372</v>
      </c>
      <c r="N66" s="128">
        <f>SUM(H50)</f>
        <v>76924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401">
        <v>1371</v>
      </c>
      <c r="I67" s="225">
        <v>29</v>
      </c>
      <c r="J67" s="224" t="s">
        <v>118</v>
      </c>
      <c r="K67" s="163">
        <f t="shared" ref="K67:K75" si="12">SUM(I51)</f>
        <v>17</v>
      </c>
      <c r="L67" s="224" t="s">
        <v>23</v>
      </c>
      <c r="M67" s="426">
        <v>25682</v>
      </c>
      <c r="N67" s="128">
        <f t="shared" ref="N67:N75" si="13">SUM(H51)</f>
        <v>28437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1045</v>
      </c>
      <c r="I68" s="224">
        <v>1</v>
      </c>
      <c r="J68" s="224" t="s">
        <v>4</v>
      </c>
      <c r="K68" s="163">
        <f t="shared" si="12"/>
        <v>16</v>
      </c>
      <c r="L68" s="224" t="s">
        <v>3</v>
      </c>
      <c r="M68" s="426">
        <v>17828</v>
      </c>
      <c r="N68" s="128">
        <f t="shared" si="13"/>
        <v>21945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607</v>
      </c>
      <c r="I69" s="224">
        <v>21</v>
      </c>
      <c r="J69" s="224" t="s">
        <v>27</v>
      </c>
      <c r="K69" s="163">
        <f t="shared" si="12"/>
        <v>26</v>
      </c>
      <c r="L69" s="224" t="s">
        <v>32</v>
      </c>
      <c r="M69" s="426">
        <v>17937</v>
      </c>
      <c r="N69" s="128">
        <f t="shared" si="13"/>
        <v>18856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507</v>
      </c>
      <c r="I70" s="224">
        <v>20</v>
      </c>
      <c r="J70" s="224" t="s">
        <v>26</v>
      </c>
      <c r="K70" s="163">
        <f t="shared" si="12"/>
        <v>40</v>
      </c>
      <c r="L70" s="224" t="s">
        <v>2</v>
      </c>
      <c r="M70" s="426">
        <v>15982</v>
      </c>
      <c r="N70" s="128">
        <f t="shared" si="13"/>
        <v>14914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127">
        <v>453</v>
      </c>
      <c r="I71" s="224">
        <v>13</v>
      </c>
      <c r="J71" s="224" t="s">
        <v>7</v>
      </c>
      <c r="K71" s="163">
        <f t="shared" si="12"/>
        <v>24</v>
      </c>
      <c r="L71" s="224" t="s">
        <v>30</v>
      </c>
      <c r="M71" s="426">
        <v>12483</v>
      </c>
      <c r="N71" s="128">
        <f t="shared" si="13"/>
        <v>14234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368</v>
      </c>
      <c r="I72" s="224">
        <v>22</v>
      </c>
      <c r="J72" s="224" t="s">
        <v>28</v>
      </c>
      <c r="K72" s="163">
        <f t="shared" si="12"/>
        <v>38</v>
      </c>
      <c r="L72" s="224" t="s">
        <v>40</v>
      </c>
      <c r="M72" s="426">
        <v>9591</v>
      </c>
      <c r="N72" s="128">
        <f t="shared" si="13"/>
        <v>10505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201</v>
      </c>
      <c r="I73" s="224">
        <v>23</v>
      </c>
      <c r="J73" s="224" t="s">
        <v>29</v>
      </c>
      <c r="K73" s="163">
        <f t="shared" si="12"/>
        <v>25</v>
      </c>
      <c r="L73" s="224" t="s">
        <v>31</v>
      </c>
      <c r="M73" s="426">
        <v>6605</v>
      </c>
      <c r="N73" s="128">
        <f t="shared" si="13"/>
        <v>6663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196</v>
      </c>
      <c r="I74" s="224">
        <v>9</v>
      </c>
      <c r="J74" s="459" t="s">
        <v>204</v>
      </c>
      <c r="K74" s="163">
        <f t="shared" si="12"/>
        <v>37</v>
      </c>
      <c r="L74" s="227" t="s">
        <v>39</v>
      </c>
      <c r="M74" s="427">
        <v>6655</v>
      </c>
      <c r="N74" s="128">
        <f t="shared" si="13"/>
        <v>6430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116</v>
      </c>
      <c r="I75" s="224">
        <v>27</v>
      </c>
      <c r="J75" s="224" t="s">
        <v>33</v>
      </c>
      <c r="K75" s="163">
        <f t="shared" si="12"/>
        <v>33</v>
      </c>
      <c r="L75" s="227" t="s">
        <v>0</v>
      </c>
      <c r="M75" s="427">
        <v>5093</v>
      </c>
      <c r="N75" s="234">
        <f t="shared" si="13"/>
        <v>5947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64</v>
      </c>
      <c r="I76" s="224">
        <v>28</v>
      </c>
      <c r="J76" s="224" t="s">
        <v>34</v>
      </c>
      <c r="K76" s="5"/>
      <c r="L76" s="455" t="s">
        <v>131</v>
      </c>
      <c r="M76" s="467">
        <v>212435</v>
      </c>
      <c r="N76" s="242">
        <f>SUM(H90)</f>
        <v>227346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33</v>
      </c>
      <c r="I77" s="224">
        <v>4</v>
      </c>
      <c r="J77" s="224" t="s">
        <v>13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0</v>
      </c>
      <c r="I78" s="224">
        <v>2</v>
      </c>
      <c r="J78" s="224" t="s">
        <v>6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3</v>
      </c>
      <c r="J79" s="224" t="s">
        <v>12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5</v>
      </c>
      <c r="J80" s="224" t="s">
        <v>14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6</v>
      </c>
      <c r="J81" s="224" t="s">
        <v>15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127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268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401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227346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53:J67">
    <sortCondition descending="1" ref="H53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G63" sqref="G63"/>
    </sheetView>
  </sheetViews>
  <sheetFormatPr defaultRowHeight="13.5"/>
  <cols>
    <col min="1" max="1" width="5.625" style="309" customWidth="1"/>
    <col min="2" max="2" width="19.5" style="309" customWidth="1"/>
    <col min="3" max="4" width="13.25" style="309" customWidth="1"/>
    <col min="5" max="5" width="11.875" style="309" customWidth="1"/>
    <col min="6" max="6" width="15.125" style="309" customWidth="1"/>
    <col min="7" max="7" width="15" style="309" customWidth="1"/>
    <col min="8" max="8" width="15.5" style="309" customWidth="1"/>
    <col min="9" max="9" width="18.375" style="309" customWidth="1"/>
    <col min="10" max="10" width="17.125" style="309" customWidth="1"/>
    <col min="11" max="11" width="18.5" style="309" customWidth="1"/>
    <col min="12" max="12" width="16.875" style="309" customWidth="1"/>
    <col min="13" max="13" width="15.125" style="309" customWidth="1"/>
    <col min="14" max="16384" width="9" style="309"/>
  </cols>
  <sheetData>
    <row r="1" spans="1:12" ht="22.5" customHeight="1">
      <c r="A1" s="571" t="s">
        <v>234</v>
      </c>
      <c r="B1" s="572"/>
      <c r="C1" s="572"/>
      <c r="D1" s="572"/>
      <c r="E1" s="572"/>
      <c r="F1" s="572"/>
      <c r="G1" s="572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5" t="s">
        <v>220</v>
      </c>
      <c r="J2" s="405" t="s">
        <v>224</v>
      </c>
      <c r="K2" s="409" t="s">
        <v>210</v>
      </c>
      <c r="L2" s="409" t="s">
        <v>215</v>
      </c>
    </row>
    <row r="3" spans="1:12">
      <c r="I3" s="40" t="s">
        <v>85</v>
      </c>
      <c r="J3" s="406">
        <v>173957</v>
      </c>
      <c r="K3" s="40" t="s">
        <v>85</v>
      </c>
      <c r="L3" s="410">
        <v>178348</v>
      </c>
    </row>
    <row r="4" spans="1:12">
      <c r="I4" s="18" t="s">
        <v>87</v>
      </c>
      <c r="J4" s="406">
        <v>130359</v>
      </c>
      <c r="K4" s="18" t="s">
        <v>87</v>
      </c>
      <c r="L4" s="410">
        <v>58492</v>
      </c>
    </row>
    <row r="5" spans="1:12">
      <c r="I5" s="18" t="s">
        <v>88</v>
      </c>
      <c r="J5" s="406">
        <v>98929</v>
      </c>
      <c r="K5" s="18" t="s">
        <v>88</v>
      </c>
      <c r="L5" s="410">
        <v>92236</v>
      </c>
    </row>
    <row r="6" spans="1:12">
      <c r="I6" s="18" t="s">
        <v>106</v>
      </c>
      <c r="J6" s="406">
        <v>89834</v>
      </c>
      <c r="K6" s="18" t="s">
        <v>106</v>
      </c>
      <c r="L6" s="410">
        <v>95464</v>
      </c>
    </row>
    <row r="7" spans="1:12">
      <c r="I7" s="18" t="s">
        <v>117</v>
      </c>
      <c r="J7" s="406">
        <v>77458</v>
      </c>
      <c r="K7" s="18" t="s">
        <v>117</v>
      </c>
      <c r="L7" s="410">
        <v>86180</v>
      </c>
    </row>
    <row r="8" spans="1:12">
      <c r="I8" s="18" t="s">
        <v>114</v>
      </c>
      <c r="J8" s="406">
        <v>70629</v>
      </c>
      <c r="K8" s="18" t="s">
        <v>114</v>
      </c>
      <c r="L8" s="410">
        <v>67710</v>
      </c>
    </row>
    <row r="9" spans="1:12">
      <c r="I9" s="18" t="s">
        <v>108</v>
      </c>
      <c r="J9" s="406">
        <v>69075</v>
      </c>
      <c r="K9" s="18" t="s">
        <v>108</v>
      </c>
      <c r="L9" s="410">
        <v>72062</v>
      </c>
    </row>
    <row r="10" spans="1:12">
      <c r="I10" s="18" t="s">
        <v>188</v>
      </c>
      <c r="J10" s="406">
        <v>53482</v>
      </c>
      <c r="K10" s="18" t="s">
        <v>188</v>
      </c>
      <c r="L10" s="410">
        <v>50529</v>
      </c>
    </row>
    <row r="11" spans="1:12">
      <c r="I11" s="18" t="s">
        <v>109</v>
      </c>
      <c r="J11" s="406">
        <v>51122</v>
      </c>
      <c r="K11" s="18" t="s">
        <v>109</v>
      </c>
      <c r="L11" s="410">
        <v>44589</v>
      </c>
    </row>
    <row r="12" spans="1:12" ht="14.25" thickBot="1">
      <c r="I12" s="18" t="s">
        <v>111</v>
      </c>
      <c r="J12" s="407">
        <v>49185</v>
      </c>
      <c r="K12" s="18" t="s">
        <v>111</v>
      </c>
      <c r="L12" s="411">
        <v>41163</v>
      </c>
    </row>
    <row r="13" spans="1:12" ht="15.75" thickTop="1" thickBot="1">
      <c r="A13" s="65"/>
      <c r="B13" s="210"/>
      <c r="C13" s="311"/>
      <c r="D13" s="312"/>
      <c r="E13" s="65"/>
      <c r="F13" s="39"/>
      <c r="G13" s="39"/>
      <c r="I13" s="120" t="s">
        <v>8</v>
      </c>
      <c r="J13" s="444">
        <v>1204272</v>
      </c>
      <c r="K13" s="35" t="s">
        <v>9</v>
      </c>
      <c r="L13" s="174">
        <v>1125655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8" t="s">
        <v>225</v>
      </c>
      <c r="K23" s="483" t="s">
        <v>225</v>
      </c>
      <c r="L23" s="22" t="s">
        <v>71</v>
      </c>
      <c r="M23" s="8"/>
    </row>
    <row r="24" spans="9:14">
      <c r="I24" s="406">
        <f t="shared" ref="I24:I33" si="0">SUM(J3)</f>
        <v>173957</v>
      </c>
      <c r="J24" s="40" t="s">
        <v>85</v>
      </c>
      <c r="K24" s="406">
        <f>SUM(I24)</f>
        <v>173957</v>
      </c>
      <c r="L24" s="520">
        <v>171952</v>
      </c>
      <c r="M24" s="141"/>
      <c r="N24" s="1"/>
    </row>
    <row r="25" spans="9:14">
      <c r="I25" s="406">
        <f t="shared" si="0"/>
        <v>130359</v>
      </c>
      <c r="J25" s="18" t="s">
        <v>87</v>
      </c>
      <c r="K25" s="406">
        <f t="shared" ref="K25:K33" si="1">SUM(I25)</f>
        <v>130359</v>
      </c>
      <c r="L25" s="520">
        <v>124950</v>
      </c>
      <c r="M25" s="177"/>
      <c r="N25" s="1"/>
    </row>
    <row r="26" spans="9:14">
      <c r="I26" s="406">
        <f t="shared" si="0"/>
        <v>98929</v>
      </c>
      <c r="J26" s="18" t="s">
        <v>88</v>
      </c>
      <c r="K26" s="406">
        <f t="shared" si="1"/>
        <v>98929</v>
      </c>
      <c r="L26" s="520">
        <v>96082</v>
      </c>
      <c r="M26" s="141"/>
      <c r="N26" s="1"/>
    </row>
    <row r="27" spans="9:14">
      <c r="I27" s="406">
        <f t="shared" si="0"/>
        <v>89834</v>
      </c>
      <c r="J27" s="18" t="s">
        <v>106</v>
      </c>
      <c r="K27" s="406">
        <f t="shared" si="1"/>
        <v>89834</v>
      </c>
      <c r="L27" s="520">
        <v>89929</v>
      </c>
      <c r="M27" s="141"/>
      <c r="N27" s="1"/>
    </row>
    <row r="28" spans="9:14">
      <c r="I28" s="406">
        <f t="shared" si="0"/>
        <v>77458</v>
      </c>
      <c r="J28" s="18" t="s">
        <v>117</v>
      </c>
      <c r="K28" s="406">
        <f t="shared" si="1"/>
        <v>77458</v>
      </c>
      <c r="L28" s="520">
        <v>80080</v>
      </c>
      <c r="M28" s="141"/>
      <c r="N28" s="2"/>
    </row>
    <row r="29" spans="9:14">
      <c r="I29" s="406">
        <f t="shared" si="0"/>
        <v>70629</v>
      </c>
      <c r="J29" s="18" t="s">
        <v>114</v>
      </c>
      <c r="K29" s="406">
        <f t="shared" si="1"/>
        <v>70629</v>
      </c>
      <c r="L29" s="520">
        <v>79570</v>
      </c>
      <c r="M29" s="141"/>
      <c r="N29" s="1"/>
    </row>
    <row r="30" spans="9:14">
      <c r="I30" s="406">
        <f t="shared" si="0"/>
        <v>69075</v>
      </c>
      <c r="J30" s="18" t="s">
        <v>108</v>
      </c>
      <c r="K30" s="406">
        <f t="shared" si="1"/>
        <v>69075</v>
      </c>
      <c r="L30" s="520">
        <v>72895</v>
      </c>
      <c r="M30" s="141"/>
      <c r="N30" s="1"/>
    </row>
    <row r="31" spans="9:14">
      <c r="I31" s="406">
        <f t="shared" si="0"/>
        <v>53482</v>
      </c>
      <c r="J31" s="18" t="s">
        <v>188</v>
      </c>
      <c r="K31" s="406">
        <f t="shared" si="1"/>
        <v>53482</v>
      </c>
      <c r="L31" s="520">
        <v>59319</v>
      </c>
      <c r="M31" s="141"/>
      <c r="N31" s="1"/>
    </row>
    <row r="32" spans="9:14">
      <c r="I32" s="406">
        <f t="shared" si="0"/>
        <v>51122</v>
      </c>
      <c r="J32" s="18" t="s">
        <v>109</v>
      </c>
      <c r="K32" s="406">
        <f t="shared" si="1"/>
        <v>51122</v>
      </c>
      <c r="L32" s="520">
        <v>51554</v>
      </c>
      <c r="M32" s="141"/>
      <c r="N32" s="37"/>
    </row>
    <row r="33" spans="8:14">
      <c r="I33" s="406">
        <f t="shared" si="0"/>
        <v>49185</v>
      </c>
      <c r="J33" s="18" t="s">
        <v>111</v>
      </c>
      <c r="K33" s="406">
        <f t="shared" si="1"/>
        <v>49185</v>
      </c>
      <c r="L33" s="521">
        <v>52381</v>
      </c>
      <c r="M33" s="141"/>
      <c r="N33" s="37"/>
    </row>
    <row r="34" spans="8:14" ht="14.25" thickBot="1">
      <c r="H34" s="8"/>
      <c r="I34" s="171">
        <f>SUM(J13-(I24+I25+I26+I27+I28+I29+I30+I31+I32+I33))</f>
        <v>340242</v>
      </c>
      <c r="J34" s="108" t="s">
        <v>133</v>
      </c>
      <c r="K34" s="171">
        <f>SUM(I34)</f>
        <v>340242</v>
      </c>
      <c r="L34" s="171" t="s">
        <v>86</v>
      </c>
    </row>
    <row r="35" spans="8:14" ht="15.75" thickTop="1" thickBot="1">
      <c r="H35" s="8"/>
      <c r="I35" s="461">
        <f>SUM(I24:I34)</f>
        <v>1204272</v>
      </c>
      <c r="J35" s="190" t="s">
        <v>9</v>
      </c>
      <c r="K35" s="172">
        <f>SUM(J13)</f>
        <v>1204272</v>
      </c>
      <c r="L35" s="192">
        <v>1248629</v>
      </c>
    </row>
    <row r="36" spans="8:14" ht="14.25" thickTop="1"/>
    <row r="37" spans="8:14">
      <c r="I37" s="458" t="s">
        <v>214</v>
      </c>
      <c r="J37" s="65"/>
      <c r="K37" s="483" t="s">
        <v>214</v>
      </c>
    </row>
    <row r="38" spans="8:14">
      <c r="I38" s="410">
        <f>SUM(L3)</f>
        <v>178348</v>
      </c>
      <c r="J38" s="40" t="s">
        <v>85</v>
      </c>
      <c r="K38" s="410">
        <f>SUM(I38)</f>
        <v>178348</v>
      </c>
    </row>
    <row r="39" spans="8:14">
      <c r="I39" s="410">
        <f t="shared" ref="I39:I47" si="2">SUM(L4)</f>
        <v>58492</v>
      </c>
      <c r="J39" s="18" t="s">
        <v>87</v>
      </c>
      <c r="K39" s="410">
        <f t="shared" ref="K39:K47" si="3">SUM(I39)</f>
        <v>58492</v>
      </c>
    </row>
    <row r="40" spans="8:14">
      <c r="I40" s="410">
        <f t="shared" si="2"/>
        <v>92236</v>
      </c>
      <c r="J40" s="18" t="s">
        <v>88</v>
      </c>
      <c r="K40" s="410">
        <f t="shared" si="3"/>
        <v>92236</v>
      </c>
    </row>
    <row r="41" spans="8:14">
      <c r="I41" s="410">
        <f t="shared" si="2"/>
        <v>95464</v>
      </c>
      <c r="J41" s="18" t="s">
        <v>106</v>
      </c>
      <c r="K41" s="410">
        <f t="shared" si="3"/>
        <v>95464</v>
      </c>
    </row>
    <row r="42" spans="8:14">
      <c r="I42" s="410">
        <f t="shared" si="2"/>
        <v>86180</v>
      </c>
      <c r="J42" s="18" t="s">
        <v>117</v>
      </c>
      <c r="K42" s="410">
        <f t="shared" si="3"/>
        <v>86180</v>
      </c>
    </row>
    <row r="43" spans="8:14">
      <c r="I43" s="410">
        <f>SUM(L8)</f>
        <v>67710</v>
      </c>
      <c r="J43" s="18" t="s">
        <v>114</v>
      </c>
      <c r="K43" s="410">
        <f t="shared" si="3"/>
        <v>67710</v>
      </c>
    </row>
    <row r="44" spans="8:14">
      <c r="I44" s="410">
        <f t="shared" si="2"/>
        <v>72062</v>
      </c>
      <c r="J44" s="18" t="s">
        <v>108</v>
      </c>
      <c r="K44" s="410">
        <f t="shared" si="3"/>
        <v>72062</v>
      </c>
    </row>
    <row r="45" spans="8:14">
      <c r="I45" s="410">
        <f>SUM(L10)</f>
        <v>50529</v>
      </c>
      <c r="J45" s="18" t="s">
        <v>188</v>
      </c>
      <c r="K45" s="410">
        <f t="shared" si="3"/>
        <v>50529</v>
      </c>
    </row>
    <row r="46" spans="8:14">
      <c r="I46" s="410">
        <f t="shared" si="2"/>
        <v>44589</v>
      </c>
      <c r="J46" s="18" t="s">
        <v>109</v>
      </c>
      <c r="K46" s="410">
        <f t="shared" si="3"/>
        <v>44589</v>
      </c>
      <c r="M46" s="8"/>
    </row>
    <row r="47" spans="8:14">
      <c r="I47" s="410">
        <f t="shared" si="2"/>
        <v>41163</v>
      </c>
      <c r="J47" s="18" t="s">
        <v>111</v>
      </c>
      <c r="K47" s="526">
        <f t="shared" si="3"/>
        <v>41163</v>
      </c>
      <c r="M47" s="8"/>
    </row>
    <row r="48" spans="8:14" ht="14.25" thickBot="1">
      <c r="I48" s="157">
        <f>SUM(L13-(I38+I39+I40+I41+I42+I43+I44+I45+I46+I47))</f>
        <v>338882</v>
      </c>
      <c r="J48" s="103" t="s">
        <v>133</v>
      </c>
      <c r="K48" s="157">
        <f>SUM(I48)</f>
        <v>338882</v>
      </c>
    </row>
    <row r="49" spans="1:12" ht="15" thickTop="1" thickBot="1">
      <c r="I49" s="518">
        <f>SUM(I38:I48)</f>
        <v>1125655</v>
      </c>
      <c r="J49" s="460" t="s">
        <v>198</v>
      </c>
      <c r="K49" s="173">
        <f>SUM(L13)</f>
        <v>1125655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220</v>
      </c>
      <c r="D51" s="12" t="s">
        <v>210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173957</v>
      </c>
      <c r="D52" s="6">
        <f t="shared" ref="D52:D61" si="5">SUM(I38)</f>
        <v>178348</v>
      </c>
      <c r="E52" s="41">
        <f t="shared" ref="E52:E61" si="6">SUM(K24/L24*100)</f>
        <v>101.16602307620732</v>
      </c>
      <c r="F52" s="41">
        <f t="shared" ref="F52:F62" si="7">SUM(C52/D52*100)</f>
        <v>97.537959494920045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130359</v>
      </c>
      <c r="D53" s="6">
        <f t="shared" si="5"/>
        <v>58492</v>
      </c>
      <c r="E53" s="41">
        <f t="shared" si="6"/>
        <v>104.32893157262906</v>
      </c>
      <c r="F53" s="41">
        <f t="shared" si="7"/>
        <v>222.86637488887368</v>
      </c>
      <c r="G53" s="40"/>
      <c r="I53" s="8"/>
    </row>
    <row r="54" spans="1:12">
      <c r="A54" s="28">
        <v>3</v>
      </c>
      <c r="B54" s="18" t="s">
        <v>88</v>
      </c>
      <c r="C54" s="6">
        <f t="shared" si="4"/>
        <v>98929</v>
      </c>
      <c r="D54" s="6">
        <f t="shared" si="5"/>
        <v>92236</v>
      </c>
      <c r="E54" s="41">
        <f t="shared" si="6"/>
        <v>102.96309402385462</v>
      </c>
      <c r="F54" s="41">
        <f t="shared" si="7"/>
        <v>107.25638579296589</v>
      </c>
      <c r="G54" s="40"/>
      <c r="I54" s="8"/>
    </row>
    <row r="55" spans="1:12" s="58" customFormat="1">
      <c r="A55" s="249">
        <v>4</v>
      </c>
      <c r="B55" s="18" t="s">
        <v>106</v>
      </c>
      <c r="C55" s="453">
        <f t="shared" si="4"/>
        <v>89834</v>
      </c>
      <c r="D55" s="453">
        <f t="shared" si="5"/>
        <v>95464</v>
      </c>
      <c r="E55" s="230">
        <f t="shared" si="6"/>
        <v>99.894361107095591</v>
      </c>
      <c r="F55" s="230">
        <f t="shared" si="7"/>
        <v>94.102488896337888</v>
      </c>
      <c r="G55" s="408"/>
    </row>
    <row r="56" spans="1:12">
      <c r="A56" s="28">
        <v>5</v>
      </c>
      <c r="B56" s="18" t="s">
        <v>117</v>
      </c>
      <c r="C56" s="6">
        <f t="shared" si="4"/>
        <v>77458</v>
      </c>
      <c r="D56" s="453">
        <f t="shared" si="5"/>
        <v>86180</v>
      </c>
      <c r="E56" s="41">
        <f t="shared" si="6"/>
        <v>96.725774225774231</v>
      </c>
      <c r="F56" s="41">
        <f t="shared" si="7"/>
        <v>89.879322348572757</v>
      </c>
      <c r="G56" s="40"/>
    </row>
    <row r="57" spans="1:12">
      <c r="A57" s="28">
        <v>6</v>
      </c>
      <c r="B57" s="18" t="s">
        <v>114</v>
      </c>
      <c r="C57" s="6">
        <f t="shared" si="4"/>
        <v>70629</v>
      </c>
      <c r="D57" s="6">
        <f t="shared" si="5"/>
        <v>67710</v>
      </c>
      <c r="E57" s="41">
        <f t="shared" si="6"/>
        <v>88.76335302249592</v>
      </c>
      <c r="F57" s="41">
        <f t="shared" si="7"/>
        <v>104.31103234381922</v>
      </c>
      <c r="G57" s="40"/>
    </row>
    <row r="58" spans="1:12" s="58" customFormat="1">
      <c r="A58" s="249">
        <v>7</v>
      </c>
      <c r="B58" s="18" t="s">
        <v>108</v>
      </c>
      <c r="C58" s="453">
        <f t="shared" si="4"/>
        <v>69075</v>
      </c>
      <c r="D58" s="453">
        <f t="shared" si="5"/>
        <v>72062</v>
      </c>
      <c r="E58" s="230">
        <f t="shared" si="6"/>
        <v>94.759585705466762</v>
      </c>
      <c r="F58" s="230">
        <f t="shared" si="7"/>
        <v>95.854958230412706</v>
      </c>
      <c r="G58" s="408"/>
    </row>
    <row r="59" spans="1:12">
      <c r="A59" s="28">
        <v>8</v>
      </c>
      <c r="B59" s="18" t="s">
        <v>188</v>
      </c>
      <c r="C59" s="6">
        <f t="shared" si="4"/>
        <v>53482</v>
      </c>
      <c r="D59" s="6">
        <f t="shared" si="5"/>
        <v>50529</v>
      </c>
      <c r="E59" s="41">
        <f t="shared" si="6"/>
        <v>90.159982467674766</v>
      </c>
      <c r="F59" s="41">
        <f t="shared" si="7"/>
        <v>105.84416869520474</v>
      </c>
      <c r="G59" s="40"/>
    </row>
    <row r="60" spans="1:12">
      <c r="A60" s="28">
        <v>9</v>
      </c>
      <c r="B60" s="18" t="s">
        <v>109</v>
      </c>
      <c r="C60" s="6">
        <f t="shared" si="4"/>
        <v>51122</v>
      </c>
      <c r="D60" s="6">
        <f t="shared" si="5"/>
        <v>44589</v>
      </c>
      <c r="E60" s="41">
        <f t="shared" si="6"/>
        <v>99.16204368235249</v>
      </c>
      <c r="F60" s="41">
        <f t="shared" si="7"/>
        <v>114.65159568503442</v>
      </c>
      <c r="G60" s="40"/>
    </row>
    <row r="61" spans="1:12" ht="14.25" thickBot="1">
      <c r="A61" s="108">
        <v>10</v>
      </c>
      <c r="B61" s="18" t="s">
        <v>111</v>
      </c>
      <c r="C61" s="111">
        <f t="shared" si="4"/>
        <v>49185</v>
      </c>
      <c r="D61" s="111">
        <f t="shared" si="5"/>
        <v>41163</v>
      </c>
      <c r="E61" s="102">
        <f t="shared" si="6"/>
        <v>93.898551001317273</v>
      </c>
      <c r="F61" s="102">
        <f t="shared" si="7"/>
        <v>119.48837548283653</v>
      </c>
      <c r="G61" s="103"/>
    </row>
    <row r="62" spans="1:12" ht="14.25" thickTop="1">
      <c r="A62" s="188"/>
      <c r="B62" s="161" t="s">
        <v>83</v>
      </c>
      <c r="C62" s="189">
        <f>SUM(J13)</f>
        <v>1204272</v>
      </c>
      <c r="D62" s="189">
        <f>SUM(L13)</f>
        <v>1125655</v>
      </c>
      <c r="E62" s="191">
        <f>SUM(C62/L35)*100</f>
        <v>96.447543665892752</v>
      </c>
      <c r="F62" s="191">
        <f t="shared" si="7"/>
        <v>106.98411147287578</v>
      </c>
      <c r="G62" s="198">
        <v>68.3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2019-06-12T02:52:19Z</cp:lastPrinted>
  <dcterms:created xsi:type="dcterms:W3CDTF">2004-08-12T01:21:30Z</dcterms:created>
  <dcterms:modified xsi:type="dcterms:W3CDTF">2019-06-12T06:18:49Z</dcterms:modified>
</cp:coreProperties>
</file>