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F63" i="15" l="1"/>
  <c r="I46" i="44" l="1"/>
  <c r="H44" i="8" l="1"/>
  <c r="N26" i="54" l="1"/>
  <c r="H44" i="15" l="1"/>
  <c r="N90" i="54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<sst xmlns="http://schemas.openxmlformats.org/spreadsheetml/2006/main" count="1319" uniqueCount="238">
  <si>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</si>
  <si>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</si>
  <si>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</si>
  <si>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</si>
  <si>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</si>
  <si>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</si>
  <si>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</si>
  <si>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</si>
  <si>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</si>
  <si>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</si>
  <si>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</si>
  <si>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</si>
  <si>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</si>
  <si>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</si>
  <si>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</si>
  <si>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</si>
  <si>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</si>
  <si>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</si>
  <si>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</si>
  <si>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</si>
  <si>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</si>
  <si>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</si>
  <si>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</si>
  <si>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</si>
  <si>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</si>
  <si>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</si>
  <si>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</si>
  <si>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</si>
  <si>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</si>
  <si>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</si>
  <si>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</si>
  <si>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</si>
  <si>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</si>
  <si>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</si>
  <si>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</si>
  <si>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</si>
  <si>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</si>
  <si>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</si>
  <si>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</si>
  <si>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</si>
  <si>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</si>
  <si>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</si>
  <si>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</si>
  <si>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</si>
  <si>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</si>
  <si>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</si>
  <si>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</si>
  <si>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</si>
  <si>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</si>
  <si>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</si>
  <si>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</si>
  <si>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</si>
  <si>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</si>
  <si>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</si>
  <si>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</si>
  <si>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</si>
  <si>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</si>
  <si>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</si>
  <si>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</si>
  <si>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</si>
  <si>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</si>
  <si>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</si>
  <si>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</si>
  <si>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</si>
  <si>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</si>
  <si>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</si>
  <si>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</si>
  <si>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</si>
  <si>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</si>
  <si>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</si>
  <si>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</si>
  <si>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</si>
  <si>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</si>
  <si>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</si>
  <si>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</si>
  <si>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</si>
  <si>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</si>
  <si>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</si>
  <si>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</si>
  <si>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</si>
  <si>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</si>
  <si>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</si>
  <si>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</si>
  <si>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</si>
  <si>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</si>
  <si>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</si>
  <si>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</si>
  <si>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</si>
  <si>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</si>
  <si>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</si>
  <si>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</si>
  <si>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</si>
  <si>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</si>
  <si>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</si>
  <si>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</si>
  <si>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</si>
  <si>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</si>
  <si>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</si>
  <si>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</si>
  <si>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</si>
  <si>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</si>
  <si>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</si>
  <si>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</si>
  <si>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</si>
  <si>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</si>
  <si>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</si>
  <si>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</si>
  <si>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</si>
  <si>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</si>
  <si>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</si>
  <si>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</si>
  <si>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</si>
  <si>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</si>
  <si>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</si>
  <si>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</si>
  <si>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</si>
  <si>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</si>
  <si>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</si>
  <si>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</si>
  <si>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</si>
  <si>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</si>
  <si>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</si>
  <si>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</si>
  <si>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</si>
  <si>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</si>
  <si>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</si>
  <si>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</si>
  <si>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</si>
  <si>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</si>
  <si>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</si>
  <si>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</si>
  <si>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</si>
  <si>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</si>
  <si>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</si>
  <si>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</si>
  <si>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</si>
  <si>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</si>
  <si>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</si>
  <si>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</si>
  <si>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</si>
  <si>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</si>
  <si>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</si>
  <si>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</si>
  <si>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</si>
  <si>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</si>
  <si>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</si>
  <si>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</si>
  <si>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</si>
  <si>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</si>
  <si>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</si>
  <si>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</si>
  <si>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</si>
  <si>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</si>
  <si>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</si>
  <si>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</si>
  <si>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</si>
  <si>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</si>
  <si>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</si>
  <si>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</si>
  <si>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</si>
  <si>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</si>
  <si>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</si>
  <si>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</si>
  <si>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</si>
  <si>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</si>
  <si>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</si>
  <si>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</si>
  <si>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</si>
  <si>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</si>
  <si>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</si>
  <si>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</si>
  <si>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</si>
  <si>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</si>
  <si>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</si>
  <si>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</si>
  <si>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</si>
  <si>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</si>
  <si>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</si>
  <si>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</si>
  <si>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</si>
  <si>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</si>
  <si>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</si>
  <si>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</si>
  <si>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</si>
  <si>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</si>
  <si>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</si>
  <si>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</si>
  <si>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</si>
  <si>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</si>
  <si>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</si>
  <si>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</si>
  <si>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</si>
  <si>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</si>
  <si>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</si>
  <si>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</si>
  <si>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</si>
  <si>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</si>
  <si>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</si>
  <si>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</si>
  <si>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</si>
  <si>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</si>
  <si>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</si>
  <si>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</si>
  <si>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</si>
  <si>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</si>
  <si>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</si>
  <si>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</si>
  <si>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</si>
  <si>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</si>
  <si>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</si>
  <si>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</si>
  <si>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</si>
  <si>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</si>
  <si>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</si>
  <si>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</si>
  <si>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</si>
  <si>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</si>
  <si>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</si>
  <si>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</si>
  <si>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米</t>
    <rPh sb="0" eb="1">
      <t>コメ</t>
    </rPh>
    <phoneticPr fontId="2"/>
  </si>
  <si>
    <t>合成樹脂</t>
    <rPh sb="0" eb="2">
      <t>ゴウセイ</t>
    </rPh>
    <rPh sb="2" eb="4">
      <t>ジュシ</t>
    </rPh>
    <phoneticPr fontId="2"/>
  </si>
  <si>
    <t>麦</t>
    <rPh sb="0" eb="1">
      <t>ムギ</t>
    </rPh>
    <phoneticPr fontId="2"/>
  </si>
  <si>
    <t>その他織物</t>
    <rPh sb="2" eb="3">
      <t>タ</t>
    </rPh>
    <rPh sb="3" eb="5">
      <t>オリモノ</t>
    </rPh>
    <phoneticPr fontId="2"/>
  </si>
  <si>
    <t>平成31年</t>
    <rPh sb="0" eb="2">
      <t>ヘイセイ</t>
    </rPh>
    <rPh sb="4" eb="5">
      <t>ネン</t>
    </rPh>
    <phoneticPr fontId="2"/>
  </si>
  <si>
    <t>31年（値）</t>
    <rPh sb="2" eb="3">
      <t>ネン</t>
    </rPh>
    <rPh sb="4" eb="5">
      <t>アタイ</t>
    </rPh>
    <phoneticPr fontId="2"/>
  </si>
  <si>
    <t>31年（％）</t>
    <rPh sb="2" eb="3">
      <t>ネン</t>
    </rPh>
    <phoneticPr fontId="2"/>
  </si>
  <si>
    <t>平成31年</t>
    <rPh sb="0" eb="2">
      <t>ヘイセイ</t>
    </rPh>
    <rPh sb="4" eb="5">
      <t>ネン</t>
    </rPh>
    <phoneticPr fontId="14"/>
  </si>
  <si>
    <t>当年</t>
    <rPh sb="0" eb="2">
      <t>トウネン</t>
    </rPh>
    <phoneticPr fontId="2"/>
  </si>
  <si>
    <t>31年</t>
    <rPh sb="2" eb="3">
      <t>ネン</t>
    </rPh>
    <phoneticPr fontId="2"/>
  </si>
  <si>
    <t>平成31年</t>
    <rPh sb="0" eb="2">
      <t>ヘイセイ</t>
    </rPh>
    <rPh sb="4" eb="5">
      <t>ネン</t>
    </rPh>
    <phoneticPr fontId="2"/>
  </si>
  <si>
    <t>2，957　㎡</t>
    <phoneticPr fontId="2"/>
  </si>
  <si>
    <t>金属製品</t>
    <rPh sb="0" eb="2">
      <t>キンゾク</t>
    </rPh>
    <rPh sb="2" eb="4">
      <t>セイヒン</t>
    </rPh>
    <phoneticPr fontId="2"/>
  </si>
  <si>
    <t>平成31年3月</t>
    <rPh sb="0" eb="2">
      <t>ヘイセイ</t>
    </rPh>
    <rPh sb="4" eb="5">
      <t>ネン</t>
    </rPh>
    <rPh sb="6" eb="7">
      <t>ガツ</t>
    </rPh>
    <phoneticPr fontId="2"/>
  </si>
  <si>
    <t>平成31年3月所管面（1～3類）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</si>
  <si>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r>
      <t>112，632  m</t>
    </r>
    <r>
      <rPr>
        <sz val="8"/>
        <rFont val="ＭＳ Ｐゴシック"/>
        <family val="3"/>
        <charset val="128"/>
      </rPr>
      <t>3</t>
    </r>
    <phoneticPr fontId="2"/>
  </si>
  <si>
    <t>8，783  ㎡</t>
    <phoneticPr fontId="2"/>
  </si>
  <si>
    <t>　　　　　　　　　　　　　　　　平成31年3月末上位10品目入庫高(県合計）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</si>
  <si>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平成31年3月末上位１０品目保管残高（県合計）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</si>
</sst>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4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3" xfId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38" fontId="1" fillId="0" borderId="40" xfId="1" applyFill="1" applyBorder="1"/>
    <xf numFmtId="38" fontId="1" fillId="0" borderId="21" xfId="1" applyBorder="1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0" fillId="0" borderId="39" xfId="1" applyFont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179" fontId="1" fillId="0" borderId="11" xfId="1" applyNumberFormat="1" applyBorder="1"/>
    <xf numFmtId="179" fontId="0" fillId="0" borderId="42" xfId="1" applyNumberFormat="1" applyFont="1" applyBorder="1"/>
    <xf numFmtId="38" fontId="1" fillId="0" borderId="38" xfId="1" applyBorder="1"/>
    <xf numFmtId="38" fontId="0" fillId="0" borderId="9" xfId="1" applyFont="1" applyBorder="1"/>
    <xf numFmtId="38" fontId="1" fillId="0" borderId="11" xfId="1" applyFont="1" applyBorder="1"/>
    <xf numFmtId="38" fontId="0" fillId="0" borderId="12" xfId="1" applyFont="1" applyBorder="1"/>
    <xf numFmtId="38" fontId="1" fillId="0" borderId="40" xfId="1" applyBorder="1"/>
    <xf numFmtId="38" fontId="0" fillId="0" borderId="2" xfId="1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平成31年3月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620152"/>
        <c:axId val="405903208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平成31年3月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122.5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平成31年3月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236.6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620152"/>
        <c:axId val="405903208"/>
      </c:lineChart>
      <c:catAx>
        <c:axId val="3676201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05903208"/>
        <c:crosses val="autoZero"/>
        <c:auto val="1"/>
        <c:lblAlgn val="ctr"/>
        <c:lblOffset val="100"/>
        <c:tickLblSkip val="1"/>
        <c:noMultiLvlLbl val="0"/>
      </c:catAx>
      <c:valAx>
        <c:axId val="405903208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7620152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6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その他の食料工業品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28599</c:v>
                </c:pt>
                <c:pt idx="1">
                  <c:v>19463</c:v>
                </c:pt>
                <c:pt idx="2">
                  <c:v>8723</c:v>
                </c:pt>
                <c:pt idx="3">
                  <c:v>4644</c:v>
                </c:pt>
                <c:pt idx="4">
                  <c:v>4079</c:v>
                </c:pt>
                <c:pt idx="5">
                  <c:v>3291</c:v>
                </c:pt>
                <c:pt idx="6">
                  <c:v>2803</c:v>
                </c:pt>
                <c:pt idx="7">
                  <c:v>2771</c:v>
                </c:pt>
                <c:pt idx="8">
                  <c:v>2181</c:v>
                </c:pt>
                <c:pt idx="9">
                  <c:v>1989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5777567621279717E-5"/>
                  <c:y val="-1.1080626454839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その他の食料工業品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30432</c:v>
                </c:pt>
                <c:pt idx="1">
                  <c:v>18547</c:v>
                </c:pt>
                <c:pt idx="2">
                  <c:v>5717</c:v>
                </c:pt>
                <c:pt idx="3">
                  <c:v>5203</c:v>
                </c:pt>
                <c:pt idx="4">
                  <c:v>3084</c:v>
                </c:pt>
                <c:pt idx="5">
                  <c:v>3084</c:v>
                </c:pt>
                <c:pt idx="6">
                  <c:v>954</c:v>
                </c:pt>
                <c:pt idx="7">
                  <c:v>2360</c:v>
                </c:pt>
                <c:pt idx="8">
                  <c:v>780</c:v>
                </c:pt>
                <c:pt idx="9">
                  <c:v>1767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89040"/>
        <c:axId val="406987864"/>
      </c:barChart>
      <c:catAx>
        <c:axId val="40698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87864"/>
        <c:crosses val="autoZero"/>
        <c:auto val="1"/>
        <c:lblAlgn val="ctr"/>
        <c:lblOffset val="100"/>
        <c:noMultiLvlLbl val="0"/>
      </c:catAx>
      <c:valAx>
        <c:axId val="406987864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890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29193899782137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28538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61789</c:v>
                </c:pt>
                <c:pt idx="1">
                  <c:v>16895</c:v>
                </c:pt>
                <c:pt idx="2">
                  <c:v>16044</c:v>
                </c:pt>
                <c:pt idx="3">
                  <c:v>13062</c:v>
                </c:pt>
                <c:pt idx="4">
                  <c:v>10060</c:v>
                </c:pt>
                <c:pt idx="5">
                  <c:v>8465</c:v>
                </c:pt>
                <c:pt idx="6">
                  <c:v>6528</c:v>
                </c:pt>
                <c:pt idx="7">
                  <c:v>3818</c:v>
                </c:pt>
                <c:pt idx="8">
                  <c:v>3214</c:v>
                </c:pt>
                <c:pt idx="9">
                  <c:v>2921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1.136303984729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55392585730709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9716775599128538E-3"/>
                  <c:y val="1.1363338105463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197004786165794E-3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792410752577496E-3"/>
                  <c:y val="-7.5766523502744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7.575161059412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67864</c:v>
                </c:pt>
                <c:pt idx="1">
                  <c:v>12511</c:v>
                </c:pt>
                <c:pt idx="2">
                  <c:v>11312</c:v>
                </c:pt>
                <c:pt idx="3">
                  <c:v>12197</c:v>
                </c:pt>
                <c:pt idx="4">
                  <c:v>10053</c:v>
                </c:pt>
                <c:pt idx="5">
                  <c:v>9000</c:v>
                </c:pt>
                <c:pt idx="6">
                  <c:v>6129</c:v>
                </c:pt>
                <c:pt idx="7">
                  <c:v>5087</c:v>
                </c:pt>
                <c:pt idx="8">
                  <c:v>2647</c:v>
                </c:pt>
                <c:pt idx="9">
                  <c:v>1842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91784"/>
        <c:axId val="406986688"/>
      </c:barChart>
      <c:catAx>
        <c:axId val="406991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986688"/>
        <c:crosses val="autoZero"/>
        <c:auto val="1"/>
        <c:lblAlgn val="ctr"/>
        <c:lblOffset val="100"/>
        <c:noMultiLvlLbl val="0"/>
      </c:catAx>
      <c:valAx>
        <c:axId val="40698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99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30496453900709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92198581560316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38297872340425E-2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1.1628212171153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麦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缶詰・びん詰</c:v>
                </c:pt>
                <c:pt idx="7">
                  <c:v>電気機械</c:v>
                </c:pt>
                <c:pt idx="8">
                  <c:v>化学薬品</c:v>
                </c:pt>
                <c:pt idx="9">
                  <c:v>米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28172</c:v>
                </c:pt>
                <c:pt idx="1">
                  <c:v>20121</c:v>
                </c:pt>
                <c:pt idx="2">
                  <c:v>19218</c:v>
                </c:pt>
                <c:pt idx="3">
                  <c:v>16906</c:v>
                </c:pt>
                <c:pt idx="4">
                  <c:v>16605</c:v>
                </c:pt>
                <c:pt idx="5">
                  <c:v>15409</c:v>
                </c:pt>
                <c:pt idx="6">
                  <c:v>12164</c:v>
                </c:pt>
                <c:pt idx="7">
                  <c:v>11099</c:v>
                </c:pt>
                <c:pt idx="8">
                  <c:v>9592</c:v>
                </c:pt>
                <c:pt idx="9">
                  <c:v>8320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1E-2"/>
                  <c:y val="7.7516327900873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3829787234036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460992907800767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65248226950289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98581560283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8652482269502252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麦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缶詰・びん詰</c:v>
                </c:pt>
                <c:pt idx="7">
                  <c:v>電気機械</c:v>
                </c:pt>
                <c:pt idx="8">
                  <c:v>化学薬品</c:v>
                </c:pt>
                <c:pt idx="9">
                  <c:v>米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23725</c:v>
                </c:pt>
                <c:pt idx="1">
                  <c:v>24766</c:v>
                </c:pt>
                <c:pt idx="2">
                  <c:v>24004</c:v>
                </c:pt>
                <c:pt idx="3">
                  <c:v>12119</c:v>
                </c:pt>
                <c:pt idx="4">
                  <c:v>16462</c:v>
                </c:pt>
                <c:pt idx="5">
                  <c:v>13967</c:v>
                </c:pt>
                <c:pt idx="6">
                  <c:v>15989</c:v>
                </c:pt>
                <c:pt idx="7">
                  <c:v>13123</c:v>
                </c:pt>
                <c:pt idx="8">
                  <c:v>9208</c:v>
                </c:pt>
                <c:pt idx="9">
                  <c:v>1331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406985904"/>
        <c:axId val="406991392"/>
      </c:barChart>
      <c:catAx>
        <c:axId val="40698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91392"/>
        <c:crosses val="autoZero"/>
        <c:auto val="1"/>
        <c:lblAlgn val="ctr"/>
        <c:lblOffset val="100"/>
        <c:noMultiLvlLbl val="0"/>
      </c:catAx>
      <c:valAx>
        <c:axId val="4069913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859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77777777777941E-3"/>
                  <c:y val="7.1301247771835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228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雑品</c:v>
                </c:pt>
                <c:pt idx="8">
                  <c:v>合成樹脂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36868</c:v>
                </c:pt>
                <c:pt idx="1">
                  <c:v>3045</c:v>
                </c:pt>
                <c:pt idx="2">
                  <c:v>2456</c:v>
                </c:pt>
                <c:pt idx="3">
                  <c:v>1843</c:v>
                </c:pt>
                <c:pt idx="4">
                  <c:v>835</c:v>
                </c:pt>
                <c:pt idx="5">
                  <c:v>612</c:v>
                </c:pt>
                <c:pt idx="6">
                  <c:v>528</c:v>
                </c:pt>
                <c:pt idx="7">
                  <c:v>462</c:v>
                </c:pt>
                <c:pt idx="8">
                  <c:v>431</c:v>
                </c:pt>
                <c:pt idx="9">
                  <c:v>262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4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雑品</c:v>
                </c:pt>
                <c:pt idx="8">
                  <c:v>合成樹脂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27488</c:v>
                </c:pt>
                <c:pt idx="1">
                  <c:v>3182</c:v>
                </c:pt>
                <c:pt idx="2">
                  <c:v>1820</c:v>
                </c:pt>
                <c:pt idx="3">
                  <c:v>2056</c:v>
                </c:pt>
                <c:pt idx="4">
                  <c:v>723</c:v>
                </c:pt>
                <c:pt idx="5">
                  <c:v>2757</c:v>
                </c:pt>
                <c:pt idx="6">
                  <c:v>591</c:v>
                </c:pt>
                <c:pt idx="7">
                  <c:v>447</c:v>
                </c:pt>
                <c:pt idx="8">
                  <c:v>165</c:v>
                </c:pt>
                <c:pt idx="9">
                  <c:v>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87472"/>
        <c:axId val="406989824"/>
      </c:barChart>
      <c:catAx>
        <c:axId val="40698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89824"/>
        <c:crosses val="autoZero"/>
        <c:auto val="1"/>
        <c:lblAlgn val="ctr"/>
        <c:lblOffset val="100"/>
        <c:noMultiLvlLbl val="0"/>
      </c:catAx>
      <c:valAx>
        <c:axId val="4069898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87472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90441647549953E-3"/>
                  <c:y val="8.45707845841307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35068</c:v>
                </c:pt>
                <c:pt idx="1">
                  <c:v>21353</c:v>
                </c:pt>
                <c:pt idx="2">
                  <c:v>17927</c:v>
                </c:pt>
                <c:pt idx="3">
                  <c:v>10261</c:v>
                </c:pt>
                <c:pt idx="4">
                  <c:v>8089</c:v>
                </c:pt>
                <c:pt idx="5">
                  <c:v>7042</c:v>
                </c:pt>
                <c:pt idx="6">
                  <c:v>5727</c:v>
                </c:pt>
                <c:pt idx="7">
                  <c:v>2978</c:v>
                </c:pt>
                <c:pt idx="8">
                  <c:v>2800</c:v>
                </c:pt>
                <c:pt idx="9">
                  <c:v>2000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00748134829603E-2"/>
                  <c:y val="7.5329566854990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7812773403646E-3"/>
                  <c:y val="-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261234078023711E-2"/>
                  <c:y val="3.361952637276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38328</c:v>
                </c:pt>
                <c:pt idx="1">
                  <c:v>31989</c:v>
                </c:pt>
                <c:pt idx="2">
                  <c:v>14224</c:v>
                </c:pt>
                <c:pt idx="3">
                  <c:v>7215</c:v>
                </c:pt>
                <c:pt idx="4">
                  <c:v>6107</c:v>
                </c:pt>
                <c:pt idx="5">
                  <c:v>7710</c:v>
                </c:pt>
                <c:pt idx="6">
                  <c:v>6825</c:v>
                </c:pt>
                <c:pt idx="7">
                  <c:v>2351</c:v>
                </c:pt>
                <c:pt idx="8">
                  <c:v>2850</c:v>
                </c:pt>
                <c:pt idx="9">
                  <c:v>1989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91000"/>
        <c:axId val="406992176"/>
      </c:barChart>
      <c:catAx>
        <c:axId val="406991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92176"/>
        <c:crosses val="autoZero"/>
        <c:auto val="1"/>
        <c:lblAlgn val="ctr"/>
        <c:lblOffset val="100"/>
        <c:noMultiLvlLbl val="0"/>
      </c:catAx>
      <c:valAx>
        <c:axId val="4069921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910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2.5089605734767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-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49764529401419E-3"/>
                  <c:y val="-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染・顔・塗料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70372</c:v>
                </c:pt>
                <c:pt idx="1">
                  <c:v>25682</c:v>
                </c:pt>
                <c:pt idx="2">
                  <c:v>17937</c:v>
                </c:pt>
                <c:pt idx="3">
                  <c:v>17828</c:v>
                </c:pt>
                <c:pt idx="4">
                  <c:v>15982</c:v>
                </c:pt>
                <c:pt idx="5">
                  <c:v>12483</c:v>
                </c:pt>
                <c:pt idx="6">
                  <c:v>9591</c:v>
                </c:pt>
                <c:pt idx="7">
                  <c:v>6655</c:v>
                </c:pt>
                <c:pt idx="8">
                  <c:v>6605</c:v>
                </c:pt>
                <c:pt idx="9">
                  <c:v>5594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24646794102135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899529058802205E-3"/>
                  <c:y val="1.7920864730618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949764529400781E-3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949764529401419E-3"/>
                  <c:y val="1.0752123726469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染・顔・塗料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18143</c:v>
                </c:pt>
                <c:pt idx="1">
                  <c:v>17711</c:v>
                </c:pt>
                <c:pt idx="2">
                  <c:v>18753</c:v>
                </c:pt>
                <c:pt idx="3">
                  <c:v>15944</c:v>
                </c:pt>
                <c:pt idx="4">
                  <c:v>24168</c:v>
                </c:pt>
                <c:pt idx="5">
                  <c:v>13680</c:v>
                </c:pt>
                <c:pt idx="6">
                  <c:v>10246</c:v>
                </c:pt>
                <c:pt idx="7">
                  <c:v>6792</c:v>
                </c:pt>
                <c:pt idx="8">
                  <c:v>6636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85512"/>
        <c:axId val="406988256"/>
      </c:barChart>
      <c:catAx>
        <c:axId val="406985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88256"/>
        <c:crosses val="autoZero"/>
        <c:auto val="1"/>
        <c:lblAlgn val="ctr"/>
        <c:lblOffset val="100"/>
        <c:noMultiLvlLbl val="0"/>
      </c:catAx>
      <c:valAx>
        <c:axId val="4069882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855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957755782535213E-3"/>
                  <c:y val="5.8492702121461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9.659263605939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698348951360998E-3"/>
                  <c:y val="-6.0088596758671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1.1829774050846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鉄鋼</c:v>
                </c:pt>
                <c:pt idx="9">
                  <c:v>その他の機械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171952</c:v>
                </c:pt>
                <c:pt idx="1">
                  <c:v>124950</c:v>
                </c:pt>
                <c:pt idx="2">
                  <c:v>96082</c:v>
                </c:pt>
                <c:pt idx="3">
                  <c:v>89929</c:v>
                </c:pt>
                <c:pt idx="4">
                  <c:v>80080</c:v>
                </c:pt>
                <c:pt idx="5">
                  <c:v>79570</c:v>
                </c:pt>
                <c:pt idx="6">
                  <c:v>72895</c:v>
                </c:pt>
                <c:pt idx="7">
                  <c:v>59319</c:v>
                </c:pt>
                <c:pt idx="8">
                  <c:v>55664</c:v>
                </c:pt>
                <c:pt idx="9">
                  <c:v>52381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239656789889201E-2"/>
                  <c:y val="9.1249552692527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679238388374144E-2"/>
                  <c:y val="5.9338690321214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589894134719104E-3"/>
                  <c:y val="5.51228100681500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652018397298733E-3"/>
                  <c:y val="6.1867281090007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859248015684788E-3"/>
                  <c:y val="6.3545196743811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8.927636137897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9.181432597823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-2.713723920538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1.1792044383212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鉄鋼</c:v>
                </c:pt>
                <c:pt idx="9">
                  <c:v>その他の機械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171350</c:v>
                </c:pt>
                <c:pt idx="1">
                  <c:v>56660</c:v>
                </c:pt>
                <c:pt idx="2">
                  <c:v>91016</c:v>
                </c:pt>
                <c:pt idx="3">
                  <c:v>104641</c:v>
                </c:pt>
                <c:pt idx="4">
                  <c:v>85160</c:v>
                </c:pt>
                <c:pt idx="5">
                  <c:v>70233</c:v>
                </c:pt>
                <c:pt idx="6">
                  <c:v>70267</c:v>
                </c:pt>
                <c:pt idx="7">
                  <c:v>48495</c:v>
                </c:pt>
                <c:pt idx="8">
                  <c:v>42663</c:v>
                </c:pt>
                <c:pt idx="9">
                  <c:v>40811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06986296"/>
        <c:axId val="406990216"/>
      </c:barChart>
      <c:catAx>
        <c:axId val="406986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90216"/>
        <c:crosses val="autoZero"/>
        <c:auto val="1"/>
        <c:lblAlgn val="ctr"/>
        <c:lblOffset val="100"/>
        <c:noMultiLvlLbl val="0"/>
      </c:catAx>
      <c:valAx>
        <c:axId val="406990216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8629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8306564150272253"/>
                  <c:y val="-5.8498040167886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6144940225867651E-2"/>
                  <c:y val="-0.16289847029033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342467888282031"/>
                  <c:y val="-6.79608496074555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0927727369521798E-2"/>
                  <c:y val="-8.48608461387261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9152247076724316E-2"/>
                  <c:y val="-9.9022396429521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5.5630123688258482E-2"/>
                  <c:y val="-8.92702949576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鉄鋼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171952</c:v>
                </c:pt>
                <c:pt idx="1">
                  <c:v>124950</c:v>
                </c:pt>
                <c:pt idx="2">
                  <c:v>96082</c:v>
                </c:pt>
                <c:pt idx="3">
                  <c:v>89929</c:v>
                </c:pt>
                <c:pt idx="4">
                  <c:v>80080</c:v>
                </c:pt>
                <c:pt idx="5">
                  <c:v>79570</c:v>
                </c:pt>
                <c:pt idx="6">
                  <c:v>72895</c:v>
                </c:pt>
                <c:pt idx="7">
                  <c:v>59319</c:v>
                </c:pt>
                <c:pt idx="8">
                  <c:v>55664</c:v>
                </c:pt>
                <c:pt idx="9">
                  <c:v>52381</c:v>
                </c:pt>
                <c:pt idx="10">
                  <c:v>365807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8222235579E-2"/>
                  <c:y val="2.6074964313671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0.12370850025325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2699645368756379"/>
                  <c:y val="-6.6882741630980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6.7958031963561844E-2"/>
                  <c:y val="-9.7433347147396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652481416922122"/>
                  <c:y val="-8.254040613344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2454569133056843"/>
                  <c:y val="-7.4893861951466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鉄鋼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171350</c:v>
                </c:pt>
                <c:pt idx="1">
                  <c:v>56660</c:v>
                </c:pt>
                <c:pt idx="2">
                  <c:v>91016</c:v>
                </c:pt>
                <c:pt idx="3">
                  <c:v>104641</c:v>
                </c:pt>
                <c:pt idx="4">
                  <c:v>85160</c:v>
                </c:pt>
                <c:pt idx="5">
                  <c:v>70233</c:v>
                </c:pt>
                <c:pt idx="6">
                  <c:v>70267</c:v>
                </c:pt>
                <c:pt idx="7">
                  <c:v>48495</c:v>
                </c:pt>
                <c:pt idx="8">
                  <c:v>42663</c:v>
                </c:pt>
                <c:pt idx="9">
                  <c:v>40811</c:v>
                </c:pt>
                <c:pt idx="10">
                  <c:v>347999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18544</c:v>
                </c:pt>
                <c:pt idx="1">
                  <c:v>16131</c:v>
                </c:pt>
                <c:pt idx="2">
                  <c:v>10893</c:v>
                </c:pt>
                <c:pt idx="3">
                  <c:v>6774</c:v>
                </c:pt>
                <c:pt idx="4">
                  <c:v>5890</c:v>
                </c:pt>
                <c:pt idx="5">
                  <c:v>5789</c:v>
                </c:pt>
                <c:pt idx="6">
                  <c:v>4015</c:v>
                </c:pt>
                <c:pt idx="7">
                  <c:v>3606</c:v>
                </c:pt>
                <c:pt idx="8">
                  <c:v>3347</c:v>
                </c:pt>
                <c:pt idx="9">
                  <c:v>3238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827799911465572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06949977866313E-3"/>
                  <c:y val="-3.7042880444117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19862</c:v>
                </c:pt>
                <c:pt idx="1">
                  <c:v>20122</c:v>
                </c:pt>
                <c:pt idx="2">
                  <c:v>9673</c:v>
                </c:pt>
                <c:pt idx="3">
                  <c:v>3501</c:v>
                </c:pt>
                <c:pt idx="4">
                  <c:v>4182</c:v>
                </c:pt>
                <c:pt idx="5">
                  <c:v>4856</c:v>
                </c:pt>
                <c:pt idx="6">
                  <c:v>4234</c:v>
                </c:pt>
                <c:pt idx="7">
                  <c:v>1841</c:v>
                </c:pt>
                <c:pt idx="8">
                  <c:v>3133</c:v>
                </c:pt>
                <c:pt idx="9">
                  <c:v>2329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271664"/>
        <c:axId val="409274016"/>
      </c:barChart>
      <c:catAx>
        <c:axId val="40927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9274016"/>
        <c:crosses val="autoZero"/>
        <c:auto val="1"/>
        <c:lblAlgn val="ctr"/>
        <c:lblOffset val="100"/>
        <c:noMultiLvlLbl val="0"/>
      </c:catAx>
      <c:valAx>
        <c:axId val="4092740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092716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2,365,739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2,365,739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202284</c:v>
                </c:pt>
                <c:pt idx="1">
                  <c:v>400156</c:v>
                </c:pt>
                <c:pt idx="2">
                  <c:v>488222</c:v>
                </c:pt>
                <c:pt idx="3">
                  <c:v>85288</c:v>
                </c:pt>
                <c:pt idx="4">
                  <c:v>422536</c:v>
                </c:pt>
                <c:pt idx="5">
                  <c:v>767253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31</a:t>
            </a:r>
            <a:r>
              <a:rPr lang="ja-JP" sz="1100" baseline="0"/>
              <a:t>年</a:t>
            </a:r>
            <a:r>
              <a:rPr lang="en-US" altLang="ja-JP" sz="1100" baseline="0"/>
              <a:t>3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3.5366931918656055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366931918656055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8417329796639816E-3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683465959328027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113490</c:v>
                </c:pt>
                <c:pt idx="1">
                  <c:v>23305</c:v>
                </c:pt>
                <c:pt idx="2">
                  <c:v>18592</c:v>
                </c:pt>
                <c:pt idx="3">
                  <c:v>14440</c:v>
                </c:pt>
                <c:pt idx="4">
                  <c:v>13373</c:v>
                </c:pt>
                <c:pt idx="5">
                  <c:v>13354</c:v>
                </c:pt>
                <c:pt idx="6">
                  <c:v>12869</c:v>
                </c:pt>
                <c:pt idx="7">
                  <c:v>10522</c:v>
                </c:pt>
                <c:pt idx="8">
                  <c:v>8319</c:v>
                </c:pt>
                <c:pt idx="9">
                  <c:v>4409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10079575596801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915119363395226E-2"/>
                  <c:y val="1.5325368811657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733863837311468E-3"/>
                  <c:y val="-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39486E-3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5409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114479</c:v>
                </c:pt>
                <c:pt idx="1">
                  <c:v>16356</c:v>
                </c:pt>
                <c:pt idx="2">
                  <c:v>22157</c:v>
                </c:pt>
                <c:pt idx="3">
                  <c:v>11410</c:v>
                </c:pt>
                <c:pt idx="4">
                  <c:v>12267</c:v>
                </c:pt>
                <c:pt idx="5">
                  <c:v>10259</c:v>
                </c:pt>
                <c:pt idx="6">
                  <c:v>9654</c:v>
                </c:pt>
                <c:pt idx="7">
                  <c:v>11375</c:v>
                </c:pt>
                <c:pt idx="8">
                  <c:v>5850</c:v>
                </c:pt>
                <c:pt idx="9">
                  <c:v>2796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273232"/>
        <c:axId val="409270488"/>
      </c:barChart>
      <c:catAx>
        <c:axId val="40927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9270488"/>
        <c:crosses val="autoZero"/>
        <c:auto val="1"/>
        <c:lblAlgn val="ctr"/>
        <c:lblOffset val="100"/>
        <c:noMultiLvlLbl val="0"/>
      </c:catAx>
      <c:valAx>
        <c:axId val="409270488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92732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5664633636E-2"/>
                  <c:y val="7.4690663667042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260247552844805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その他の製造工業品</c:v>
                </c:pt>
                <c:pt idx="7">
                  <c:v>米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76045</c:v>
                </c:pt>
                <c:pt idx="1">
                  <c:v>56839</c:v>
                </c:pt>
                <c:pt idx="2">
                  <c:v>40514</c:v>
                </c:pt>
                <c:pt idx="3">
                  <c:v>35541</c:v>
                </c:pt>
                <c:pt idx="4">
                  <c:v>23495</c:v>
                </c:pt>
                <c:pt idx="5">
                  <c:v>21384</c:v>
                </c:pt>
                <c:pt idx="6">
                  <c:v>20935</c:v>
                </c:pt>
                <c:pt idx="7">
                  <c:v>20895</c:v>
                </c:pt>
                <c:pt idx="8">
                  <c:v>19169</c:v>
                </c:pt>
                <c:pt idx="9">
                  <c:v>17547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9126547205279211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01237764222715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650618882112337E-3"/>
                  <c:y val="-7.4699486093650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25309441055841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99862632831885E-3"/>
                  <c:y val="-1.1205069954490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その他の製造工業品</c:v>
                </c:pt>
                <c:pt idx="7">
                  <c:v>米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67910</c:v>
                </c:pt>
                <c:pt idx="1">
                  <c:v>45806</c:v>
                </c:pt>
                <c:pt idx="2">
                  <c:v>39392</c:v>
                </c:pt>
                <c:pt idx="3">
                  <c:v>44623</c:v>
                </c:pt>
                <c:pt idx="4">
                  <c:v>22226</c:v>
                </c:pt>
                <c:pt idx="5">
                  <c:v>17946</c:v>
                </c:pt>
                <c:pt idx="6">
                  <c:v>24720</c:v>
                </c:pt>
                <c:pt idx="7">
                  <c:v>14589</c:v>
                </c:pt>
                <c:pt idx="8">
                  <c:v>17933</c:v>
                </c:pt>
                <c:pt idx="9">
                  <c:v>16300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270096"/>
        <c:axId val="409276368"/>
      </c:barChart>
      <c:catAx>
        <c:axId val="40927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9276368"/>
        <c:crosses val="autoZero"/>
        <c:auto val="1"/>
        <c:lblAlgn val="ctr"/>
        <c:lblOffset val="100"/>
        <c:noMultiLvlLbl val="0"/>
      </c:catAx>
      <c:valAx>
        <c:axId val="4092763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92700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4981273408239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37681</c:v>
                </c:pt>
                <c:pt idx="1">
                  <c:v>9147</c:v>
                </c:pt>
                <c:pt idx="2">
                  <c:v>1975</c:v>
                </c:pt>
                <c:pt idx="3">
                  <c:v>1780</c:v>
                </c:pt>
                <c:pt idx="4">
                  <c:v>1633</c:v>
                </c:pt>
                <c:pt idx="5">
                  <c:v>1353</c:v>
                </c:pt>
                <c:pt idx="6">
                  <c:v>1108</c:v>
                </c:pt>
                <c:pt idx="7">
                  <c:v>823</c:v>
                </c:pt>
                <c:pt idx="8">
                  <c:v>691</c:v>
                </c:pt>
                <c:pt idx="9">
                  <c:v>587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61059190031152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31980</c:v>
                </c:pt>
                <c:pt idx="1">
                  <c:v>5191</c:v>
                </c:pt>
                <c:pt idx="2">
                  <c:v>1301</c:v>
                </c:pt>
                <c:pt idx="3">
                  <c:v>939</c:v>
                </c:pt>
                <c:pt idx="4">
                  <c:v>1612</c:v>
                </c:pt>
                <c:pt idx="5">
                  <c:v>1365</c:v>
                </c:pt>
                <c:pt idx="6">
                  <c:v>1356</c:v>
                </c:pt>
                <c:pt idx="7">
                  <c:v>1297</c:v>
                </c:pt>
                <c:pt idx="8">
                  <c:v>690</c:v>
                </c:pt>
                <c:pt idx="9">
                  <c:v>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277152"/>
        <c:axId val="409274408"/>
      </c:barChart>
      <c:catAx>
        <c:axId val="40927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09274408"/>
        <c:crosses val="autoZero"/>
        <c:auto val="1"/>
        <c:lblAlgn val="ctr"/>
        <c:lblOffset val="100"/>
        <c:noMultiLvlLbl val="0"/>
      </c:catAx>
      <c:valAx>
        <c:axId val="409274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092771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9126559714795012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7165775433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24619</c:v>
                </c:pt>
                <c:pt idx="1">
                  <c:v>22884</c:v>
                </c:pt>
                <c:pt idx="2">
                  <c:v>15362</c:v>
                </c:pt>
                <c:pt idx="3">
                  <c:v>13165</c:v>
                </c:pt>
                <c:pt idx="4">
                  <c:v>10112</c:v>
                </c:pt>
                <c:pt idx="5">
                  <c:v>8673</c:v>
                </c:pt>
                <c:pt idx="6">
                  <c:v>4781</c:v>
                </c:pt>
                <c:pt idx="7">
                  <c:v>3705</c:v>
                </c:pt>
                <c:pt idx="8">
                  <c:v>3656</c:v>
                </c:pt>
                <c:pt idx="9">
                  <c:v>3246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9001E-3"/>
                  <c:y val="7.9129599330077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81366232964162E-2"/>
                  <c:y val="-7.9366365060356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2545791401742E-3"/>
                  <c:y val="-1.9782399832519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429646160540088E-3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1.5755824748498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28525</c:v>
                </c:pt>
                <c:pt idx="1">
                  <c:v>19664</c:v>
                </c:pt>
                <c:pt idx="2">
                  <c:v>15954</c:v>
                </c:pt>
                <c:pt idx="3">
                  <c:v>11118</c:v>
                </c:pt>
                <c:pt idx="4">
                  <c:v>7441</c:v>
                </c:pt>
                <c:pt idx="5">
                  <c:v>7138</c:v>
                </c:pt>
                <c:pt idx="6">
                  <c:v>4595</c:v>
                </c:pt>
                <c:pt idx="7">
                  <c:v>3460</c:v>
                </c:pt>
                <c:pt idx="8">
                  <c:v>5568</c:v>
                </c:pt>
                <c:pt idx="9">
                  <c:v>2731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274800"/>
        <c:axId val="409272448"/>
      </c:barChart>
      <c:catAx>
        <c:axId val="40927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9272448"/>
        <c:crosses val="autoZero"/>
        <c:auto val="1"/>
        <c:lblAlgn val="ctr"/>
        <c:lblOffset val="100"/>
        <c:noMultiLvlLbl val="0"/>
      </c:catAx>
      <c:valAx>
        <c:axId val="4092724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92748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043925064922447E-6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15156438778486E-2"/>
                  <c:y val="7.0728592081070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1373994917302E-2"/>
                  <c:y val="-3.2029699496119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89433</c:v>
                </c:pt>
                <c:pt idx="1">
                  <c:v>28376</c:v>
                </c:pt>
                <c:pt idx="2">
                  <c:v>26829</c:v>
                </c:pt>
                <c:pt idx="3">
                  <c:v>21149</c:v>
                </c:pt>
                <c:pt idx="4">
                  <c:v>19376</c:v>
                </c:pt>
                <c:pt idx="5">
                  <c:v>19148</c:v>
                </c:pt>
                <c:pt idx="6">
                  <c:v>15488</c:v>
                </c:pt>
                <c:pt idx="7">
                  <c:v>14204</c:v>
                </c:pt>
                <c:pt idx="8">
                  <c:v>12754</c:v>
                </c:pt>
                <c:pt idx="9">
                  <c:v>10368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052049049424378E-5"/>
                  <c:y val="3.4889890100635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32368176200197E-3"/>
                  <c:y val="7.0916670175586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1.073392563897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23665</c:v>
                </c:pt>
                <c:pt idx="1">
                  <c:v>16931</c:v>
                </c:pt>
                <c:pt idx="2">
                  <c:v>42868</c:v>
                </c:pt>
                <c:pt idx="3">
                  <c:v>24323</c:v>
                </c:pt>
                <c:pt idx="4">
                  <c:v>22722</c:v>
                </c:pt>
                <c:pt idx="5">
                  <c:v>17431</c:v>
                </c:pt>
                <c:pt idx="6">
                  <c:v>13385</c:v>
                </c:pt>
                <c:pt idx="7">
                  <c:v>10079</c:v>
                </c:pt>
                <c:pt idx="8">
                  <c:v>12772</c:v>
                </c:pt>
                <c:pt idx="9">
                  <c:v>8958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272840"/>
        <c:axId val="409275584"/>
      </c:barChart>
      <c:catAx>
        <c:axId val="409272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9275584"/>
        <c:crosses val="autoZero"/>
        <c:auto val="1"/>
        <c:lblAlgn val="ctr"/>
        <c:lblOffset val="100"/>
        <c:noMultiLvlLbl val="0"/>
      </c:catAx>
      <c:valAx>
        <c:axId val="409275584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9272840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701320"/>
        <c:axId val="409696224"/>
      </c:lineChart>
      <c:catAx>
        <c:axId val="409701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9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96224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7013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700536"/>
        <c:axId val="409694264"/>
      </c:lineChart>
      <c:catAx>
        <c:axId val="409700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94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9426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7005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700928"/>
        <c:axId val="409694656"/>
      </c:lineChart>
      <c:catAx>
        <c:axId val="40970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9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94656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7009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698184"/>
        <c:axId val="409699752"/>
      </c:lineChart>
      <c:catAx>
        <c:axId val="409698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99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99752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98184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696616"/>
        <c:axId val="409697008"/>
      </c:lineChart>
      <c:catAx>
        <c:axId val="409696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9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97008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9661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31</a:t>
            </a:r>
            <a:r>
              <a:rPr lang="ja-JP" altLang="en-US" sz="1200" baseline="0"/>
              <a:t>年</a:t>
            </a:r>
            <a:r>
              <a:rPr lang="en-US" altLang="ja-JP" sz="1200" baseline="0"/>
              <a:t>3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139041</c:v>
                </c:pt>
                <c:pt idx="1">
                  <c:v>262903</c:v>
                </c:pt>
                <c:pt idx="2">
                  <c:v>306157</c:v>
                </c:pt>
                <c:pt idx="3">
                  <c:v>53387</c:v>
                </c:pt>
                <c:pt idx="4">
                  <c:v>322397</c:v>
                </c:pt>
                <c:pt idx="5">
                  <c:v>506269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63243</c:v>
                </c:pt>
                <c:pt idx="1">
                  <c:v>137253</c:v>
                </c:pt>
                <c:pt idx="2">
                  <c:v>182065</c:v>
                </c:pt>
                <c:pt idx="3">
                  <c:v>31901</c:v>
                </c:pt>
                <c:pt idx="4">
                  <c:v>100139</c:v>
                </c:pt>
                <c:pt idx="5">
                  <c:v>260984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0.68735540131696027</c:v>
                </c:pt>
                <c:pt idx="1">
                  <c:v>0.65700126950489313</c:v>
                </c:pt>
                <c:pt idx="2">
                  <c:v>0.6270856290785749</c:v>
                </c:pt>
                <c:pt idx="3">
                  <c:v>0.62596144826939315</c:v>
                </c:pt>
                <c:pt idx="4">
                  <c:v>0.76300480905768975</c:v>
                </c:pt>
                <c:pt idx="5">
                  <c:v>0.65984623064360781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5903600"/>
        <c:axId val="405899680"/>
        <c:axId val="0"/>
      </c:bar3DChart>
      <c:catAx>
        <c:axId val="40590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5899680"/>
        <c:crosses val="autoZero"/>
        <c:auto val="1"/>
        <c:lblAlgn val="ctr"/>
        <c:lblOffset val="100"/>
        <c:noMultiLvlLbl val="0"/>
      </c:catAx>
      <c:valAx>
        <c:axId val="4058996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90360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697792"/>
        <c:axId val="409698576"/>
      </c:lineChart>
      <c:catAx>
        <c:axId val="409697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9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98576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9779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699360"/>
        <c:axId val="410652200"/>
      </c:lineChart>
      <c:catAx>
        <c:axId val="409699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52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5220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9936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52984"/>
        <c:axId val="410653376"/>
      </c:lineChart>
      <c:catAx>
        <c:axId val="410652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5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53376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5298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50632"/>
        <c:axId val="410651024"/>
      </c:lineChart>
      <c:catAx>
        <c:axId val="410650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5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51024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506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51416"/>
        <c:axId val="410640832"/>
      </c:lineChart>
      <c:catAx>
        <c:axId val="410651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40832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514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45144"/>
        <c:axId val="410647496"/>
      </c:lineChart>
      <c:catAx>
        <c:axId val="41064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7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47496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514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41224"/>
        <c:axId val="410639656"/>
      </c:lineChart>
      <c:catAx>
        <c:axId val="410641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3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39656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122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48280"/>
        <c:axId val="410642008"/>
      </c:lineChart>
      <c:catAx>
        <c:axId val="410648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2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4200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82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39264"/>
        <c:axId val="410638872"/>
      </c:lineChart>
      <c:catAx>
        <c:axId val="41063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38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38872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392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50240"/>
        <c:axId val="410649848"/>
      </c:lineChart>
      <c:catAx>
        <c:axId val="410650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9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4984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502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905560"/>
        <c:axId val="405901640"/>
      </c:lineChart>
      <c:catAx>
        <c:axId val="4059055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05901640"/>
        <c:crosses val="autoZero"/>
        <c:auto val="1"/>
        <c:lblAlgn val="ctr"/>
        <c:lblOffset val="100"/>
        <c:tickLblSkip val="1"/>
        <c:noMultiLvlLbl val="0"/>
      </c:catAx>
      <c:valAx>
        <c:axId val="405901640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0590556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46320"/>
        <c:axId val="410645928"/>
      </c:lineChart>
      <c:catAx>
        <c:axId val="410646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5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45928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63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41616"/>
        <c:axId val="410648672"/>
      </c:lineChart>
      <c:catAx>
        <c:axId val="410641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48672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161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43576"/>
        <c:axId val="410645536"/>
      </c:lineChart>
      <c:catAx>
        <c:axId val="410643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4553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35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47104"/>
        <c:axId val="410638088"/>
      </c:lineChart>
      <c:catAx>
        <c:axId val="41064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38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38088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710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48545465759339E-2"/>
                  <c:y val="5.089605734767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49456"/>
        <c:axId val="410640048"/>
      </c:lineChart>
      <c:catAx>
        <c:axId val="410649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40048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64945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51560"/>
        <c:axId val="412453912"/>
      </c:lineChart>
      <c:catAx>
        <c:axId val="412451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53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53912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515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902424"/>
        <c:axId val="405900072"/>
      </c:lineChart>
      <c:catAx>
        <c:axId val="4059024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05900072"/>
        <c:crosses val="autoZero"/>
        <c:auto val="1"/>
        <c:lblAlgn val="ctr"/>
        <c:lblOffset val="100"/>
        <c:noMultiLvlLbl val="0"/>
      </c:catAx>
      <c:valAx>
        <c:axId val="405900072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590242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900464"/>
        <c:axId val="405904776"/>
      </c:lineChart>
      <c:catAx>
        <c:axId val="40590046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05904776"/>
        <c:crosses val="autoZero"/>
        <c:auto val="1"/>
        <c:lblAlgn val="ctr"/>
        <c:lblOffset val="100"/>
        <c:noMultiLvlLbl val="0"/>
      </c:catAx>
      <c:valAx>
        <c:axId val="405904776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0590046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9670793714953E-3"/>
                  <c:y val="1.4429787185692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709506190572397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0202020202020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-5.7722330163274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279482132130702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109853</c:v>
                </c:pt>
                <c:pt idx="1">
                  <c:v>105865</c:v>
                </c:pt>
                <c:pt idx="2">
                  <c:v>82202</c:v>
                </c:pt>
                <c:pt idx="3">
                  <c:v>74421</c:v>
                </c:pt>
                <c:pt idx="4">
                  <c:v>61804</c:v>
                </c:pt>
                <c:pt idx="5">
                  <c:v>56398</c:v>
                </c:pt>
                <c:pt idx="6">
                  <c:v>51362</c:v>
                </c:pt>
                <c:pt idx="7">
                  <c:v>42997</c:v>
                </c:pt>
                <c:pt idx="8">
                  <c:v>32507</c:v>
                </c:pt>
                <c:pt idx="9">
                  <c:v>27346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5475309528621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245884921436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49176984286075E-3"/>
                  <c:y val="2.8860028860028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4279341587429776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121541</c:v>
                </c:pt>
                <c:pt idx="1">
                  <c:v>111005</c:v>
                </c:pt>
                <c:pt idx="2">
                  <c:v>34242</c:v>
                </c:pt>
                <c:pt idx="3">
                  <c:v>65199</c:v>
                </c:pt>
                <c:pt idx="4">
                  <c:v>61373</c:v>
                </c:pt>
                <c:pt idx="5">
                  <c:v>44189</c:v>
                </c:pt>
                <c:pt idx="6">
                  <c:v>63606</c:v>
                </c:pt>
                <c:pt idx="7">
                  <c:v>34204</c:v>
                </c:pt>
                <c:pt idx="8">
                  <c:v>29930</c:v>
                </c:pt>
                <c:pt idx="9">
                  <c:v>27332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05906344"/>
        <c:axId val="405904384"/>
      </c:barChart>
      <c:catAx>
        <c:axId val="405906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904384"/>
        <c:crosses val="autoZero"/>
        <c:auto val="1"/>
        <c:lblAlgn val="ctr"/>
        <c:lblOffset val="100"/>
        <c:noMultiLvlLbl val="0"/>
      </c:catAx>
      <c:valAx>
        <c:axId val="40590438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90634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31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551005265242245E-2"/>
                  <c:y val="-6.9571383852247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366025827968"/>
                      <c:h val="0.1026453803366322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8295608348101787E-2"/>
                  <c:y val="-4.2733752317657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5009459287674509"/>
                  <c:y val="-0.100978472874376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0587298382573974E-2"/>
                  <c:y val="-8.67587709793156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3.4002886391337833E-2"/>
                  <c:y val="-6.31713982999831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23"/>
                      <c:h val="0.16686556382287074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261E-3"/>
                  <c:y val="3.082821642707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3628452406751909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109853</c:v>
                </c:pt>
                <c:pt idx="1">
                  <c:v>105865</c:v>
                </c:pt>
                <c:pt idx="2">
                  <c:v>82202</c:v>
                </c:pt>
                <c:pt idx="3">
                  <c:v>74421</c:v>
                </c:pt>
                <c:pt idx="4">
                  <c:v>61804</c:v>
                </c:pt>
                <c:pt idx="5">
                  <c:v>56398</c:v>
                </c:pt>
                <c:pt idx="6">
                  <c:v>51362</c:v>
                </c:pt>
                <c:pt idx="7">
                  <c:v>42997</c:v>
                </c:pt>
                <c:pt idx="8">
                  <c:v>32507</c:v>
                </c:pt>
                <c:pt idx="9">
                  <c:v>27346</c:v>
                </c:pt>
                <c:pt idx="10">
                  <c:v>166611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109853</c:v>
                </c:pt>
                <c:pt idx="1">
                  <c:v>105865</c:v>
                </c:pt>
                <c:pt idx="2">
                  <c:v>82202</c:v>
                </c:pt>
                <c:pt idx="3">
                  <c:v>74421</c:v>
                </c:pt>
                <c:pt idx="4">
                  <c:v>61804</c:v>
                </c:pt>
                <c:pt idx="5">
                  <c:v>56398</c:v>
                </c:pt>
                <c:pt idx="6">
                  <c:v>51362</c:v>
                </c:pt>
                <c:pt idx="7">
                  <c:v>42997</c:v>
                </c:pt>
                <c:pt idx="8">
                  <c:v>32507</c:v>
                </c:pt>
                <c:pt idx="9">
                  <c:v>27346</c:v>
                </c:pt>
                <c:pt idx="10">
                  <c:v>166611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270548242538386"/>
                  <c:y val="1.5384801037801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93748205138492"/>
                  <c:y val="-5.20370470932513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486933408133157"/>
                  <c:y val="-0.10324880079645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1016703064788663"/>
                  <c:y val="-0.147179774941925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6.8264444043731179E-2"/>
                  <c:y val="-8.0816725495520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784297382674494"/>
                  <c:y val="-0.125405738075843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0036050837156806"/>
                  <c:y val="-0.1035554348809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8.1936513660983215E-2"/>
                  <c:y val="-3.0078136784626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871805146494093E-3"/>
                  <c:y val="-8.60663106766826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121541</c:v>
                </c:pt>
                <c:pt idx="1">
                  <c:v>111005</c:v>
                </c:pt>
                <c:pt idx="2">
                  <c:v>34242</c:v>
                </c:pt>
                <c:pt idx="3">
                  <c:v>65199</c:v>
                </c:pt>
                <c:pt idx="4">
                  <c:v>61373</c:v>
                </c:pt>
                <c:pt idx="5">
                  <c:v>44189</c:v>
                </c:pt>
                <c:pt idx="6">
                  <c:v>63606</c:v>
                </c:pt>
                <c:pt idx="7">
                  <c:v>34204</c:v>
                </c:pt>
                <c:pt idx="8">
                  <c:v>29930</c:v>
                </c:pt>
                <c:pt idx="9">
                  <c:v>27332</c:v>
                </c:pt>
                <c:pt idx="10" formatCode="#,##0_);[Red]\(#,##0\)">
                  <c:v>181019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1" customWidth="1"/>
    <col min="2" max="2" width="7.25" style="372" customWidth="1"/>
    <col min="3" max="3" width="9.625" style="373" customWidth="1"/>
    <col min="4" max="4" width="9" style="321"/>
    <col min="5" max="5" width="20" style="321" bestFit="1" customWidth="1"/>
    <col min="6" max="6" width="18.625" style="321" customWidth="1"/>
    <col min="7" max="7" width="7.75" style="321" customWidth="1"/>
    <col min="8" max="8" width="2.375" style="321" customWidth="1"/>
    <col min="9" max="9" width="7.75" style="321" customWidth="1"/>
    <col min="10" max="256" width="9" style="321"/>
    <col min="257" max="257" width="9.625" style="321" customWidth="1"/>
    <col min="258" max="258" width="7.25" style="321" customWidth="1"/>
    <col min="259" max="259" width="9.625" style="321" customWidth="1"/>
    <col min="260" max="260" width="9" style="321"/>
    <col min="261" max="261" width="20" style="321" bestFit="1" customWidth="1"/>
    <col min="262" max="262" width="18.625" style="321" customWidth="1"/>
    <col min="263" max="263" width="7.75" style="321" customWidth="1"/>
    <col min="264" max="264" width="2.375" style="321" customWidth="1"/>
    <col min="265" max="265" width="7.75" style="321" customWidth="1"/>
    <col min="266" max="512" width="9" style="321"/>
    <col min="513" max="513" width="9.625" style="321" customWidth="1"/>
    <col min="514" max="514" width="7.25" style="321" customWidth="1"/>
    <col min="515" max="515" width="9.625" style="321" customWidth="1"/>
    <col min="516" max="516" width="9" style="321"/>
    <col min="517" max="517" width="20" style="321" bestFit="1" customWidth="1"/>
    <col min="518" max="518" width="18.625" style="321" customWidth="1"/>
    <col min="519" max="519" width="7.75" style="321" customWidth="1"/>
    <col min="520" max="520" width="2.375" style="321" customWidth="1"/>
    <col min="521" max="521" width="7.75" style="321" customWidth="1"/>
    <col min="522" max="768" width="9" style="321"/>
    <col min="769" max="769" width="9.625" style="321" customWidth="1"/>
    <col min="770" max="770" width="7.25" style="321" customWidth="1"/>
    <col min="771" max="771" width="9.625" style="321" customWidth="1"/>
    <col min="772" max="772" width="9" style="321"/>
    <col min="773" max="773" width="20" style="321" bestFit="1" customWidth="1"/>
    <col min="774" max="774" width="18.625" style="321" customWidth="1"/>
    <col min="775" max="775" width="7.75" style="321" customWidth="1"/>
    <col min="776" max="776" width="2.375" style="321" customWidth="1"/>
    <col min="777" max="777" width="7.75" style="321" customWidth="1"/>
    <col min="778" max="1024" width="9" style="321"/>
    <col min="1025" max="1025" width="9.625" style="321" customWidth="1"/>
    <col min="1026" max="1026" width="7.25" style="321" customWidth="1"/>
    <col min="1027" max="1027" width="9.625" style="321" customWidth="1"/>
    <col min="1028" max="1028" width="9" style="321"/>
    <col min="1029" max="1029" width="20" style="321" bestFit="1" customWidth="1"/>
    <col min="1030" max="1030" width="18.625" style="321" customWidth="1"/>
    <col min="1031" max="1031" width="7.75" style="321" customWidth="1"/>
    <col min="1032" max="1032" width="2.375" style="321" customWidth="1"/>
    <col min="1033" max="1033" width="7.75" style="321" customWidth="1"/>
    <col min="1034" max="1280" width="9" style="321"/>
    <col min="1281" max="1281" width="9.625" style="321" customWidth="1"/>
    <col min="1282" max="1282" width="7.25" style="321" customWidth="1"/>
    <col min="1283" max="1283" width="9.625" style="321" customWidth="1"/>
    <col min="1284" max="1284" width="9" style="321"/>
    <col min="1285" max="1285" width="20" style="321" bestFit="1" customWidth="1"/>
    <col min="1286" max="1286" width="18.625" style="321" customWidth="1"/>
    <col min="1287" max="1287" width="7.75" style="321" customWidth="1"/>
    <col min="1288" max="1288" width="2.375" style="321" customWidth="1"/>
    <col min="1289" max="1289" width="7.75" style="321" customWidth="1"/>
    <col min="1290" max="1536" width="9" style="321"/>
    <col min="1537" max="1537" width="9.625" style="321" customWidth="1"/>
    <col min="1538" max="1538" width="7.25" style="321" customWidth="1"/>
    <col min="1539" max="1539" width="9.625" style="321" customWidth="1"/>
    <col min="1540" max="1540" width="9" style="321"/>
    <col min="1541" max="1541" width="20" style="321" bestFit="1" customWidth="1"/>
    <col min="1542" max="1542" width="18.625" style="321" customWidth="1"/>
    <col min="1543" max="1543" width="7.75" style="321" customWidth="1"/>
    <col min="1544" max="1544" width="2.375" style="321" customWidth="1"/>
    <col min="1545" max="1545" width="7.75" style="321" customWidth="1"/>
    <col min="1546" max="1792" width="9" style="321"/>
    <col min="1793" max="1793" width="9.625" style="321" customWidth="1"/>
    <col min="1794" max="1794" width="7.25" style="321" customWidth="1"/>
    <col min="1795" max="1795" width="9.625" style="321" customWidth="1"/>
    <col min="1796" max="1796" width="9" style="321"/>
    <col min="1797" max="1797" width="20" style="321" bestFit="1" customWidth="1"/>
    <col min="1798" max="1798" width="18.625" style="321" customWidth="1"/>
    <col min="1799" max="1799" width="7.75" style="321" customWidth="1"/>
    <col min="1800" max="1800" width="2.375" style="321" customWidth="1"/>
    <col min="1801" max="1801" width="7.75" style="321" customWidth="1"/>
    <col min="1802" max="2048" width="9" style="321"/>
    <col min="2049" max="2049" width="9.625" style="321" customWidth="1"/>
    <col min="2050" max="2050" width="7.25" style="321" customWidth="1"/>
    <col min="2051" max="2051" width="9.625" style="321" customWidth="1"/>
    <col min="2052" max="2052" width="9" style="321"/>
    <col min="2053" max="2053" width="20" style="321" bestFit="1" customWidth="1"/>
    <col min="2054" max="2054" width="18.625" style="321" customWidth="1"/>
    <col min="2055" max="2055" width="7.75" style="321" customWidth="1"/>
    <col min="2056" max="2056" width="2.375" style="321" customWidth="1"/>
    <col min="2057" max="2057" width="7.75" style="321" customWidth="1"/>
    <col min="2058" max="2304" width="9" style="321"/>
    <col min="2305" max="2305" width="9.625" style="321" customWidth="1"/>
    <col min="2306" max="2306" width="7.25" style="321" customWidth="1"/>
    <col min="2307" max="2307" width="9.625" style="321" customWidth="1"/>
    <col min="2308" max="2308" width="9" style="321"/>
    <col min="2309" max="2309" width="20" style="321" bestFit="1" customWidth="1"/>
    <col min="2310" max="2310" width="18.625" style="321" customWidth="1"/>
    <col min="2311" max="2311" width="7.75" style="321" customWidth="1"/>
    <col min="2312" max="2312" width="2.375" style="321" customWidth="1"/>
    <col min="2313" max="2313" width="7.75" style="321" customWidth="1"/>
    <col min="2314" max="2560" width="9" style="321"/>
    <col min="2561" max="2561" width="9.625" style="321" customWidth="1"/>
    <col min="2562" max="2562" width="7.25" style="321" customWidth="1"/>
    <col min="2563" max="2563" width="9.625" style="321" customWidth="1"/>
    <col min="2564" max="2564" width="9" style="321"/>
    <col min="2565" max="2565" width="20" style="321" bestFit="1" customWidth="1"/>
    <col min="2566" max="2566" width="18.625" style="321" customWidth="1"/>
    <col min="2567" max="2567" width="7.75" style="321" customWidth="1"/>
    <col min="2568" max="2568" width="2.375" style="321" customWidth="1"/>
    <col min="2569" max="2569" width="7.75" style="321" customWidth="1"/>
    <col min="2570" max="2816" width="9" style="321"/>
    <col min="2817" max="2817" width="9.625" style="321" customWidth="1"/>
    <col min="2818" max="2818" width="7.25" style="321" customWidth="1"/>
    <col min="2819" max="2819" width="9.625" style="321" customWidth="1"/>
    <col min="2820" max="2820" width="9" style="321"/>
    <col min="2821" max="2821" width="20" style="321" bestFit="1" customWidth="1"/>
    <col min="2822" max="2822" width="18.625" style="321" customWidth="1"/>
    <col min="2823" max="2823" width="7.75" style="321" customWidth="1"/>
    <col min="2824" max="2824" width="2.375" style="321" customWidth="1"/>
    <col min="2825" max="2825" width="7.75" style="321" customWidth="1"/>
    <col min="2826" max="3072" width="9" style="321"/>
    <col min="3073" max="3073" width="9.625" style="321" customWidth="1"/>
    <col min="3074" max="3074" width="7.25" style="321" customWidth="1"/>
    <col min="3075" max="3075" width="9.625" style="321" customWidth="1"/>
    <col min="3076" max="3076" width="9" style="321"/>
    <col min="3077" max="3077" width="20" style="321" bestFit="1" customWidth="1"/>
    <col min="3078" max="3078" width="18.625" style="321" customWidth="1"/>
    <col min="3079" max="3079" width="7.75" style="321" customWidth="1"/>
    <col min="3080" max="3080" width="2.375" style="321" customWidth="1"/>
    <col min="3081" max="3081" width="7.75" style="321" customWidth="1"/>
    <col min="3082" max="3328" width="9" style="321"/>
    <col min="3329" max="3329" width="9.625" style="321" customWidth="1"/>
    <col min="3330" max="3330" width="7.25" style="321" customWidth="1"/>
    <col min="3331" max="3331" width="9.625" style="321" customWidth="1"/>
    <col min="3332" max="3332" width="9" style="321"/>
    <col min="3333" max="3333" width="20" style="321" bestFit="1" customWidth="1"/>
    <col min="3334" max="3334" width="18.625" style="321" customWidth="1"/>
    <col min="3335" max="3335" width="7.75" style="321" customWidth="1"/>
    <col min="3336" max="3336" width="2.375" style="321" customWidth="1"/>
    <col min="3337" max="3337" width="7.75" style="321" customWidth="1"/>
    <col min="3338" max="3584" width="9" style="321"/>
    <col min="3585" max="3585" width="9.625" style="321" customWidth="1"/>
    <col min="3586" max="3586" width="7.25" style="321" customWidth="1"/>
    <col min="3587" max="3587" width="9.625" style="321" customWidth="1"/>
    <col min="3588" max="3588" width="9" style="321"/>
    <col min="3589" max="3589" width="20" style="321" bestFit="1" customWidth="1"/>
    <col min="3590" max="3590" width="18.625" style="321" customWidth="1"/>
    <col min="3591" max="3591" width="7.75" style="321" customWidth="1"/>
    <col min="3592" max="3592" width="2.375" style="321" customWidth="1"/>
    <col min="3593" max="3593" width="7.75" style="321" customWidth="1"/>
    <col min="3594" max="3840" width="9" style="321"/>
    <col min="3841" max="3841" width="9.625" style="321" customWidth="1"/>
    <col min="3842" max="3842" width="7.25" style="321" customWidth="1"/>
    <col min="3843" max="3843" width="9.625" style="321" customWidth="1"/>
    <col min="3844" max="3844" width="9" style="321"/>
    <col min="3845" max="3845" width="20" style="321" bestFit="1" customWidth="1"/>
    <col min="3846" max="3846" width="18.625" style="321" customWidth="1"/>
    <col min="3847" max="3847" width="7.75" style="321" customWidth="1"/>
    <col min="3848" max="3848" width="2.375" style="321" customWidth="1"/>
    <col min="3849" max="3849" width="7.75" style="321" customWidth="1"/>
    <col min="3850" max="4096" width="9" style="321"/>
    <col min="4097" max="4097" width="9.625" style="321" customWidth="1"/>
    <col min="4098" max="4098" width="7.25" style="321" customWidth="1"/>
    <col min="4099" max="4099" width="9.625" style="321" customWidth="1"/>
    <col min="4100" max="4100" width="9" style="321"/>
    <col min="4101" max="4101" width="20" style="321" bestFit="1" customWidth="1"/>
    <col min="4102" max="4102" width="18.625" style="321" customWidth="1"/>
    <col min="4103" max="4103" width="7.75" style="321" customWidth="1"/>
    <col min="4104" max="4104" width="2.375" style="321" customWidth="1"/>
    <col min="4105" max="4105" width="7.75" style="321" customWidth="1"/>
    <col min="4106" max="4352" width="9" style="321"/>
    <col min="4353" max="4353" width="9.625" style="321" customWidth="1"/>
    <col min="4354" max="4354" width="7.25" style="321" customWidth="1"/>
    <col min="4355" max="4355" width="9.625" style="321" customWidth="1"/>
    <col min="4356" max="4356" width="9" style="321"/>
    <col min="4357" max="4357" width="20" style="321" bestFit="1" customWidth="1"/>
    <col min="4358" max="4358" width="18.625" style="321" customWidth="1"/>
    <col min="4359" max="4359" width="7.75" style="321" customWidth="1"/>
    <col min="4360" max="4360" width="2.375" style="321" customWidth="1"/>
    <col min="4361" max="4361" width="7.75" style="321" customWidth="1"/>
    <col min="4362" max="4608" width="9" style="321"/>
    <col min="4609" max="4609" width="9.625" style="321" customWidth="1"/>
    <col min="4610" max="4610" width="7.25" style="321" customWidth="1"/>
    <col min="4611" max="4611" width="9.625" style="321" customWidth="1"/>
    <col min="4612" max="4612" width="9" style="321"/>
    <col min="4613" max="4613" width="20" style="321" bestFit="1" customWidth="1"/>
    <col min="4614" max="4614" width="18.625" style="321" customWidth="1"/>
    <col min="4615" max="4615" width="7.75" style="321" customWidth="1"/>
    <col min="4616" max="4616" width="2.375" style="321" customWidth="1"/>
    <col min="4617" max="4617" width="7.75" style="321" customWidth="1"/>
    <col min="4618" max="4864" width="9" style="321"/>
    <col min="4865" max="4865" width="9.625" style="321" customWidth="1"/>
    <col min="4866" max="4866" width="7.25" style="321" customWidth="1"/>
    <col min="4867" max="4867" width="9.625" style="321" customWidth="1"/>
    <col min="4868" max="4868" width="9" style="321"/>
    <col min="4869" max="4869" width="20" style="321" bestFit="1" customWidth="1"/>
    <col min="4870" max="4870" width="18.625" style="321" customWidth="1"/>
    <col min="4871" max="4871" width="7.75" style="321" customWidth="1"/>
    <col min="4872" max="4872" width="2.375" style="321" customWidth="1"/>
    <col min="4873" max="4873" width="7.75" style="321" customWidth="1"/>
    <col min="4874" max="5120" width="9" style="321"/>
    <col min="5121" max="5121" width="9.625" style="321" customWidth="1"/>
    <col min="5122" max="5122" width="7.25" style="321" customWidth="1"/>
    <col min="5123" max="5123" width="9.625" style="321" customWidth="1"/>
    <col min="5124" max="5124" width="9" style="321"/>
    <col min="5125" max="5125" width="20" style="321" bestFit="1" customWidth="1"/>
    <col min="5126" max="5126" width="18.625" style="321" customWidth="1"/>
    <col min="5127" max="5127" width="7.75" style="321" customWidth="1"/>
    <col min="5128" max="5128" width="2.375" style="321" customWidth="1"/>
    <col min="5129" max="5129" width="7.75" style="321" customWidth="1"/>
    <col min="5130" max="5376" width="9" style="321"/>
    <col min="5377" max="5377" width="9.625" style="321" customWidth="1"/>
    <col min="5378" max="5378" width="7.25" style="321" customWidth="1"/>
    <col min="5379" max="5379" width="9.625" style="321" customWidth="1"/>
    <col min="5380" max="5380" width="9" style="321"/>
    <col min="5381" max="5381" width="20" style="321" bestFit="1" customWidth="1"/>
    <col min="5382" max="5382" width="18.625" style="321" customWidth="1"/>
    <col min="5383" max="5383" width="7.75" style="321" customWidth="1"/>
    <col min="5384" max="5384" width="2.375" style="321" customWidth="1"/>
    <col min="5385" max="5385" width="7.75" style="321" customWidth="1"/>
    <col min="5386" max="5632" width="9" style="321"/>
    <col min="5633" max="5633" width="9.625" style="321" customWidth="1"/>
    <col min="5634" max="5634" width="7.25" style="321" customWidth="1"/>
    <col min="5635" max="5635" width="9.625" style="321" customWidth="1"/>
    <col min="5636" max="5636" width="9" style="321"/>
    <col min="5637" max="5637" width="20" style="321" bestFit="1" customWidth="1"/>
    <col min="5638" max="5638" width="18.625" style="321" customWidth="1"/>
    <col min="5639" max="5639" width="7.75" style="321" customWidth="1"/>
    <col min="5640" max="5640" width="2.375" style="321" customWidth="1"/>
    <col min="5641" max="5641" width="7.75" style="321" customWidth="1"/>
    <col min="5642" max="5888" width="9" style="321"/>
    <col min="5889" max="5889" width="9.625" style="321" customWidth="1"/>
    <col min="5890" max="5890" width="7.25" style="321" customWidth="1"/>
    <col min="5891" max="5891" width="9.625" style="321" customWidth="1"/>
    <col min="5892" max="5892" width="9" style="321"/>
    <col min="5893" max="5893" width="20" style="321" bestFit="1" customWidth="1"/>
    <col min="5894" max="5894" width="18.625" style="321" customWidth="1"/>
    <col min="5895" max="5895" width="7.75" style="321" customWidth="1"/>
    <col min="5896" max="5896" width="2.375" style="321" customWidth="1"/>
    <col min="5897" max="5897" width="7.75" style="321" customWidth="1"/>
    <col min="5898" max="6144" width="9" style="321"/>
    <col min="6145" max="6145" width="9.625" style="321" customWidth="1"/>
    <col min="6146" max="6146" width="7.25" style="321" customWidth="1"/>
    <col min="6147" max="6147" width="9.625" style="321" customWidth="1"/>
    <col min="6148" max="6148" width="9" style="321"/>
    <col min="6149" max="6149" width="20" style="321" bestFit="1" customWidth="1"/>
    <col min="6150" max="6150" width="18.625" style="321" customWidth="1"/>
    <col min="6151" max="6151" width="7.75" style="321" customWidth="1"/>
    <col min="6152" max="6152" width="2.375" style="321" customWidth="1"/>
    <col min="6153" max="6153" width="7.75" style="321" customWidth="1"/>
    <col min="6154" max="6400" width="9" style="321"/>
    <col min="6401" max="6401" width="9.625" style="321" customWidth="1"/>
    <col min="6402" max="6402" width="7.25" style="321" customWidth="1"/>
    <col min="6403" max="6403" width="9.625" style="321" customWidth="1"/>
    <col min="6404" max="6404" width="9" style="321"/>
    <col min="6405" max="6405" width="20" style="321" bestFit="1" customWidth="1"/>
    <col min="6406" max="6406" width="18.625" style="321" customWidth="1"/>
    <col min="6407" max="6407" width="7.75" style="321" customWidth="1"/>
    <col min="6408" max="6408" width="2.375" style="321" customWidth="1"/>
    <col min="6409" max="6409" width="7.75" style="321" customWidth="1"/>
    <col min="6410" max="6656" width="9" style="321"/>
    <col min="6657" max="6657" width="9.625" style="321" customWidth="1"/>
    <col min="6658" max="6658" width="7.25" style="321" customWidth="1"/>
    <col min="6659" max="6659" width="9.625" style="321" customWidth="1"/>
    <col min="6660" max="6660" width="9" style="321"/>
    <col min="6661" max="6661" width="20" style="321" bestFit="1" customWidth="1"/>
    <col min="6662" max="6662" width="18.625" style="321" customWidth="1"/>
    <col min="6663" max="6663" width="7.75" style="321" customWidth="1"/>
    <col min="6664" max="6664" width="2.375" style="321" customWidth="1"/>
    <col min="6665" max="6665" width="7.75" style="321" customWidth="1"/>
    <col min="6666" max="6912" width="9" style="321"/>
    <col min="6913" max="6913" width="9.625" style="321" customWidth="1"/>
    <col min="6914" max="6914" width="7.25" style="321" customWidth="1"/>
    <col min="6915" max="6915" width="9.625" style="321" customWidth="1"/>
    <col min="6916" max="6916" width="9" style="321"/>
    <col min="6917" max="6917" width="20" style="321" bestFit="1" customWidth="1"/>
    <col min="6918" max="6918" width="18.625" style="321" customWidth="1"/>
    <col min="6919" max="6919" width="7.75" style="321" customWidth="1"/>
    <col min="6920" max="6920" width="2.375" style="321" customWidth="1"/>
    <col min="6921" max="6921" width="7.75" style="321" customWidth="1"/>
    <col min="6922" max="7168" width="9" style="321"/>
    <col min="7169" max="7169" width="9.625" style="321" customWidth="1"/>
    <col min="7170" max="7170" width="7.25" style="321" customWidth="1"/>
    <col min="7171" max="7171" width="9.625" style="321" customWidth="1"/>
    <col min="7172" max="7172" width="9" style="321"/>
    <col min="7173" max="7173" width="20" style="321" bestFit="1" customWidth="1"/>
    <col min="7174" max="7174" width="18.625" style="321" customWidth="1"/>
    <col min="7175" max="7175" width="7.75" style="321" customWidth="1"/>
    <col min="7176" max="7176" width="2.375" style="321" customWidth="1"/>
    <col min="7177" max="7177" width="7.75" style="321" customWidth="1"/>
    <col min="7178" max="7424" width="9" style="321"/>
    <col min="7425" max="7425" width="9.625" style="321" customWidth="1"/>
    <col min="7426" max="7426" width="7.25" style="321" customWidth="1"/>
    <col min="7427" max="7427" width="9.625" style="321" customWidth="1"/>
    <col min="7428" max="7428" width="9" style="321"/>
    <col min="7429" max="7429" width="20" style="321" bestFit="1" customWidth="1"/>
    <col min="7430" max="7430" width="18.625" style="321" customWidth="1"/>
    <col min="7431" max="7431" width="7.75" style="321" customWidth="1"/>
    <col min="7432" max="7432" width="2.375" style="321" customWidth="1"/>
    <col min="7433" max="7433" width="7.75" style="321" customWidth="1"/>
    <col min="7434" max="7680" width="9" style="321"/>
    <col min="7681" max="7681" width="9.625" style="321" customWidth="1"/>
    <col min="7682" max="7682" width="7.25" style="321" customWidth="1"/>
    <col min="7683" max="7683" width="9.625" style="321" customWidth="1"/>
    <col min="7684" max="7684" width="9" style="321"/>
    <col min="7685" max="7685" width="20" style="321" bestFit="1" customWidth="1"/>
    <col min="7686" max="7686" width="18.625" style="321" customWidth="1"/>
    <col min="7687" max="7687" width="7.75" style="321" customWidth="1"/>
    <col min="7688" max="7688" width="2.375" style="321" customWidth="1"/>
    <col min="7689" max="7689" width="7.75" style="321" customWidth="1"/>
    <col min="7690" max="7936" width="9" style="321"/>
    <col min="7937" max="7937" width="9.625" style="321" customWidth="1"/>
    <col min="7938" max="7938" width="7.25" style="321" customWidth="1"/>
    <col min="7939" max="7939" width="9.625" style="321" customWidth="1"/>
    <col min="7940" max="7940" width="9" style="321"/>
    <col min="7941" max="7941" width="20" style="321" bestFit="1" customWidth="1"/>
    <col min="7942" max="7942" width="18.625" style="321" customWidth="1"/>
    <col min="7943" max="7943" width="7.75" style="321" customWidth="1"/>
    <col min="7944" max="7944" width="2.375" style="321" customWidth="1"/>
    <col min="7945" max="7945" width="7.75" style="321" customWidth="1"/>
    <col min="7946" max="8192" width="9" style="321"/>
    <col min="8193" max="8193" width="9.625" style="321" customWidth="1"/>
    <col min="8194" max="8194" width="7.25" style="321" customWidth="1"/>
    <col min="8195" max="8195" width="9.625" style="321" customWidth="1"/>
    <col min="8196" max="8196" width="9" style="321"/>
    <col min="8197" max="8197" width="20" style="321" bestFit="1" customWidth="1"/>
    <col min="8198" max="8198" width="18.625" style="321" customWidth="1"/>
    <col min="8199" max="8199" width="7.75" style="321" customWidth="1"/>
    <col min="8200" max="8200" width="2.375" style="321" customWidth="1"/>
    <col min="8201" max="8201" width="7.75" style="321" customWidth="1"/>
    <col min="8202" max="8448" width="9" style="321"/>
    <col min="8449" max="8449" width="9.625" style="321" customWidth="1"/>
    <col min="8450" max="8450" width="7.25" style="321" customWidth="1"/>
    <col min="8451" max="8451" width="9.625" style="321" customWidth="1"/>
    <col min="8452" max="8452" width="9" style="321"/>
    <col min="8453" max="8453" width="20" style="321" bestFit="1" customWidth="1"/>
    <col min="8454" max="8454" width="18.625" style="321" customWidth="1"/>
    <col min="8455" max="8455" width="7.75" style="321" customWidth="1"/>
    <col min="8456" max="8456" width="2.375" style="321" customWidth="1"/>
    <col min="8457" max="8457" width="7.75" style="321" customWidth="1"/>
    <col min="8458" max="8704" width="9" style="321"/>
    <col min="8705" max="8705" width="9.625" style="321" customWidth="1"/>
    <col min="8706" max="8706" width="7.25" style="321" customWidth="1"/>
    <col min="8707" max="8707" width="9.625" style="321" customWidth="1"/>
    <col min="8708" max="8708" width="9" style="321"/>
    <col min="8709" max="8709" width="20" style="321" bestFit="1" customWidth="1"/>
    <col min="8710" max="8710" width="18.625" style="321" customWidth="1"/>
    <col min="8711" max="8711" width="7.75" style="321" customWidth="1"/>
    <col min="8712" max="8712" width="2.375" style="321" customWidth="1"/>
    <col min="8713" max="8713" width="7.75" style="321" customWidth="1"/>
    <col min="8714" max="8960" width="9" style="321"/>
    <col min="8961" max="8961" width="9.625" style="321" customWidth="1"/>
    <col min="8962" max="8962" width="7.25" style="321" customWidth="1"/>
    <col min="8963" max="8963" width="9.625" style="321" customWidth="1"/>
    <col min="8964" max="8964" width="9" style="321"/>
    <col min="8965" max="8965" width="20" style="321" bestFit="1" customWidth="1"/>
    <col min="8966" max="8966" width="18.625" style="321" customWidth="1"/>
    <col min="8967" max="8967" width="7.75" style="321" customWidth="1"/>
    <col min="8968" max="8968" width="2.375" style="321" customWidth="1"/>
    <col min="8969" max="8969" width="7.75" style="321" customWidth="1"/>
    <col min="8970" max="9216" width="9" style="321"/>
    <col min="9217" max="9217" width="9.625" style="321" customWidth="1"/>
    <col min="9218" max="9218" width="7.25" style="321" customWidth="1"/>
    <col min="9219" max="9219" width="9.625" style="321" customWidth="1"/>
    <col min="9220" max="9220" width="9" style="321"/>
    <col min="9221" max="9221" width="20" style="321" bestFit="1" customWidth="1"/>
    <col min="9222" max="9222" width="18.625" style="321" customWidth="1"/>
    <col min="9223" max="9223" width="7.75" style="321" customWidth="1"/>
    <col min="9224" max="9224" width="2.375" style="321" customWidth="1"/>
    <col min="9225" max="9225" width="7.75" style="321" customWidth="1"/>
    <col min="9226" max="9472" width="9" style="321"/>
    <col min="9473" max="9473" width="9.625" style="321" customWidth="1"/>
    <col min="9474" max="9474" width="7.25" style="321" customWidth="1"/>
    <col min="9475" max="9475" width="9.625" style="321" customWidth="1"/>
    <col min="9476" max="9476" width="9" style="321"/>
    <col min="9477" max="9477" width="20" style="321" bestFit="1" customWidth="1"/>
    <col min="9478" max="9478" width="18.625" style="321" customWidth="1"/>
    <col min="9479" max="9479" width="7.75" style="321" customWidth="1"/>
    <col min="9480" max="9480" width="2.375" style="321" customWidth="1"/>
    <col min="9481" max="9481" width="7.75" style="321" customWidth="1"/>
    <col min="9482" max="9728" width="9" style="321"/>
    <col min="9729" max="9729" width="9.625" style="321" customWidth="1"/>
    <col min="9730" max="9730" width="7.25" style="321" customWidth="1"/>
    <col min="9731" max="9731" width="9.625" style="321" customWidth="1"/>
    <col min="9732" max="9732" width="9" style="321"/>
    <col min="9733" max="9733" width="20" style="321" bestFit="1" customWidth="1"/>
    <col min="9734" max="9734" width="18.625" style="321" customWidth="1"/>
    <col min="9735" max="9735" width="7.75" style="321" customWidth="1"/>
    <col min="9736" max="9736" width="2.375" style="321" customWidth="1"/>
    <col min="9737" max="9737" width="7.75" style="321" customWidth="1"/>
    <col min="9738" max="9984" width="9" style="321"/>
    <col min="9985" max="9985" width="9.625" style="321" customWidth="1"/>
    <col min="9986" max="9986" width="7.25" style="321" customWidth="1"/>
    <col min="9987" max="9987" width="9.625" style="321" customWidth="1"/>
    <col min="9988" max="9988" width="9" style="321"/>
    <col min="9989" max="9989" width="20" style="321" bestFit="1" customWidth="1"/>
    <col min="9990" max="9990" width="18.625" style="321" customWidth="1"/>
    <col min="9991" max="9991" width="7.75" style="321" customWidth="1"/>
    <col min="9992" max="9992" width="2.375" style="321" customWidth="1"/>
    <col min="9993" max="9993" width="7.75" style="321" customWidth="1"/>
    <col min="9994" max="10240" width="9" style="321"/>
    <col min="10241" max="10241" width="9.625" style="321" customWidth="1"/>
    <col min="10242" max="10242" width="7.25" style="321" customWidth="1"/>
    <col min="10243" max="10243" width="9.625" style="321" customWidth="1"/>
    <col min="10244" max="10244" width="9" style="321"/>
    <col min="10245" max="10245" width="20" style="321" bestFit="1" customWidth="1"/>
    <col min="10246" max="10246" width="18.625" style="321" customWidth="1"/>
    <col min="10247" max="10247" width="7.75" style="321" customWidth="1"/>
    <col min="10248" max="10248" width="2.375" style="321" customWidth="1"/>
    <col min="10249" max="10249" width="7.75" style="321" customWidth="1"/>
    <col min="10250" max="10496" width="9" style="321"/>
    <col min="10497" max="10497" width="9.625" style="321" customWidth="1"/>
    <col min="10498" max="10498" width="7.25" style="321" customWidth="1"/>
    <col min="10499" max="10499" width="9.625" style="321" customWidth="1"/>
    <col min="10500" max="10500" width="9" style="321"/>
    <col min="10501" max="10501" width="20" style="321" bestFit="1" customWidth="1"/>
    <col min="10502" max="10502" width="18.625" style="321" customWidth="1"/>
    <col min="10503" max="10503" width="7.75" style="321" customWidth="1"/>
    <col min="10504" max="10504" width="2.375" style="321" customWidth="1"/>
    <col min="10505" max="10505" width="7.75" style="321" customWidth="1"/>
    <col min="10506" max="10752" width="9" style="321"/>
    <col min="10753" max="10753" width="9.625" style="321" customWidth="1"/>
    <col min="10754" max="10754" width="7.25" style="321" customWidth="1"/>
    <col min="10755" max="10755" width="9.625" style="321" customWidth="1"/>
    <col min="10756" max="10756" width="9" style="321"/>
    <col min="10757" max="10757" width="20" style="321" bestFit="1" customWidth="1"/>
    <col min="10758" max="10758" width="18.625" style="321" customWidth="1"/>
    <col min="10759" max="10759" width="7.75" style="321" customWidth="1"/>
    <col min="10760" max="10760" width="2.375" style="321" customWidth="1"/>
    <col min="10761" max="10761" width="7.75" style="321" customWidth="1"/>
    <col min="10762" max="11008" width="9" style="321"/>
    <col min="11009" max="11009" width="9.625" style="321" customWidth="1"/>
    <col min="11010" max="11010" width="7.25" style="321" customWidth="1"/>
    <col min="11011" max="11011" width="9.625" style="321" customWidth="1"/>
    <col min="11012" max="11012" width="9" style="321"/>
    <col min="11013" max="11013" width="20" style="321" bestFit="1" customWidth="1"/>
    <col min="11014" max="11014" width="18.625" style="321" customWidth="1"/>
    <col min="11015" max="11015" width="7.75" style="321" customWidth="1"/>
    <col min="11016" max="11016" width="2.375" style="321" customWidth="1"/>
    <col min="11017" max="11017" width="7.75" style="321" customWidth="1"/>
    <col min="11018" max="11264" width="9" style="321"/>
    <col min="11265" max="11265" width="9.625" style="321" customWidth="1"/>
    <col min="11266" max="11266" width="7.25" style="321" customWidth="1"/>
    <col min="11267" max="11267" width="9.625" style="321" customWidth="1"/>
    <col min="11268" max="11268" width="9" style="321"/>
    <col min="11269" max="11269" width="20" style="321" bestFit="1" customWidth="1"/>
    <col min="11270" max="11270" width="18.625" style="321" customWidth="1"/>
    <col min="11271" max="11271" width="7.75" style="321" customWidth="1"/>
    <col min="11272" max="11272" width="2.375" style="321" customWidth="1"/>
    <col min="11273" max="11273" width="7.75" style="321" customWidth="1"/>
    <col min="11274" max="11520" width="9" style="321"/>
    <col min="11521" max="11521" width="9.625" style="321" customWidth="1"/>
    <col min="11522" max="11522" width="7.25" style="321" customWidth="1"/>
    <col min="11523" max="11523" width="9.625" style="321" customWidth="1"/>
    <col min="11524" max="11524" width="9" style="321"/>
    <col min="11525" max="11525" width="20" style="321" bestFit="1" customWidth="1"/>
    <col min="11526" max="11526" width="18.625" style="321" customWidth="1"/>
    <col min="11527" max="11527" width="7.75" style="321" customWidth="1"/>
    <col min="11528" max="11528" width="2.375" style="321" customWidth="1"/>
    <col min="11529" max="11529" width="7.75" style="321" customWidth="1"/>
    <col min="11530" max="11776" width="9" style="321"/>
    <col min="11777" max="11777" width="9.625" style="321" customWidth="1"/>
    <col min="11778" max="11778" width="7.25" style="321" customWidth="1"/>
    <col min="11779" max="11779" width="9.625" style="321" customWidth="1"/>
    <col min="11780" max="11780" width="9" style="321"/>
    <col min="11781" max="11781" width="20" style="321" bestFit="1" customWidth="1"/>
    <col min="11782" max="11782" width="18.625" style="321" customWidth="1"/>
    <col min="11783" max="11783" width="7.75" style="321" customWidth="1"/>
    <col min="11784" max="11784" width="2.375" style="321" customWidth="1"/>
    <col min="11785" max="11785" width="7.75" style="321" customWidth="1"/>
    <col min="11786" max="12032" width="9" style="321"/>
    <col min="12033" max="12033" width="9.625" style="321" customWidth="1"/>
    <col min="12034" max="12034" width="7.25" style="321" customWidth="1"/>
    <col min="12035" max="12035" width="9.625" style="321" customWidth="1"/>
    <col min="12036" max="12036" width="9" style="321"/>
    <col min="12037" max="12037" width="20" style="321" bestFit="1" customWidth="1"/>
    <col min="12038" max="12038" width="18.625" style="321" customWidth="1"/>
    <col min="12039" max="12039" width="7.75" style="321" customWidth="1"/>
    <col min="12040" max="12040" width="2.375" style="321" customWidth="1"/>
    <col min="12041" max="12041" width="7.75" style="321" customWidth="1"/>
    <col min="12042" max="12288" width="9" style="321"/>
    <col min="12289" max="12289" width="9.625" style="321" customWidth="1"/>
    <col min="12290" max="12290" width="7.25" style="321" customWidth="1"/>
    <col min="12291" max="12291" width="9.625" style="321" customWidth="1"/>
    <col min="12292" max="12292" width="9" style="321"/>
    <col min="12293" max="12293" width="20" style="321" bestFit="1" customWidth="1"/>
    <col min="12294" max="12294" width="18.625" style="321" customWidth="1"/>
    <col min="12295" max="12295" width="7.75" style="321" customWidth="1"/>
    <col min="12296" max="12296" width="2.375" style="321" customWidth="1"/>
    <col min="12297" max="12297" width="7.75" style="321" customWidth="1"/>
    <col min="12298" max="12544" width="9" style="321"/>
    <col min="12545" max="12545" width="9.625" style="321" customWidth="1"/>
    <col min="12546" max="12546" width="7.25" style="321" customWidth="1"/>
    <col min="12547" max="12547" width="9.625" style="321" customWidth="1"/>
    <col min="12548" max="12548" width="9" style="321"/>
    <col min="12549" max="12549" width="20" style="321" bestFit="1" customWidth="1"/>
    <col min="12550" max="12550" width="18.625" style="321" customWidth="1"/>
    <col min="12551" max="12551" width="7.75" style="321" customWidth="1"/>
    <col min="12552" max="12552" width="2.375" style="321" customWidth="1"/>
    <col min="12553" max="12553" width="7.75" style="321" customWidth="1"/>
    <col min="12554" max="12800" width="9" style="321"/>
    <col min="12801" max="12801" width="9.625" style="321" customWidth="1"/>
    <col min="12802" max="12802" width="7.25" style="321" customWidth="1"/>
    <col min="12803" max="12803" width="9.625" style="321" customWidth="1"/>
    <col min="12804" max="12804" width="9" style="321"/>
    <col min="12805" max="12805" width="20" style="321" bestFit="1" customWidth="1"/>
    <col min="12806" max="12806" width="18.625" style="321" customWidth="1"/>
    <col min="12807" max="12807" width="7.75" style="321" customWidth="1"/>
    <col min="12808" max="12808" width="2.375" style="321" customWidth="1"/>
    <col min="12809" max="12809" width="7.75" style="321" customWidth="1"/>
    <col min="12810" max="13056" width="9" style="321"/>
    <col min="13057" max="13057" width="9.625" style="321" customWidth="1"/>
    <col min="13058" max="13058" width="7.25" style="321" customWidth="1"/>
    <col min="13059" max="13059" width="9.625" style="321" customWidth="1"/>
    <col min="13060" max="13060" width="9" style="321"/>
    <col min="13061" max="13061" width="20" style="321" bestFit="1" customWidth="1"/>
    <col min="13062" max="13062" width="18.625" style="321" customWidth="1"/>
    <col min="13063" max="13063" width="7.75" style="321" customWidth="1"/>
    <col min="13064" max="13064" width="2.375" style="321" customWidth="1"/>
    <col min="13065" max="13065" width="7.75" style="321" customWidth="1"/>
    <col min="13066" max="13312" width="9" style="321"/>
    <col min="13313" max="13313" width="9.625" style="321" customWidth="1"/>
    <col min="13314" max="13314" width="7.25" style="321" customWidth="1"/>
    <col min="13315" max="13315" width="9.625" style="321" customWidth="1"/>
    <col min="13316" max="13316" width="9" style="321"/>
    <col min="13317" max="13317" width="20" style="321" bestFit="1" customWidth="1"/>
    <col min="13318" max="13318" width="18.625" style="321" customWidth="1"/>
    <col min="13319" max="13319" width="7.75" style="321" customWidth="1"/>
    <col min="13320" max="13320" width="2.375" style="321" customWidth="1"/>
    <col min="13321" max="13321" width="7.75" style="321" customWidth="1"/>
    <col min="13322" max="13568" width="9" style="321"/>
    <col min="13569" max="13569" width="9.625" style="321" customWidth="1"/>
    <col min="13570" max="13570" width="7.25" style="321" customWidth="1"/>
    <col min="13571" max="13571" width="9.625" style="321" customWidth="1"/>
    <col min="13572" max="13572" width="9" style="321"/>
    <col min="13573" max="13573" width="20" style="321" bestFit="1" customWidth="1"/>
    <col min="13574" max="13574" width="18.625" style="321" customWidth="1"/>
    <col min="13575" max="13575" width="7.75" style="321" customWidth="1"/>
    <col min="13576" max="13576" width="2.375" style="321" customWidth="1"/>
    <col min="13577" max="13577" width="7.75" style="321" customWidth="1"/>
    <col min="13578" max="13824" width="9" style="321"/>
    <col min="13825" max="13825" width="9.625" style="321" customWidth="1"/>
    <col min="13826" max="13826" width="7.25" style="321" customWidth="1"/>
    <col min="13827" max="13827" width="9.625" style="321" customWidth="1"/>
    <col min="13828" max="13828" width="9" style="321"/>
    <col min="13829" max="13829" width="20" style="321" bestFit="1" customWidth="1"/>
    <col min="13830" max="13830" width="18.625" style="321" customWidth="1"/>
    <col min="13831" max="13831" width="7.75" style="321" customWidth="1"/>
    <col min="13832" max="13832" width="2.375" style="321" customWidth="1"/>
    <col min="13833" max="13833" width="7.75" style="321" customWidth="1"/>
    <col min="13834" max="14080" width="9" style="321"/>
    <col min="14081" max="14081" width="9.625" style="321" customWidth="1"/>
    <col min="14082" max="14082" width="7.25" style="321" customWidth="1"/>
    <col min="14083" max="14083" width="9.625" style="321" customWidth="1"/>
    <col min="14084" max="14084" width="9" style="321"/>
    <col min="14085" max="14085" width="20" style="321" bestFit="1" customWidth="1"/>
    <col min="14086" max="14086" width="18.625" style="321" customWidth="1"/>
    <col min="14087" max="14087" width="7.75" style="321" customWidth="1"/>
    <col min="14088" max="14088" width="2.375" style="321" customWidth="1"/>
    <col min="14089" max="14089" width="7.75" style="321" customWidth="1"/>
    <col min="14090" max="14336" width="9" style="321"/>
    <col min="14337" max="14337" width="9.625" style="321" customWidth="1"/>
    <col min="14338" max="14338" width="7.25" style="321" customWidth="1"/>
    <col min="14339" max="14339" width="9.625" style="321" customWidth="1"/>
    <col min="14340" max="14340" width="9" style="321"/>
    <col min="14341" max="14341" width="20" style="321" bestFit="1" customWidth="1"/>
    <col min="14342" max="14342" width="18.625" style="321" customWidth="1"/>
    <col min="14343" max="14343" width="7.75" style="321" customWidth="1"/>
    <col min="14344" max="14344" width="2.375" style="321" customWidth="1"/>
    <col min="14345" max="14345" width="7.75" style="321" customWidth="1"/>
    <col min="14346" max="14592" width="9" style="321"/>
    <col min="14593" max="14593" width="9.625" style="321" customWidth="1"/>
    <col min="14594" max="14594" width="7.25" style="321" customWidth="1"/>
    <col min="14595" max="14595" width="9.625" style="321" customWidth="1"/>
    <col min="14596" max="14596" width="9" style="321"/>
    <col min="14597" max="14597" width="20" style="321" bestFit="1" customWidth="1"/>
    <col min="14598" max="14598" width="18.625" style="321" customWidth="1"/>
    <col min="14599" max="14599" width="7.75" style="321" customWidth="1"/>
    <col min="14600" max="14600" width="2.375" style="321" customWidth="1"/>
    <col min="14601" max="14601" width="7.75" style="321" customWidth="1"/>
    <col min="14602" max="14848" width="9" style="321"/>
    <col min="14849" max="14849" width="9.625" style="321" customWidth="1"/>
    <col min="14850" max="14850" width="7.25" style="321" customWidth="1"/>
    <col min="14851" max="14851" width="9.625" style="321" customWidth="1"/>
    <col min="14852" max="14852" width="9" style="321"/>
    <col min="14853" max="14853" width="20" style="321" bestFit="1" customWidth="1"/>
    <col min="14854" max="14854" width="18.625" style="321" customWidth="1"/>
    <col min="14855" max="14855" width="7.75" style="321" customWidth="1"/>
    <col min="14856" max="14856" width="2.375" style="321" customWidth="1"/>
    <col min="14857" max="14857" width="7.75" style="321" customWidth="1"/>
    <col min="14858" max="15104" width="9" style="321"/>
    <col min="15105" max="15105" width="9.625" style="321" customWidth="1"/>
    <col min="15106" max="15106" width="7.25" style="321" customWidth="1"/>
    <col min="15107" max="15107" width="9.625" style="321" customWidth="1"/>
    <col min="15108" max="15108" width="9" style="321"/>
    <col min="15109" max="15109" width="20" style="321" bestFit="1" customWidth="1"/>
    <col min="15110" max="15110" width="18.625" style="321" customWidth="1"/>
    <col min="15111" max="15111" width="7.75" style="321" customWidth="1"/>
    <col min="15112" max="15112" width="2.375" style="321" customWidth="1"/>
    <col min="15113" max="15113" width="7.75" style="321" customWidth="1"/>
    <col min="15114" max="15360" width="9" style="321"/>
    <col min="15361" max="15361" width="9.625" style="321" customWidth="1"/>
    <col min="15362" max="15362" width="7.25" style="321" customWidth="1"/>
    <col min="15363" max="15363" width="9.625" style="321" customWidth="1"/>
    <col min="15364" max="15364" width="9" style="321"/>
    <col min="15365" max="15365" width="20" style="321" bestFit="1" customWidth="1"/>
    <col min="15366" max="15366" width="18.625" style="321" customWidth="1"/>
    <col min="15367" max="15367" width="7.75" style="321" customWidth="1"/>
    <col min="15368" max="15368" width="2.375" style="321" customWidth="1"/>
    <col min="15369" max="15369" width="7.75" style="321" customWidth="1"/>
    <col min="15370" max="15616" width="9" style="321"/>
    <col min="15617" max="15617" width="9.625" style="321" customWidth="1"/>
    <col min="15618" max="15618" width="7.25" style="321" customWidth="1"/>
    <col min="15619" max="15619" width="9.625" style="321" customWidth="1"/>
    <col min="15620" max="15620" width="9" style="321"/>
    <col min="15621" max="15621" width="20" style="321" bestFit="1" customWidth="1"/>
    <col min="15622" max="15622" width="18.625" style="321" customWidth="1"/>
    <col min="15623" max="15623" width="7.75" style="321" customWidth="1"/>
    <col min="15624" max="15624" width="2.375" style="321" customWidth="1"/>
    <col min="15625" max="15625" width="7.75" style="321" customWidth="1"/>
    <col min="15626" max="15872" width="9" style="321"/>
    <col min="15873" max="15873" width="9.625" style="321" customWidth="1"/>
    <col min="15874" max="15874" width="7.25" style="321" customWidth="1"/>
    <col min="15875" max="15875" width="9.625" style="321" customWidth="1"/>
    <col min="15876" max="15876" width="9" style="321"/>
    <col min="15877" max="15877" width="20" style="321" bestFit="1" customWidth="1"/>
    <col min="15878" max="15878" width="18.625" style="321" customWidth="1"/>
    <col min="15879" max="15879" width="7.75" style="321" customWidth="1"/>
    <col min="15880" max="15880" width="2.375" style="321" customWidth="1"/>
    <col min="15881" max="15881" width="7.75" style="321" customWidth="1"/>
    <col min="15882" max="16128" width="9" style="321"/>
    <col min="16129" max="16129" width="9.625" style="321" customWidth="1"/>
    <col min="16130" max="16130" width="7.25" style="321" customWidth="1"/>
    <col min="16131" max="16131" width="9.625" style="321" customWidth="1"/>
    <col min="16132" max="16132" width="9" style="321"/>
    <col min="16133" max="16133" width="20" style="321" bestFit="1" customWidth="1"/>
    <col min="16134" max="16134" width="18.625" style="321" customWidth="1"/>
    <col min="16135" max="16135" width="7.75" style="321" customWidth="1"/>
    <col min="16136" max="16136" width="2.375" style="321" customWidth="1"/>
    <col min="16137" max="16137" width="7.75" style="321" customWidth="1"/>
    <col min="16138" max="16384" width="9" style="321"/>
  </cols>
  <sheetData>
    <row r="1" spans="1:8" ht="21" customHeight="1">
      <c r="A1" s="316"/>
      <c r="B1" s="317"/>
      <c r="C1" s="318"/>
      <c r="D1" s="319"/>
      <c r="E1" s="319"/>
      <c r="F1" s="319"/>
      <c r="G1" s="319"/>
      <c r="H1" s="320"/>
    </row>
    <row r="2" spans="1:8" ht="24">
      <c r="A2" s="549" t="s">
        <v>164</v>
      </c>
      <c r="B2" s="550"/>
      <c r="C2" s="550"/>
      <c r="D2" s="550"/>
      <c r="E2" s="550"/>
      <c r="F2" s="550"/>
      <c r="G2" s="550"/>
      <c r="H2" s="551"/>
    </row>
    <row r="3" spans="1:8" ht="30" customHeight="1">
      <c r="A3" s="552"/>
      <c r="B3" s="550"/>
      <c r="C3" s="550"/>
      <c r="D3" s="550"/>
      <c r="E3" s="550"/>
      <c r="F3" s="550"/>
      <c r="G3" s="550"/>
      <c r="H3" s="551"/>
    </row>
    <row r="4" spans="1:8">
      <c r="A4" s="141"/>
      <c r="B4" s="322"/>
      <c r="C4" s="323"/>
      <c r="D4" s="38"/>
      <c r="E4" s="38"/>
      <c r="F4" s="38"/>
      <c r="G4" s="38"/>
      <c r="H4" s="324"/>
    </row>
    <row r="5" spans="1:8">
      <c r="A5" s="325"/>
      <c r="B5" s="326"/>
      <c r="C5" s="326"/>
      <c r="D5" s="326"/>
      <c r="E5" s="326"/>
      <c r="F5" s="326"/>
      <c r="G5" s="326"/>
      <c r="H5" s="327"/>
    </row>
    <row r="6" spans="1:8" ht="23.25" customHeight="1">
      <c r="A6" s="328"/>
      <c r="B6" s="329" t="s">
        <v>165</v>
      </c>
      <c r="C6" s="330"/>
      <c r="D6" s="331" t="s">
        <v>166</v>
      </c>
      <c r="E6" s="331"/>
      <c r="F6" s="332"/>
      <c r="G6" s="332"/>
      <c r="H6" s="324"/>
    </row>
    <row r="7" spans="1:8" s="338" customFormat="1" ht="17.100000000000001" customHeight="1">
      <c r="A7" s="333"/>
      <c r="B7" s="334">
        <v>1</v>
      </c>
      <c r="C7" s="335"/>
      <c r="D7" s="332" t="s">
        <v>167</v>
      </c>
      <c r="E7" s="332"/>
      <c r="F7" s="332"/>
      <c r="G7" s="336"/>
      <c r="H7" s="337"/>
    </row>
    <row r="8" spans="1:8" s="338" customFormat="1" ht="17.100000000000001" customHeight="1">
      <c r="A8" s="333"/>
      <c r="B8" s="339"/>
      <c r="C8" s="335"/>
      <c r="D8" s="332"/>
      <c r="E8" s="332"/>
      <c r="F8" s="332"/>
      <c r="G8" s="332"/>
      <c r="H8" s="337"/>
    </row>
    <row r="9" spans="1:8" s="338" customFormat="1" ht="17.100000000000001" customHeight="1">
      <c r="A9" s="333"/>
      <c r="B9" s="340">
        <v>2</v>
      </c>
      <c r="C9" s="335"/>
      <c r="D9" s="332" t="s">
        <v>168</v>
      </c>
      <c r="E9" s="332"/>
      <c r="F9" s="332"/>
      <c r="G9" s="336"/>
      <c r="H9" s="337"/>
    </row>
    <row r="10" spans="1:8" s="338" customFormat="1" ht="17.100000000000001" customHeight="1">
      <c r="A10" s="333"/>
      <c r="B10" s="339"/>
      <c r="C10" s="335"/>
      <c r="D10" s="332"/>
      <c r="E10" s="332"/>
      <c r="F10" s="332"/>
      <c r="G10" s="332"/>
      <c r="H10" s="337"/>
    </row>
    <row r="11" spans="1:8" s="338" customFormat="1" ht="17.100000000000001" customHeight="1">
      <c r="A11" s="333"/>
      <c r="B11" s="341">
        <v>3</v>
      </c>
      <c r="C11" s="335"/>
      <c r="D11" s="332" t="s">
        <v>169</v>
      </c>
      <c r="E11" s="332"/>
      <c r="F11" s="332"/>
      <c r="G11" s="336"/>
      <c r="H11" s="337"/>
    </row>
    <row r="12" spans="1:8" s="338" customFormat="1" ht="17.100000000000001" customHeight="1">
      <c r="A12" s="333"/>
      <c r="B12" s="339"/>
      <c r="C12" s="335"/>
      <c r="D12" s="332"/>
      <c r="E12" s="332"/>
      <c r="F12" s="332"/>
      <c r="G12" s="332"/>
      <c r="H12" s="337"/>
    </row>
    <row r="13" spans="1:8" s="338" customFormat="1" ht="17.100000000000001" customHeight="1">
      <c r="A13" s="333"/>
      <c r="B13" s="473">
        <v>4</v>
      </c>
      <c r="C13" s="335"/>
      <c r="D13" s="332" t="s">
        <v>170</v>
      </c>
      <c r="E13" s="332"/>
      <c r="F13" s="332"/>
      <c r="G13" s="336"/>
      <c r="H13" s="337"/>
    </row>
    <row r="14" spans="1:8" s="338" customFormat="1" ht="17.100000000000001" customHeight="1">
      <c r="A14" s="333"/>
      <c r="B14" s="339" t="s">
        <v>171</v>
      </c>
      <c r="C14" s="335"/>
      <c r="D14" s="332"/>
      <c r="E14" s="332"/>
      <c r="F14" s="332"/>
      <c r="G14" s="332"/>
      <c r="H14" s="337"/>
    </row>
    <row r="15" spans="1:8" s="338" customFormat="1" ht="17.100000000000001" customHeight="1">
      <c r="A15" s="333"/>
      <c r="B15" s="342">
        <v>5</v>
      </c>
      <c r="C15" s="343"/>
      <c r="D15" s="332" t="s">
        <v>172</v>
      </c>
      <c r="E15" s="332"/>
      <c r="F15" s="332"/>
      <c r="G15" s="336"/>
      <c r="H15" s="337"/>
    </row>
    <row r="16" spans="1:8" s="338" customFormat="1" ht="17.100000000000001" customHeight="1">
      <c r="A16" s="333"/>
      <c r="B16" s="339"/>
      <c r="C16" s="335"/>
      <c r="D16" s="332"/>
      <c r="E16" s="332"/>
      <c r="F16" s="332"/>
      <c r="G16" s="332"/>
      <c r="H16" s="337"/>
    </row>
    <row r="17" spans="1:8" s="338" customFormat="1" ht="17.100000000000001" customHeight="1">
      <c r="A17" s="333"/>
      <c r="B17" s="344">
        <v>6</v>
      </c>
      <c r="C17" s="335"/>
      <c r="D17" s="332" t="s">
        <v>173</v>
      </c>
      <c r="E17" s="332"/>
      <c r="F17" s="332"/>
      <c r="G17" s="332"/>
      <c r="H17" s="337"/>
    </row>
    <row r="18" spans="1:8" s="338" customFormat="1" ht="17.100000000000001" customHeight="1">
      <c r="A18" s="333"/>
      <c r="B18" s="339"/>
      <c r="C18" s="335"/>
      <c r="D18" s="332"/>
      <c r="E18" s="332"/>
      <c r="F18" s="332"/>
      <c r="G18" s="332"/>
      <c r="H18" s="337"/>
    </row>
    <row r="19" spans="1:8" s="338" customFormat="1" ht="17.100000000000001" customHeight="1">
      <c r="A19" s="333"/>
      <c r="B19" s="345">
        <v>7</v>
      </c>
      <c r="C19" s="335"/>
      <c r="D19" s="332" t="s">
        <v>174</v>
      </c>
      <c r="E19" s="332"/>
      <c r="F19" s="332"/>
      <c r="G19" s="332"/>
      <c r="H19" s="337"/>
    </row>
    <row r="20" spans="1:8" s="338" customFormat="1" ht="17.100000000000001" customHeight="1">
      <c r="A20" s="333"/>
      <c r="B20" s="339"/>
      <c r="C20" s="335"/>
      <c r="D20" s="332"/>
      <c r="E20" s="332"/>
      <c r="F20" s="332"/>
      <c r="G20" s="332"/>
      <c r="H20" s="337"/>
    </row>
    <row r="21" spans="1:8" s="338" customFormat="1" ht="17.100000000000001" customHeight="1">
      <c r="A21" s="333"/>
      <c r="B21" s="346">
        <v>8</v>
      </c>
      <c r="C21" s="335"/>
      <c r="D21" s="332" t="s">
        <v>175</v>
      </c>
      <c r="E21" s="332"/>
      <c r="F21" s="332"/>
      <c r="G21" s="332"/>
      <c r="H21" s="337"/>
    </row>
    <row r="22" spans="1:8" s="338" customFormat="1" ht="17.100000000000001" customHeight="1">
      <c r="A22" s="333"/>
      <c r="B22" s="339"/>
      <c r="C22" s="335"/>
      <c r="D22" s="332"/>
      <c r="E22" s="332"/>
      <c r="F22" s="332"/>
      <c r="G22" s="332"/>
      <c r="H22" s="337"/>
    </row>
    <row r="23" spans="1:8" s="338" customFormat="1" ht="17.100000000000001" customHeight="1">
      <c r="A23" s="333"/>
      <c r="B23" s="347">
        <v>9</v>
      </c>
      <c r="C23" s="335"/>
      <c r="D23" s="332" t="s">
        <v>176</v>
      </c>
      <c r="E23" s="332"/>
      <c r="F23" s="332"/>
      <c r="G23" s="332"/>
      <c r="H23" s="337"/>
    </row>
    <row r="24" spans="1:8" s="338" customFormat="1" ht="17.100000000000001" customHeight="1">
      <c r="A24" s="333"/>
      <c r="B24" s="339"/>
      <c r="C24" s="335"/>
      <c r="D24" s="332"/>
      <c r="E24" s="332"/>
      <c r="F24" s="332"/>
      <c r="G24" s="332"/>
      <c r="H24" s="337"/>
    </row>
    <row r="25" spans="1:8" s="338" customFormat="1" ht="17.100000000000001" customHeight="1">
      <c r="A25" s="333"/>
      <c r="B25" s="348">
        <v>10</v>
      </c>
      <c r="C25" s="335"/>
      <c r="D25" s="332" t="s">
        <v>177</v>
      </c>
      <c r="E25" s="332"/>
      <c r="F25" s="332"/>
      <c r="G25" s="332"/>
      <c r="H25" s="337"/>
    </row>
    <row r="26" spans="1:8" s="338" customFormat="1" ht="17.100000000000001" customHeight="1">
      <c r="A26" s="333"/>
      <c r="B26" s="339"/>
      <c r="C26" s="335"/>
      <c r="D26" s="332"/>
      <c r="E26" s="332"/>
      <c r="F26" s="332"/>
      <c r="G26" s="332"/>
      <c r="H26" s="337"/>
    </row>
    <row r="27" spans="1:8" s="338" customFormat="1" ht="17.100000000000001" customHeight="1">
      <c r="A27" s="333"/>
      <c r="B27" s="349">
        <v>11</v>
      </c>
      <c r="C27" s="335"/>
      <c r="D27" s="332" t="s">
        <v>178</v>
      </c>
      <c r="E27" s="332"/>
      <c r="F27" s="332"/>
      <c r="G27" s="332"/>
      <c r="H27" s="337"/>
    </row>
    <row r="28" spans="1:8" s="338" customFormat="1" ht="17.100000000000001" customHeight="1">
      <c r="A28" s="333"/>
      <c r="B28" s="339"/>
      <c r="C28" s="335"/>
      <c r="D28" s="332"/>
      <c r="E28" s="332"/>
      <c r="F28" s="332"/>
      <c r="G28" s="332"/>
      <c r="H28" s="337"/>
    </row>
    <row r="29" spans="1:8" s="338" customFormat="1" ht="17.100000000000001" customHeight="1">
      <c r="A29" s="333"/>
      <c r="B29" s="374">
        <v>12</v>
      </c>
      <c r="C29" s="335"/>
      <c r="D29" s="332" t="s">
        <v>179</v>
      </c>
      <c r="E29" s="332"/>
      <c r="F29" s="332"/>
      <c r="G29" s="332"/>
      <c r="H29" s="337"/>
    </row>
    <row r="30" spans="1:8" s="338" customFormat="1" ht="17.100000000000001" customHeight="1">
      <c r="A30" s="350"/>
      <c r="B30" s="351"/>
      <c r="C30" s="352"/>
      <c r="D30" s="353"/>
      <c r="E30" s="353"/>
      <c r="F30" s="353"/>
      <c r="G30" s="353"/>
      <c r="H30" s="354"/>
    </row>
    <row r="31" spans="1:8" s="338" customFormat="1" ht="17.100000000000001" customHeight="1">
      <c r="A31" s="333"/>
      <c r="B31" s="374">
        <v>13</v>
      </c>
      <c r="C31" s="355"/>
      <c r="D31" s="332" t="s">
        <v>180</v>
      </c>
      <c r="E31" s="332"/>
      <c r="F31" s="332"/>
      <c r="G31" s="332"/>
      <c r="H31" s="337"/>
    </row>
    <row r="32" spans="1:8" s="338" customFormat="1" ht="17.100000000000001" customHeight="1">
      <c r="A32" s="333"/>
      <c r="B32" s="339"/>
      <c r="C32" s="335"/>
      <c r="D32" s="332"/>
      <c r="E32" s="332"/>
      <c r="F32" s="332"/>
      <c r="G32" s="332"/>
      <c r="H32" s="337"/>
    </row>
    <row r="33" spans="1:8" s="338" customFormat="1" ht="17.100000000000001" customHeight="1">
      <c r="A33" s="333"/>
      <c r="B33" s="374">
        <v>14</v>
      </c>
      <c r="C33" s="335"/>
      <c r="D33" s="332" t="s">
        <v>181</v>
      </c>
      <c r="E33" s="332"/>
      <c r="F33" s="332"/>
      <c r="G33" s="332"/>
      <c r="H33" s="337"/>
    </row>
    <row r="34" spans="1:8" s="338" customFormat="1" ht="17.100000000000001" customHeight="1">
      <c r="A34" s="356"/>
      <c r="B34" s="339"/>
      <c r="C34" s="335"/>
      <c r="D34" s="357"/>
      <c r="E34" s="357"/>
      <c r="F34" s="357"/>
      <c r="G34" s="357"/>
      <c r="H34" s="358"/>
    </row>
    <row r="35" spans="1:8" s="338" customFormat="1" ht="17.100000000000001" customHeight="1">
      <c r="A35" s="359"/>
      <c r="B35" s="374">
        <v>15</v>
      </c>
      <c r="C35" s="335"/>
      <c r="D35" s="360" t="s">
        <v>105</v>
      </c>
      <c r="E35" s="360" t="s">
        <v>182</v>
      </c>
      <c r="F35" s="360"/>
      <c r="G35" s="360"/>
      <c r="H35" s="361"/>
    </row>
    <row r="36" spans="1:8" s="338" customFormat="1" ht="17.100000000000001" customHeight="1">
      <c r="A36" s="356"/>
      <c r="B36" s="362"/>
      <c r="C36" s="363"/>
      <c r="D36" s="357"/>
      <c r="E36" s="357"/>
      <c r="F36" s="357"/>
      <c r="G36" s="357"/>
      <c r="H36" s="358"/>
    </row>
    <row r="37" spans="1:8" s="338" customFormat="1" ht="17.100000000000001" customHeight="1">
      <c r="A37" s="333"/>
      <c r="B37" s="374">
        <v>16</v>
      </c>
      <c r="C37" s="355"/>
      <c r="D37" s="332" t="s">
        <v>183</v>
      </c>
      <c r="E37" s="332"/>
      <c r="F37" s="332"/>
      <c r="G37" s="332"/>
      <c r="H37" s="337"/>
    </row>
    <row r="38" spans="1:8" s="338" customFormat="1" ht="17.100000000000001" customHeight="1">
      <c r="A38" s="333"/>
      <c r="B38" s="339"/>
      <c r="C38" s="335"/>
      <c r="D38" s="332"/>
      <c r="E38" s="332"/>
      <c r="F38" s="332"/>
      <c r="G38" s="332"/>
      <c r="H38" s="337"/>
    </row>
    <row r="39" spans="1:8" s="338" customFormat="1" ht="17.100000000000001" customHeight="1">
      <c r="A39" s="333"/>
      <c r="B39" s="374">
        <v>17</v>
      </c>
      <c r="C39" s="355"/>
      <c r="D39" s="332" t="s">
        <v>184</v>
      </c>
      <c r="E39" s="332"/>
      <c r="F39" s="332"/>
      <c r="G39" s="332"/>
      <c r="H39" s="337"/>
    </row>
    <row r="40" spans="1:8" s="338" customFormat="1" ht="17.100000000000001" customHeight="1">
      <c r="A40" s="333"/>
      <c r="B40" s="375"/>
      <c r="C40" s="355"/>
      <c r="D40" s="332"/>
      <c r="E40" s="332"/>
      <c r="F40" s="332"/>
      <c r="G40" s="332"/>
      <c r="H40" s="337"/>
    </row>
    <row r="41" spans="1:8" s="338" customFormat="1" ht="17.100000000000001" customHeight="1">
      <c r="A41" s="333"/>
      <c r="B41" s="339"/>
      <c r="C41" s="364"/>
      <c r="D41" s="332"/>
      <c r="E41" s="332"/>
      <c r="F41" s="332"/>
      <c r="G41" s="332"/>
      <c r="H41" s="337"/>
    </row>
    <row r="42" spans="1:8" s="338" customFormat="1" ht="29.25" customHeight="1">
      <c r="A42" s="553" t="s">
        <v>185</v>
      </c>
      <c r="B42" s="554"/>
      <c r="C42" s="554"/>
      <c r="D42" s="554"/>
      <c r="E42" s="554"/>
      <c r="F42" s="554"/>
      <c r="G42" s="554"/>
      <c r="H42" s="555"/>
    </row>
    <row r="43" spans="1:8" s="338" customFormat="1" ht="14.25">
      <c r="A43" s="365"/>
      <c r="B43" s="366"/>
      <c r="C43" s="367"/>
      <c r="D43" s="368"/>
      <c r="E43" s="368"/>
      <c r="F43" s="368"/>
      <c r="G43" s="368"/>
      <c r="H43" s="369"/>
    </row>
    <row r="44" spans="1:8" s="371" customFormat="1">
      <c r="A44" s="370"/>
      <c r="B44" s="322"/>
      <c r="C44" s="323"/>
      <c r="D44" s="370"/>
      <c r="E44" s="370"/>
      <c r="F44" s="370"/>
      <c r="G44" s="370"/>
      <c r="H44" s="370"/>
    </row>
    <row r="45" spans="1:8" s="371" customFormat="1">
      <c r="A45" s="370"/>
      <c r="B45" s="322"/>
      <c r="C45" s="323"/>
      <c r="D45" s="370"/>
      <c r="E45" s="370"/>
      <c r="F45" s="370"/>
      <c r="G45" s="370"/>
      <c r="H45" s="370"/>
    </row>
    <row r="46" spans="1:8" s="371" customFormat="1">
      <c r="A46" s="370"/>
      <c r="B46" s="322"/>
      <c r="C46" s="323"/>
      <c r="D46" s="370"/>
      <c r="E46" s="370"/>
      <c r="F46" s="370"/>
      <c r="G46" s="370"/>
      <c r="H46" s="370"/>
    </row>
    <row r="47" spans="1:8" s="371" customFormat="1">
      <c r="A47" s="370"/>
      <c r="B47" s="322"/>
      <c r="C47" s="323"/>
      <c r="D47" s="370"/>
      <c r="E47" s="370"/>
      <c r="F47" s="370"/>
      <c r="G47" s="370"/>
      <c r="H47" s="370"/>
    </row>
    <row r="48" spans="1:8" s="371" customFormat="1">
      <c r="A48" s="370"/>
      <c r="B48" s="322"/>
      <c r="C48" s="323"/>
      <c r="D48" s="370"/>
      <c r="E48" s="370"/>
      <c r="F48" s="370"/>
      <c r="G48" s="370"/>
      <c r="H48" s="370"/>
    </row>
    <row r="49" spans="1:8" s="371" customFormat="1">
      <c r="A49" s="370"/>
      <c r="B49" s="322"/>
      <c r="C49" s="323"/>
      <c r="D49" s="370"/>
      <c r="E49" s="370"/>
      <c r="F49" s="370"/>
      <c r="G49" s="370"/>
      <c r="H49" s="370"/>
    </row>
    <row r="50" spans="1:8" s="371" customFormat="1">
      <c r="A50" s="370"/>
      <c r="B50" s="322"/>
      <c r="C50" s="323"/>
      <c r="D50" s="370"/>
      <c r="E50" s="370"/>
      <c r="F50" s="370"/>
      <c r="G50" s="370"/>
      <c r="H50" s="370"/>
    </row>
    <row r="51" spans="1:8" s="371" customFormat="1">
      <c r="A51" s="370"/>
      <c r="B51" s="322"/>
      <c r="C51" s="323"/>
      <c r="D51" s="370"/>
      <c r="E51" s="370"/>
      <c r="F51" s="370"/>
      <c r="G51" s="370"/>
      <c r="H51" s="370"/>
    </row>
    <row r="52" spans="1:8" s="371" customFormat="1">
      <c r="A52" s="370"/>
      <c r="B52" s="322"/>
      <c r="C52" s="323"/>
      <c r="D52" s="370"/>
      <c r="E52" s="370"/>
      <c r="F52" s="370"/>
      <c r="G52" s="370"/>
      <c r="H52" s="370"/>
    </row>
    <row r="53" spans="1:8" s="371" customFormat="1">
      <c r="A53" s="370"/>
      <c r="B53" s="322"/>
      <c r="C53" s="323"/>
      <c r="D53" s="370"/>
      <c r="E53" s="370"/>
      <c r="F53" s="370"/>
      <c r="G53" s="370"/>
      <c r="H53" s="370"/>
    </row>
    <row r="54" spans="1:8" s="371" customFormat="1">
      <c r="A54" s="370"/>
      <c r="B54" s="322"/>
      <c r="C54" s="323"/>
      <c r="D54" s="370"/>
      <c r="E54" s="370"/>
      <c r="F54" s="370"/>
      <c r="G54" s="370"/>
      <c r="H54" s="370"/>
    </row>
    <row r="55" spans="1:8" s="371" customFormat="1">
      <c r="B55" s="372"/>
      <c r="C55" s="373"/>
    </row>
    <row r="56" spans="1:8" s="371" customFormat="1">
      <c r="B56" s="372"/>
      <c r="C56" s="373"/>
    </row>
    <row r="57" spans="1:8" s="371" customFormat="1">
      <c r="B57" s="372"/>
      <c r="C57" s="373"/>
    </row>
    <row r="58" spans="1:8" s="371" customFormat="1">
      <c r="B58" s="372"/>
      <c r="C58" s="373"/>
    </row>
    <row r="59" spans="1:8" s="371" customFormat="1">
      <c r="B59" s="372"/>
      <c r="C59" s="373"/>
    </row>
    <row r="60" spans="1:8" s="371" customFormat="1">
      <c r="B60" s="372"/>
      <c r="C60" s="373"/>
    </row>
    <row r="61" spans="1:8" s="371" customFormat="1">
      <c r="B61" s="372"/>
      <c r="C61" s="373"/>
    </row>
    <row r="62" spans="1:8" s="371" customFormat="1">
      <c r="B62" s="372"/>
      <c r="C62" s="373"/>
    </row>
    <row r="63" spans="1:8" s="371" customFormat="1">
      <c r="B63" s="372"/>
      <c r="C63" s="373"/>
    </row>
    <row r="64" spans="1:8" s="371" customFormat="1">
      <c r="B64" s="372"/>
      <c r="C64" s="373"/>
    </row>
    <row r="65" spans="2:3" s="371" customFormat="1">
      <c r="B65" s="372"/>
      <c r="C65" s="373"/>
    </row>
    <row r="66" spans="2:3" s="371" customFormat="1">
      <c r="B66" s="372"/>
      <c r="C66" s="373"/>
    </row>
    <row r="67" spans="2:3" s="371" customFormat="1">
      <c r="B67" s="372"/>
      <c r="C67" s="373"/>
    </row>
    <row r="68" spans="2:3" s="371" customFormat="1">
      <c r="B68" s="372"/>
      <c r="C68" s="373"/>
    </row>
    <row r="69" spans="2:3" s="371" customFormat="1">
      <c r="B69" s="372"/>
      <c r="C69" s="373"/>
    </row>
    <row r="70" spans="2:3" s="371" customFormat="1">
      <c r="B70" s="372"/>
      <c r="C70" s="373"/>
    </row>
    <row r="71" spans="2:3" s="371" customFormat="1">
      <c r="B71" s="372"/>
      <c r="C71" s="373"/>
    </row>
    <row r="72" spans="2:3" s="371" customFormat="1">
      <c r="B72" s="372"/>
      <c r="C72" s="373"/>
    </row>
    <row r="73" spans="2:3" s="371" customFormat="1">
      <c r="B73" s="372"/>
      <c r="C73" s="373"/>
    </row>
    <row r="74" spans="2:3" s="371" customFormat="1">
      <c r="B74" s="372"/>
      <c r="C74" s="373"/>
    </row>
    <row r="75" spans="2:3" s="371" customFormat="1">
      <c r="B75" s="372"/>
      <c r="C75" s="373"/>
    </row>
    <row r="76" spans="2:3" s="371" customFormat="1">
      <c r="B76" s="372"/>
      <c r="C76" s="373"/>
    </row>
    <row r="77" spans="2:3" s="371" customFormat="1">
      <c r="B77" s="372"/>
      <c r="C77" s="373"/>
    </row>
    <row r="78" spans="2:3" s="371" customFormat="1">
      <c r="B78" s="372"/>
      <c r="C78" s="373"/>
    </row>
    <row r="79" spans="2:3" s="371" customFormat="1">
      <c r="B79" s="372"/>
      <c r="C79" s="373"/>
    </row>
    <row r="80" spans="2:3" s="371" customFormat="1">
      <c r="B80" s="372"/>
      <c r="C80" s="373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tabSelected="1" workbookViewId="0">
      <selection activeCell="M8" sqref="M8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2"/>
      <c r="B1" s="573"/>
      <c r="C1" s="573"/>
      <c r="D1" s="573"/>
      <c r="E1" s="573"/>
      <c r="F1" s="573"/>
      <c r="G1" s="573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223</v>
      </c>
      <c r="D21" s="74" t="s">
        <v>212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18544</v>
      </c>
      <c r="D22" s="9">
        <v>19862</v>
      </c>
      <c r="E22" s="109">
        <v>103.1</v>
      </c>
      <c r="F22" s="41">
        <f>SUM(C22/D22*100)</f>
        <v>93.364213070184277</v>
      </c>
      <c r="G22" s="96"/>
    </row>
    <row r="23" spans="1:9">
      <c r="A23" s="95">
        <v>2</v>
      </c>
      <c r="B23" s="7" t="s">
        <v>108</v>
      </c>
      <c r="C23" s="9">
        <v>16131</v>
      </c>
      <c r="D23" s="9">
        <v>20122</v>
      </c>
      <c r="E23" s="109">
        <v>114.8</v>
      </c>
      <c r="F23" s="41">
        <f>SUM(C23/D23*100)</f>
        <v>80.165987476393994</v>
      </c>
      <c r="G23" s="96"/>
    </row>
    <row r="24" spans="1:9">
      <c r="A24" s="95">
        <v>3</v>
      </c>
      <c r="B24" s="7" t="s">
        <v>155</v>
      </c>
      <c r="C24" s="9">
        <v>10893</v>
      </c>
      <c r="D24" s="9">
        <v>9673</v>
      </c>
      <c r="E24" s="109">
        <v>102.1</v>
      </c>
      <c r="F24" s="41">
        <f t="shared" ref="F24:F32" si="0">SUM(C24/D24*100)</f>
        <v>112.61242634136255</v>
      </c>
      <c r="G24" s="96"/>
    </row>
    <row r="25" spans="1:9">
      <c r="A25" s="95">
        <v>4</v>
      </c>
      <c r="B25" s="7" t="s">
        <v>218</v>
      </c>
      <c r="C25" s="9">
        <v>6774</v>
      </c>
      <c r="D25" s="9">
        <v>3501</v>
      </c>
      <c r="E25" s="109">
        <v>108.3</v>
      </c>
      <c r="F25" s="41">
        <f t="shared" si="0"/>
        <v>193.48757497857756</v>
      </c>
      <c r="G25" s="96"/>
    </row>
    <row r="26" spans="1:9" ht="13.5" customHeight="1">
      <c r="A26" s="95">
        <v>5</v>
      </c>
      <c r="B26" s="7" t="s">
        <v>115</v>
      </c>
      <c r="C26" s="9">
        <v>5890</v>
      </c>
      <c r="D26" s="6">
        <v>4182</v>
      </c>
      <c r="E26" s="109">
        <v>117.2</v>
      </c>
      <c r="F26" s="41">
        <f t="shared" si="0"/>
        <v>140.84170253467241</v>
      </c>
      <c r="G26" s="96"/>
    </row>
    <row r="27" spans="1:9" ht="13.5" customHeight="1">
      <c r="A27" s="95">
        <v>6</v>
      </c>
      <c r="B27" s="7" t="s">
        <v>117</v>
      </c>
      <c r="C27" s="9">
        <v>5789</v>
      </c>
      <c r="D27" s="9">
        <v>4856</v>
      </c>
      <c r="E27" s="109">
        <v>112.2</v>
      </c>
      <c r="F27" s="41">
        <f t="shared" si="0"/>
        <v>119.21334431630972</v>
      </c>
      <c r="G27" s="96"/>
    </row>
    <row r="28" spans="1:9" ht="13.5" customHeight="1">
      <c r="A28" s="95">
        <v>7</v>
      </c>
      <c r="B28" s="7" t="s">
        <v>106</v>
      </c>
      <c r="C28" s="101">
        <v>4015</v>
      </c>
      <c r="D28" s="101">
        <v>4234</v>
      </c>
      <c r="E28" s="109">
        <v>100.1</v>
      </c>
      <c r="F28" s="41">
        <f t="shared" si="0"/>
        <v>94.827586206896555</v>
      </c>
      <c r="G28" s="96"/>
    </row>
    <row r="29" spans="1:9" ht="13.5" customHeight="1">
      <c r="A29" s="95">
        <v>8</v>
      </c>
      <c r="B29" s="7" t="s">
        <v>87</v>
      </c>
      <c r="C29" s="101">
        <v>3606</v>
      </c>
      <c r="D29" s="101">
        <v>1841</v>
      </c>
      <c r="E29" s="109">
        <v>116.6</v>
      </c>
      <c r="F29" s="41">
        <f t="shared" si="0"/>
        <v>195.87180879956546</v>
      </c>
      <c r="G29" s="96"/>
    </row>
    <row r="30" spans="1:9" ht="13.5" customHeight="1">
      <c r="A30" s="95">
        <v>9</v>
      </c>
      <c r="B30" s="7" t="s">
        <v>88</v>
      </c>
      <c r="C30" s="101">
        <v>3347</v>
      </c>
      <c r="D30" s="101">
        <v>3133</v>
      </c>
      <c r="E30" s="109">
        <v>100</v>
      </c>
      <c r="F30" s="41">
        <f t="shared" si="0"/>
        <v>106.8305138844558</v>
      </c>
      <c r="G30" s="96"/>
    </row>
    <row r="31" spans="1:9" ht="13.5" customHeight="1" thickBot="1">
      <c r="A31" s="97">
        <v>10</v>
      </c>
      <c r="B31" s="7" t="s">
        <v>109</v>
      </c>
      <c r="C31" s="98">
        <v>3238</v>
      </c>
      <c r="D31" s="98">
        <v>2329</v>
      </c>
      <c r="E31" s="110">
        <v>109.8</v>
      </c>
      <c r="F31" s="41">
        <f t="shared" si="0"/>
        <v>139.0296264491198</v>
      </c>
      <c r="G31" s="99"/>
    </row>
    <row r="32" spans="1:9" ht="13.5" customHeight="1" thickBot="1">
      <c r="A32" s="80"/>
      <c r="B32" s="81" t="s">
        <v>59</v>
      </c>
      <c r="C32" s="82">
        <v>91535</v>
      </c>
      <c r="D32" s="82">
        <v>87485</v>
      </c>
      <c r="E32" s="83">
        <v>106.1</v>
      </c>
      <c r="F32" s="107">
        <f t="shared" si="0"/>
        <v>104.62936503400584</v>
      </c>
      <c r="G32" s="121">
        <v>92.2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223</v>
      </c>
      <c r="D53" s="74" t="s">
        <v>212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113490</v>
      </c>
      <c r="D54" s="9">
        <v>114479</v>
      </c>
      <c r="E54" s="41">
        <v>103.3</v>
      </c>
      <c r="F54" s="41">
        <f t="shared" ref="F54:F64" si="1">SUM(C54/D54*100)</f>
        <v>99.136086094392866</v>
      </c>
      <c r="G54" s="96"/>
      <c r="K54" s="326"/>
    </row>
    <row r="55" spans="1:11">
      <c r="A55" s="95">
        <v>2</v>
      </c>
      <c r="B55" s="302" t="s">
        <v>110</v>
      </c>
      <c r="C55" s="9">
        <v>23305</v>
      </c>
      <c r="D55" s="9">
        <v>16356</v>
      </c>
      <c r="E55" s="41">
        <v>111.4</v>
      </c>
      <c r="F55" s="41">
        <f t="shared" si="1"/>
        <v>142.48593788212276</v>
      </c>
      <c r="G55" s="96"/>
    </row>
    <row r="56" spans="1:11">
      <c r="A56" s="95">
        <v>3</v>
      </c>
      <c r="B56" s="302" t="s">
        <v>117</v>
      </c>
      <c r="C56" s="9">
        <v>18592</v>
      </c>
      <c r="D56" s="9">
        <v>22157</v>
      </c>
      <c r="E56" s="41">
        <v>92.9</v>
      </c>
      <c r="F56" s="41">
        <f t="shared" si="1"/>
        <v>83.910276662002985</v>
      </c>
      <c r="G56" s="96"/>
    </row>
    <row r="57" spans="1:11">
      <c r="A57" s="95">
        <v>4</v>
      </c>
      <c r="B57" s="302" t="s">
        <v>108</v>
      </c>
      <c r="C57" s="9">
        <v>14440</v>
      </c>
      <c r="D57" s="9">
        <v>11410</v>
      </c>
      <c r="E57" s="462">
        <v>128.5</v>
      </c>
      <c r="F57" s="41">
        <f t="shared" si="1"/>
        <v>126.55565293602102</v>
      </c>
      <c r="G57" s="96"/>
    </row>
    <row r="58" spans="1:11">
      <c r="A58" s="95">
        <v>5</v>
      </c>
      <c r="B58" s="302" t="s">
        <v>88</v>
      </c>
      <c r="C58" s="9">
        <v>13373</v>
      </c>
      <c r="D58" s="9">
        <v>12267</v>
      </c>
      <c r="E58" s="41">
        <v>92.1</v>
      </c>
      <c r="F58" s="230">
        <f t="shared" si="1"/>
        <v>109.01605934621341</v>
      </c>
      <c r="G58" s="96"/>
    </row>
    <row r="59" spans="1:11">
      <c r="A59" s="95">
        <v>6</v>
      </c>
      <c r="B59" s="302" t="s">
        <v>87</v>
      </c>
      <c r="C59" s="9">
        <v>13354</v>
      </c>
      <c r="D59" s="9">
        <v>10259</v>
      </c>
      <c r="E59" s="41">
        <v>107.9</v>
      </c>
      <c r="F59" s="41">
        <f t="shared" si="1"/>
        <v>130.16863242031386</v>
      </c>
      <c r="G59" s="96"/>
    </row>
    <row r="60" spans="1:11">
      <c r="A60" s="95">
        <v>7</v>
      </c>
      <c r="B60" s="302" t="s">
        <v>115</v>
      </c>
      <c r="C60" s="9">
        <v>12869</v>
      </c>
      <c r="D60" s="9">
        <v>9654</v>
      </c>
      <c r="E60" s="142">
        <v>100.6</v>
      </c>
      <c r="F60" s="41">
        <f t="shared" si="1"/>
        <v>133.30225813134453</v>
      </c>
      <c r="G60" s="96"/>
    </row>
    <row r="61" spans="1:11">
      <c r="A61" s="95">
        <v>8</v>
      </c>
      <c r="B61" s="302" t="s">
        <v>220</v>
      </c>
      <c r="C61" s="9">
        <v>10522</v>
      </c>
      <c r="D61" s="9">
        <v>11375</v>
      </c>
      <c r="E61" s="41">
        <v>97.7</v>
      </c>
      <c r="F61" s="41">
        <f t="shared" si="1"/>
        <v>92.501098901098899</v>
      </c>
      <c r="G61" s="96"/>
    </row>
    <row r="62" spans="1:11">
      <c r="A62" s="95">
        <v>9</v>
      </c>
      <c r="B62" s="302" t="s">
        <v>163</v>
      </c>
      <c r="C62" s="9">
        <v>8319</v>
      </c>
      <c r="D62" s="9">
        <v>5850</v>
      </c>
      <c r="E62" s="41">
        <v>119.5</v>
      </c>
      <c r="F62" s="41">
        <f t="shared" si="1"/>
        <v>142.2051282051282</v>
      </c>
      <c r="G62" s="96"/>
    </row>
    <row r="63" spans="1:11" ht="14.25" thickBot="1">
      <c r="A63" s="100">
        <v>10</v>
      </c>
      <c r="B63" s="302" t="s">
        <v>231</v>
      </c>
      <c r="C63" s="101">
        <v>4409</v>
      </c>
      <c r="D63" s="101">
        <v>2796</v>
      </c>
      <c r="E63" s="102">
        <v>105.9</v>
      </c>
      <c r="F63" s="41">
        <f t="shared" si="1"/>
        <v>157.689556509299</v>
      </c>
      <c r="G63" s="104"/>
      <c r="H63" s="21"/>
    </row>
    <row r="64" spans="1:11" ht="14.25" thickBot="1">
      <c r="A64" s="80"/>
      <c r="B64" s="105" t="s">
        <v>62</v>
      </c>
      <c r="C64" s="106">
        <v>245128</v>
      </c>
      <c r="D64" s="106">
        <v>231632</v>
      </c>
      <c r="E64" s="107">
        <v>104.5</v>
      </c>
      <c r="F64" s="298">
        <f t="shared" si="1"/>
        <v>105.82648338744217</v>
      </c>
      <c r="G64" s="121">
        <v>59.3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tabSelected="1" workbookViewId="0">
      <selection activeCell="M8" sqref="M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223</v>
      </c>
      <c r="D21" s="74" t="s">
        <v>212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76045</v>
      </c>
      <c r="D22" s="9">
        <v>67910</v>
      </c>
      <c r="E22" s="41">
        <v>97.8</v>
      </c>
      <c r="F22" s="41">
        <f>SUM(C22/D22*100)</f>
        <v>111.9790899720218</v>
      </c>
      <c r="G22" s="96"/>
    </row>
    <row r="23" spans="1:11">
      <c r="A23" s="28">
        <v>2</v>
      </c>
      <c r="B23" s="302" t="s">
        <v>221</v>
      </c>
      <c r="C23" s="9">
        <v>56839</v>
      </c>
      <c r="D23" s="9">
        <v>45806</v>
      </c>
      <c r="E23" s="41">
        <v>104.5</v>
      </c>
      <c r="F23" s="41">
        <f t="shared" ref="F23:F32" si="0">SUM(C23/D23*100)</f>
        <v>124.08636423176003</v>
      </c>
      <c r="G23" s="96"/>
    </row>
    <row r="24" spans="1:11" ht="13.5" customHeight="1">
      <c r="A24" s="28">
        <v>3</v>
      </c>
      <c r="B24" s="302" t="s">
        <v>106</v>
      </c>
      <c r="C24" s="9">
        <v>40514</v>
      </c>
      <c r="D24" s="9">
        <v>39392</v>
      </c>
      <c r="E24" s="66">
        <v>99.3</v>
      </c>
      <c r="F24" s="41">
        <f t="shared" si="0"/>
        <v>102.84829406986191</v>
      </c>
      <c r="G24" s="96"/>
    </row>
    <row r="25" spans="1:11">
      <c r="A25" s="28">
        <v>4</v>
      </c>
      <c r="B25" s="302" t="s">
        <v>116</v>
      </c>
      <c r="C25" s="9">
        <v>35541</v>
      </c>
      <c r="D25" s="9">
        <v>44623</v>
      </c>
      <c r="E25" s="41">
        <v>72</v>
      </c>
      <c r="F25" s="41">
        <f t="shared" si="0"/>
        <v>79.64726710440803</v>
      </c>
      <c r="G25" s="96"/>
    </row>
    <row r="26" spans="1:11">
      <c r="A26" s="28">
        <v>5</v>
      </c>
      <c r="B26" s="302" t="s">
        <v>117</v>
      </c>
      <c r="C26" s="9">
        <v>23495</v>
      </c>
      <c r="D26" s="9">
        <v>22226</v>
      </c>
      <c r="E26" s="41">
        <v>108.6</v>
      </c>
      <c r="F26" s="41">
        <f t="shared" si="0"/>
        <v>105.70952938000539</v>
      </c>
      <c r="G26" s="96"/>
    </row>
    <row r="27" spans="1:11" ht="13.5" customHeight="1">
      <c r="A27" s="28">
        <v>6</v>
      </c>
      <c r="B27" s="302" t="s">
        <v>110</v>
      </c>
      <c r="C27" s="9">
        <v>21384</v>
      </c>
      <c r="D27" s="9">
        <v>17946</v>
      </c>
      <c r="E27" s="41">
        <v>113.9</v>
      </c>
      <c r="F27" s="41">
        <f t="shared" si="0"/>
        <v>119.15747241725177</v>
      </c>
      <c r="G27" s="96"/>
      <c r="K27" t="s">
        <v>201</v>
      </c>
    </row>
    <row r="28" spans="1:11" ht="13.5" customHeight="1">
      <c r="A28" s="28">
        <v>7</v>
      </c>
      <c r="B28" s="302" t="s">
        <v>156</v>
      </c>
      <c r="C28" s="9">
        <v>20935</v>
      </c>
      <c r="D28" s="9">
        <v>24720</v>
      </c>
      <c r="E28" s="452">
        <v>97.6</v>
      </c>
      <c r="F28" s="230">
        <f t="shared" si="0"/>
        <v>84.688511326860834</v>
      </c>
      <c r="G28" s="96"/>
    </row>
    <row r="29" spans="1:11">
      <c r="A29" s="28">
        <v>8</v>
      </c>
      <c r="B29" s="302" t="s">
        <v>219</v>
      </c>
      <c r="C29" s="9">
        <v>20895</v>
      </c>
      <c r="D29" s="9">
        <v>14589</v>
      </c>
      <c r="E29" s="41">
        <v>135.80000000000001</v>
      </c>
      <c r="F29" s="41">
        <f t="shared" si="0"/>
        <v>143.22434711083693</v>
      </c>
      <c r="G29" s="96"/>
    </row>
    <row r="30" spans="1:11">
      <c r="A30" s="28">
        <v>9</v>
      </c>
      <c r="B30" s="302" t="s">
        <v>88</v>
      </c>
      <c r="C30" s="9">
        <v>19169</v>
      </c>
      <c r="D30" s="9">
        <v>17933</v>
      </c>
      <c r="E30" s="41">
        <v>97.8</v>
      </c>
      <c r="F30" s="230">
        <f t="shared" si="0"/>
        <v>106.89232141861373</v>
      </c>
      <c r="G30" s="96"/>
    </row>
    <row r="31" spans="1:11" ht="14.25" thickBot="1">
      <c r="A31" s="108">
        <v>10</v>
      </c>
      <c r="B31" s="302" t="s">
        <v>111</v>
      </c>
      <c r="C31" s="101">
        <v>17547</v>
      </c>
      <c r="D31" s="101">
        <v>16300</v>
      </c>
      <c r="E31" s="102">
        <v>102</v>
      </c>
      <c r="F31" s="102">
        <f t="shared" si="0"/>
        <v>107.65030674846625</v>
      </c>
      <c r="G31" s="104"/>
    </row>
    <row r="32" spans="1:11" ht="14.25" thickBot="1">
      <c r="A32" s="80"/>
      <c r="B32" s="81" t="s">
        <v>64</v>
      </c>
      <c r="C32" s="82">
        <v>421448</v>
      </c>
      <c r="D32" s="82">
        <v>398010</v>
      </c>
      <c r="E32" s="85">
        <v>99.5</v>
      </c>
      <c r="F32" s="107">
        <f t="shared" si="0"/>
        <v>105.88879676390039</v>
      </c>
      <c r="G32" s="121">
        <v>47.2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223</v>
      </c>
      <c r="D53" s="74" t="s">
        <v>212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32" t="s">
        <v>88</v>
      </c>
      <c r="C54" s="9">
        <v>37681</v>
      </c>
      <c r="D54" s="9">
        <v>31980</v>
      </c>
      <c r="E54" s="109">
        <v>96.3</v>
      </c>
      <c r="F54" s="41">
        <f>SUM(C54/D54*100)</f>
        <v>117.82676672920576</v>
      </c>
      <c r="G54" s="96"/>
    </row>
    <row r="55" spans="1:8">
      <c r="A55" s="95">
        <v>2</v>
      </c>
      <c r="B55" s="7" t="s">
        <v>85</v>
      </c>
      <c r="C55" s="9">
        <v>9147</v>
      </c>
      <c r="D55" s="9">
        <v>5191</v>
      </c>
      <c r="E55" s="109">
        <v>99.2</v>
      </c>
      <c r="F55" s="41">
        <f t="shared" ref="F55:F64" si="1">SUM(C55/D55*100)</f>
        <v>176.20882296282025</v>
      </c>
      <c r="G55" s="96"/>
    </row>
    <row r="56" spans="1:8">
      <c r="A56" s="95">
        <v>3</v>
      </c>
      <c r="B56" s="302" t="s">
        <v>108</v>
      </c>
      <c r="C56" s="9">
        <v>1975</v>
      </c>
      <c r="D56" s="9">
        <v>1301</v>
      </c>
      <c r="E56" s="109">
        <v>232.4</v>
      </c>
      <c r="F56" s="41">
        <f t="shared" si="1"/>
        <v>151.80630284396619</v>
      </c>
      <c r="G56" s="96"/>
    </row>
    <row r="57" spans="1:8">
      <c r="A57" s="95">
        <v>4</v>
      </c>
      <c r="B57" s="302" t="s">
        <v>114</v>
      </c>
      <c r="C57" s="9">
        <v>1780</v>
      </c>
      <c r="D57" s="9">
        <v>939</v>
      </c>
      <c r="E57" s="109">
        <v>91.8</v>
      </c>
      <c r="F57" s="41">
        <f t="shared" si="1"/>
        <v>189.5633652822151</v>
      </c>
      <c r="G57" s="96"/>
      <c r="H57" s="63"/>
    </row>
    <row r="58" spans="1:8">
      <c r="A58" s="95">
        <v>5</v>
      </c>
      <c r="B58" s="302" t="s">
        <v>117</v>
      </c>
      <c r="C58" s="9">
        <v>1633</v>
      </c>
      <c r="D58" s="9">
        <v>1612</v>
      </c>
      <c r="E58" s="70">
        <v>108.8</v>
      </c>
      <c r="F58" s="41">
        <f t="shared" si="1"/>
        <v>101.30272952853599</v>
      </c>
      <c r="G58" s="96"/>
    </row>
    <row r="59" spans="1:8">
      <c r="A59" s="95">
        <v>6</v>
      </c>
      <c r="B59" s="302" t="s">
        <v>156</v>
      </c>
      <c r="C59" s="9">
        <v>1353</v>
      </c>
      <c r="D59" s="9">
        <v>1365</v>
      </c>
      <c r="E59" s="109">
        <v>96.6</v>
      </c>
      <c r="F59" s="41">
        <f t="shared" si="1"/>
        <v>99.120879120879124</v>
      </c>
      <c r="G59" s="96"/>
    </row>
    <row r="60" spans="1:8">
      <c r="A60" s="95">
        <v>7</v>
      </c>
      <c r="B60" s="302" t="s">
        <v>106</v>
      </c>
      <c r="C60" s="9">
        <v>1108</v>
      </c>
      <c r="D60" s="9">
        <v>1356</v>
      </c>
      <c r="E60" s="109">
        <v>104.4</v>
      </c>
      <c r="F60" s="41">
        <f t="shared" si="1"/>
        <v>81.710914454277287</v>
      </c>
      <c r="G60" s="96"/>
    </row>
    <row r="61" spans="1:8">
      <c r="A61" s="95">
        <v>8</v>
      </c>
      <c r="B61" s="302" t="s">
        <v>115</v>
      </c>
      <c r="C61" s="9">
        <v>823</v>
      </c>
      <c r="D61" s="9">
        <v>1297</v>
      </c>
      <c r="E61" s="109">
        <v>95.7</v>
      </c>
      <c r="F61" s="41">
        <f t="shared" si="1"/>
        <v>63.454124903623743</v>
      </c>
      <c r="G61" s="96"/>
    </row>
    <row r="62" spans="1:8">
      <c r="A62" s="95">
        <v>9</v>
      </c>
      <c r="B62" s="302" t="s">
        <v>219</v>
      </c>
      <c r="C62" s="9">
        <v>691</v>
      </c>
      <c r="D62" s="9">
        <v>690</v>
      </c>
      <c r="E62" s="109">
        <v>96.5</v>
      </c>
      <c r="F62" s="230">
        <f t="shared" si="1"/>
        <v>100.14492753623188</v>
      </c>
      <c r="G62" s="96"/>
    </row>
    <row r="63" spans="1:8" ht="14.25" thickBot="1">
      <c r="A63" s="97">
        <v>10</v>
      </c>
      <c r="B63" s="302" t="s">
        <v>109</v>
      </c>
      <c r="C63" s="98">
        <v>587</v>
      </c>
      <c r="D63" s="98">
        <v>785</v>
      </c>
      <c r="E63" s="110">
        <v>115.8</v>
      </c>
      <c r="F63" s="41">
        <f t="shared" si="1"/>
        <v>74.777070063694268</v>
      </c>
      <c r="G63" s="99"/>
    </row>
    <row r="64" spans="1:8" ht="14.25" thickBot="1">
      <c r="A64" s="80"/>
      <c r="B64" s="81" t="s">
        <v>60</v>
      </c>
      <c r="C64" s="82">
        <v>58708</v>
      </c>
      <c r="D64" s="82">
        <v>48343</v>
      </c>
      <c r="E64" s="83">
        <v>99</v>
      </c>
      <c r="F64" s="107">
        <f t="shared" si="1"/>
        <v>121.44053947831124</v>
      </c>
      <c r="G64" s="121">
        <v>82.4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tabSelected="1" workbookViewId="0">
      <selection activeCell="M8" sqref="M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223</v>
      </c>
      <c r="D20" s="74" t="s">
        <v>212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117</v>
      </c>
      <c r="C21" s="9">
        <v>24619</v>
      </c>
      <c r="D21" s="9">
        <v>28525</v>
      </c>
      <c r="E21" s="109">
        <v>89.3</v>
      </c>
      <c r="F21" s="41">
        <f t="shared" ref="F21:F31" si="0">SUM(C21/D21*100)</f>
        <v>86.306748466257659</v>
      </c>
      <c r="G21" s="96"/>
    </row>
    <row r="22" spans="1:7">
      <c r="A22" s="95">
        <v>2</v>
      </c>
      <c r="B22" s="302" t="s">
        <v>108</v>
      </c>
      <c r="C22" s="9">
        <v>22884</v>
      </c>
      <c r="D22" s="9">
        <v>19664</v>
      </c>
      <c r="E22" s="109">
        <v>140.80000000000001</v>
      </c>
      <c r="F22" s="41">
        <f t="shared" si="0"/>
        <v>116.37510170870627</v>
      </c>
      <c r="G22" s="96"/>
    </row>
    <row r="23" spans="1:7" ht="13.5" customHeight="1">
      <c r="A23" s="95">
        <v>3</v>
      </c>
      <c r="B23" s="302" t="s">
        <v>191</v>
      </c>
      <c r="C23" s="9">
        <v>15362</v>
      </c>
      <c r="D23" s="9">
        <v>15954</v>
      </c>
      <c r="E23" s="109">
        <v>97.3</v>
      </c>
      <c r="F23" s="41">
        <f t="shared" si="0"/>
        <v>96.28933182900839</v>
      </c>
      <c r="G23" s="96"/>
    </row>
    <row r="24" spans="1:7" ht="13.5" customHeight="1">
      <c r="A24" s="95">
        <v>4</v>
      </c>
      <c r="B24" s="302" t="s">
        <v>106</v>
      </c>
      <c r="C24" s="9">
        <v>13165</v>
      </c>
      <c r="D24" s="9">
        <v>11118</v>
      </c>
      <c r="E24" s="109">
        <v>100.2</v>
      </c>
      <c r="F24" s="41">
        <f t="shared" si="0"/>
        <v>118.4115848174132</v>
      </c>
      <c r="G24" s="96"/>
    </row>
    <row r="25" spans="1:7" ht="13.5" customHeight="1">
      <c r="A25" s="95">
        <v>5</v>
      </c>
      <c r="B25" s="302" t="s">
        <v>110</v>
      </c>
      <c r="C25" s="9">
        <v>10112</v>
      </c>
      <c r="D25" s="9">
        <v>7441</v>
      </c>
      <c r="E25" s="109">
        <v>138.5</v>
      </c>
      <c r="F25" s="41">
        <f t="shared" si="0"/>
        <v>135.89571294180888</v>
      </c>
      <c r="G25" s="96"/>
    </row>
    <row r="26" spans="1:7" ht="13.5" customHeight="1">
      <c r="A26" s="95">
        <v>6</v>
      </c>
      <c r="B26" s="302" t="s">
        <v>109</v>
      </c>
      <c r="C26" s="9">
        <v>8673</v>
      </c>
      <c r="D26" s="9">
        <v>7138</v>
      </c>
      <c r="E26" s="109">
        <v>102.5</v>
      </c>
      <c r="F26" s="230">
        <f t="shared" si="0"/>
        <v>121.50462314373773</v>
      </c>
      <c r="G26" s="96"/>
    </row>
    <row r="27" spans="1:7" ht="13.5" customHeight="1">
      <c r="A27" s="95">
        <v>7</v>
      </c>
      <c r="B27" s="302" t="s">
        <v>163</v>
      </c>
      <c r="C27" s="9">
        <v>4781</v>
      </c>
      <c r="D27" s="9">
        <v>4595</v>
      </c>
      <c r="E27" s="109">
        <v>113.7</v>
      </c>
      <c r="F27" s="230">
        <f t="shared" si="0"/>
        <v>104.04787812840044</v>
      </c>
      <c r="G27" s="96"/>
    </row>
    <row r="28" spans="1:7" ht="13.5" customHeight="1">
      <c r="A28" s="95">
        <v>8</v>
      </c>
      <c r="B28" s="302" t="s">
        <v>115</v>
      </c>
      <c r="C28" s="9">
        <v>3705</v>
      </c>
      <c r="D28" s="9">
        <v>3460</v>
      </c>
      <c r="E28" s="109">
        <v>98.6</v>
      </c>
      <c r="F28" s="41">
        <f t="shared" si="0"/>
        <v>107.08092485549132</v>
      </c>
      <c r="G28" s="96"/>
    </row>
    <row r="29" spans="1:7" ht="13.5" customHeight="1">
      <c r="A29" s="95">
        <v>9</v>
      </c>
      <c r="B29" s="302" t="s">
        <v>87</v>
      </c>
      <c r="C29" s="111">
        <v>3656</v>
      </c>
      <c r="D29" s="101">
        <v>5568</v>
      </c>
      <c r="E29" s="112">
        <v>114.5</v>
      </c>
      <c r="F29" s="41">
        <f t="shared" si="0"/>
        <v>65.660919540229884</v>
      </c>
      <c r="G29" s="96"/>
    </row>
    <row r="30" spans="1:7" ht="13.5" customHeight="1" thickBot="1">
      <c r="A30" s="100">
        <v>10</v>
      </c>
      <c r="B30" s="302" t="s">
        <v>111</v>
      </c>
      <c r="C30" s="101">
        <v>3246</v>
      </c>
      <c r="D30" s="101">
        <v>2731</v>
      </c>
      <c r="E30" s="112">
        <v>98.6</v>
      </c>
      <c r="F30" s="230">
        <f t="shared" si="0"/>
        <v>118.85756133284511</v>
      </c>
      <c r="G30" s="104"/>
    </row>
    <row r="31" spans="1:7" ht="13.5" customHeight="1" thickBot="1">
      <c r="A31" s="80"/>
      <c r="B31" s="81" t="s">
        <v>66</v>
      </c>
      <c r="C31" s="82">
        <v>126158</v>
      </c>
      <c r="D31" s="82">
        <v>119756</v>
      </c>
      <c r="E31" s="83">
        <v>105.9</v>
      </c>
      <c r="F31" s="107">
        <f t="shared" si="0"/>
        <v>105.34586993553559</v>
      </c>
      <c r="G31" s="121">
        <v>94.9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223</v>
      </c>
      <c r="D53" s="74" t="s">
        <v>212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89433</v>
      </c>
      <c r="D54" s="9">
        <v>23665</v>
      </c>
      <c r="E54" s="41">
        <v>105.9</v>
      </c>
      <c r="F54" s="41">
        <f t="shared" ref="F54:F64" si="1">SUM(C54/D54*100)</f>
        <v>377.91252905134166</v>
      </c>
      <c r="G54" s="96"/>
    </row>
    <row r="55" spans="1:7">
      <c r="A55" s="95">
        <v>2</v>
      </c>
      <c r="B55" s="302" t="s">
        <v>111</v>
      </c>
      <c r="C55" s="6">
        <v>28376</v>
      </c>
      <c r="D55" s="9">
        <v>16931</v>
      </c>
      <c r="E55" s="41">
        <v>90.8</v>
      </c>
      <c r="F55" s="41">
        <f t="shared" si="1"/>
        <v>167.59789734805977</v>
      </c>
      <c r="G55" s="96"/>
    </row>
    <row r="56" spans="1:7">
      <c r="A56" s="95">
        <v>3</v>
      </c>
      <c r="B56" s="302" t="s">
        <v>106</v>
      </c>
      <c r="C56" s="6">
        <v>26829</v>
      </c>
      <c r="D56" s="9">
        <v>42868</v>
      </c>
      <c r="E56" s="462">
        <v>101.9</v>
      </c>
      <c r="F56" s="41">
        <f t="shared" si="1"/>
        <v>62.58514509657553</v>
      </c>
      <c r="G56" s="96"/>
    </row>
    <row r="57" spans="1:7">
      <c r="A57" s="95">
        <v>4</v>
      </c>
      <c r="B57" s="302" t="s">
        <v>88</v>
      </c>
      <c r="C57" s="6">
        <v>21149</v>
      </c>
      <c r="D57" s="6">
        <v>24323</v>
      </c>
      <c r="E57" s="41">
        <v>88.9</v>
      </c>
      <c r="F57" s="41">
        <f t="shared" si="1"/>
        <v>86.950622867245002</v>
      </c>
      <c r="G57" s="96"/>
    </row>
    <row r="58" spans="1:7">
      <c r="A58" s="95">
        <v>5</v>
      </c>
      <c r="B58" s="302" t="s">
        <v>156</v>
      </c>
      <c r="C58" s="6">
        <v>19376</v>
      </c>
      <c r="D58" s="9">
        <v>22722</v>
      </c>
      <c r="E58" s="41">
        <v>99.1</v>
      </c>
      <c r="F58" s="41">
        <f t="shared" si="1"/>
        <v>85.27418361059766</v>
      </c>
      <c r="G58" s="96"/>
    </row>
    <row r="59" spans="1:7">
      <c r="A59" s="95">
        <v>6</v>
      </c>
      <c r="B59" s="302" t="s">
        <v>109</v>
      </c>
      <c r="C59" s="6">
        <v>19148</v>
      </c>
      <c r="D59" s="9">
        <v>17431</v>
      </c>
      <c r="E59" s="41">
        <v>96.9</v>
      </c>
      <c r="F59" s="41">
        <f t="shared" si="1"/>
        <v>109.85026676610636</v>
      </c>
      <c r="G59" s="96"/>
    </row>
    <row r="60" spans="1:7">
      <c r="A60" s="95">
        <v>7</v>
      </c>
      <c r="B60" s="302" t="s">
        <v>85</v>
      </c>
      <c r="C60" s="6">
        <v>15488</v>
      </c>
      <c r="D60" s="9">
        <v>13385</v>
      </c>
      <c r="E60" s="41">
        <v>105.3</v>
      </c>
      <c r="F60" s="41">
        <f t="shared" si="1"/>
        <v>115.71161748225624</v>
      </c>
      <c r="G60" s="96"/>
    </row>
    <row r="61" spans="1:7">
      <c r="A61" s="95">
        <v>8</v>
      </c>
      <c r="B61" s="302" t="s">
        <v>155</v>
      </c>
      <c r="C61" s="6">
        <v>14204</v>
      </c>
      <c r="D61" s="9">
        <v>10079</v>
      </c>
      <c r="E61" s="41">
        <v>96.6</v>
      </c>
      <c r="F61" s="41">
        <f t="shared" si="1"/>
        <v>140.92667923405099</v>
      </c>
      <c r="G61" s="96"/>
    </row>
    <row r="62" spans="1:7">
      <c r="A62" s="95">
        <v>9</v>
      </c>
      <c r="B62" s="302" t="s">
        <v>115</v>
      </c>
      <c r="C62" s="111">
        <v>12754</v>
      </c>
      <c r="D62" s="101">
        <v>12772</v>
      </c>
      <c r="E62" s="102">
        <v>99.5</v>
      </c>
      <c r="F62" s="41">
        <f t="shared" si="1"/>
        <v>99.859066708424677</v>
      </c>
      <c r="G62" s="96"/>
    </row>
    <row r="63" spans="1:7" ht="14.25" thickBot="1">
      <c r="A63" s="100">
        <v>10</v>
      </c>
      <c r="B63" s="302" t="s">
        <v>222</v>
      </c>
      <c r="C63" s="111">
        <v>10368</v>
      </c>
      <c r="D63" s="101">
        <v>8958</v>
      </c>
      <c r="E63" s="102">
        <v>90.9</v>
      </c>
      <c r="F63" s="102">
        <f t="shared" si="1"/>
        <v>115.74012056262559</v>
      </c>
      <c r="G63" s="104"/>
    </row>
    <row r="64" spans="1:7" ht="14.25" thickBot="1">
      <c r="A64" s="80"/>
      <c r="B64" s="81" t="s">
        <v>62</v>
      </c>
      <c r="C64" s="82">
        <v>305652</v>
      </c>
      <c r="D64" s="82">
        <v>244069</v>
      </c>
      <c r="E64" s="85">
        <v>99.5</v>
      </c>
      <c r="F64" s="107">
        <f t="shared" si="1"/>
        <v>125.23179920432337</v>
      </c>
      <c r="G64" s="121">
        <v>69.599999999999994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tabSelected="1" workbookViewId="0">
      <selection activeCell="M8" sqref="M8"/>
    </sheetView>
  </sheetViews>
  <sheetFormatPr defaultRowHeight="13.5"/>
  <cols>
    <col min="1" max="1" width="9.375" style="314" customWidth="1"/>
    <col min="2" max="2" width="6.625" style="314" customWidth="1"/>
    <col min="3" max="3" width="6.875" style="314" customWidth="1"/>
    <col min="4" max="4" width="6.125" style="314" customWidth="1"/>
    <col min="5" max="5" width="6.625" style="314" customWidth="1"/>
    <col min="6" max="13" width="6.125" style="314" customWidth="1"/>
    <col min="14" max="14" width="8.625" style="314" customWidth="1"/>
    <col min="15" max="15" width="8.375" style="314" customWidth="1"/>
    <col min="16" max="16" width="5" style="314" customWidth="1"/>
    <col min="17" max="17" width="11.25" style="212" customWidth="1"/>
    <col min="18" max="18" width="12.5" style="314" customWidth="1"/>
    <col min="19" max="26" width="7.625" style="314" customWidth="1"/>
    <col min="27" max="16384" width="9" style="314"/>
  </cols>
  <sheetData>
    <row r="6" spans="1:17">
      <c r="Q6" s="419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148</v>
      </c>
      <c r="O16" s="209" t="s">
        <v>150</v>
      </c>
    </row>
    <row r="17" spans="1:27" ht="11.1" customHeight="1">
      <c r="A17" s="10" t="s">
        <v>196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202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0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209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212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229</v>
      </c>
      <c r="B21" s="206">
        <v>67.599999999999994</v>
      </c>
      <c r="C21" s="206">
        <v>77.900000000000006</v>
      </c>
      <c r="D21" s="206">
        <v>84.6</v>
      </c>
      <c r="E21" s="206"/>
      <c r="F21" s="206"/>
      <c r="G21" s="206"/>
      <c r="H21" s="208"/>
      <c r="I21" s="206"/>
      <c r="J21" s="206"/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149</v>
      </c>
      <c r="O41" s="209" t="s">
        <v>150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196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9"/>
      <c r="R42" s="389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202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9"/>
      <c r="R43" s="389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209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5" si="1">ROUND(N44/N43*100,1)</f>
        <v>99.2</v>
      </c>
      <c r="P44" s="200"/>
      <c r="Q44" s="389"/>
      <c r="R44" s="389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212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9"/>
      <c r="R45" s="389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223</v>
      </c>
      <c r="B46" s="215">
        <v>80.8</v>
      </c>
      <c r="C46" s="215">
        <v>86.3</v>
      </c>
      <c r="D46" s="215">
        <v>91.5</v>
      </c>
      <c r="E46" s="215"/>
      <c r="F46" s="215"/>
      <c r="G46" s="215"/>
      <c r="H46" s="215"/>
      <c r="I46" s="215"/>
      <c r="J46" s="215"/>
      <c r="K46" s="215"/>
      <c r="L46" s="215"/>
      <c r="M46" s="282"/>
      <c r="N46" s="289"/>
      <c r="O46" s="284"/>
      <c r="P46" s="200"/>
      <c r="Q46" s="389"/>
      <c r="R46" s="389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149</v>
      </c>
      <c r="O65" s="393" t="s">
        <v>150</v>
      </c>
    </row>
    <row r="66" spans="1:26" ht="11.1" customHeight="1">
      <c r="A66" s="10" t="s">
        <v>196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2">
        <v>104.3</v>
      </c>
      <c r="P66" s="23"/>
      <c r="Q66" s="391"/>
      <c r="R66" s="391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202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2">
        <f>ROUND(N67/N66*100,1)</f>
        <v>96.5</v>
      </c>
      <c r="P67" s="23"/>
      <c r="Q67" s="484"/>
      <c r="R67" s="484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209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69" si="2">ROUND(N68/N67*100,1)</f>
        <v>115.8</v>
      </c>
      <c r="P68" s="23"/>
      <c r="Q68" s="484"/>
      <c r="R68" s="484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212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4"/>
      <c r="R69" s="484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223</v>
      </c>
      <c r="B70" s="206">
        <v>83.3</v>
      </c>
      <c r="C70" s="206">
        <v>89.9</v>
      </c>
      <c r="D70" s="206">
        <v>92.2</v>
      </c>
      <c r="E70" s="206"/>
      <c r="F70" s="206"/>
      <c r="G70" s="206"/>
      <c r="H70" s="206"/>
      <c r="I70" s="206"/>
      <c r="J70" s="206"/>
      <c r="K70" s="206"/>
      <c r="L70" s="206"/>
      <c r="M70" s="207"/>
      <c r="N70" s="288"/>
      <c r="O70" s="284"/>
      <c r="P70" s="23"/>
      <c r="Q70" s="221"/>
      <c r="R70" s="485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tabSelected="1" workbookViewId="0">
      <selection activeCell="M8" sqref="M8"/>
    </sheetView>
  </sheetViews>
  <sheetFormatPr defaultRowHeight="13.5"/>
  <cols>
    <col min="1" max="1" width="7.625" style="314" customWidth="1"/>
    <col min="2" max="7" width="6.125" style="314" customWidth="1"/>
    <col min="8" max="8" width="6.25" style="314" customWidth="1"/>
    <col min="9" max="10" width="6.125" style="314" customWidth="1"/>
    <col min="11" max="11" width="6.125" style="1" customWidth="1"/>
    <col min="12" max="13" width="6.125" style="314" customWidth="1"/>
    <col min="14" max="16" width="7.625" style="314" customWidth="1"/>
    <col min="17" max="17" width="8.375" style="314" customWidth="1"/>
    <col min="18" max="18" width="10.125" style="314" customWidth="1"/>
    <col min="19" max="23" width="7.625" style="314" customWidth="1"/>
    <col min="24" max="24" width="7.625" style="213" customWidth="1"/>
    <col min="25" max="26" width="7.625" style="314" customWidth="1"/>
    <col min="27" max="16384" width="9" style="314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148</v>
      </c>
      <c r="O18" s="283" t="s">
        <v>150</v>
      </c>
    </row>
    <row r="19" spans="1:18" ht="11.1" customHeight="1">
      <c r="A19" s="10" t="s">
        <v>196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202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209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2" si="0">ROUND(N21/N20*100,1)</f>
        <v>111.6</v>
      </c>
      <c r="Q21" s="291"/>
      <c r="R21" s="291"/>
    </row>
    <row r="22" spans="1:18" ht="11.1" customHeight="1">
      <c r="A22" s="10" t="s">
        <v>212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223</v>
      </c>
      <c r="B23" s="215">
        <v>14.9</v>
      </c>
      <c r="C23" s="215">
        <v>13.1</v>
      </c>
      <c r="D23" s="215">
        <v>14.8</v>
      </c>
      <c r="E23" s="215"/>
      <c r="F23" s="215"/>
      <c r="G23" s="215"/>
      <c r="H23" s="215"/>
      <c r="I23" s="215"/>
      <c r="J23" s="215"/>
      <c r="K23" s="215"/>
      <c r="L23" s="215"/>
      <c r="M23" s="215"/>
      <c r="N23" s="289"/>
      <c r="O23" s="289"/>
    </row>
    <row r="24" spans="1:18" ht="9.75" customHeight="1">
      <c r="J24" s="463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149</v>
      </c>
      <c r="O42" s="283" t="s">
        <v>150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196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202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209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6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212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223</v>
      </c>
      <c r="B47" s="215">
        <v>23.9</v>
      </c>
      <c r="C47" s="215">
        <v>23.5</v>
      </c>
      <c r="D47" s="215">
        <v>24.5</v>
      </c>
      <c r="E47" s="215"/>
      <c r="F47" s="215"/>
      <c r="G47" s="215"/>
      <c r="H47" s="215"/>
      <c r="I47" s="215"/>
      <c r="J47" s="215"/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149</v>
      </c>
      <c r="O70" s="283" t="s">
        <v>150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196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90"/>
      <c r="R71" s="390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202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4" si="2">ROUND(N72/N71*100,1)</f>
        <v>100.4</v>
      </c>
      <c r="P72" s="57"/>
      <c r="Q72" s="390"/>
      <c r="R72" s="390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209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4"/>
      <c r="R73" s="394"/>
    </row>
    <row r="74" spans="1:26" ht="11.1" customHeight="1">
      <c r="A74" s="10" t="s">
        <v>212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4"/>
      <c r="R74" s="394"/>
    </row>
    <row r="75" spans="1:26" ht="11.1" customHeight="1">
      <c r="A75" s="10" t="s">
        <v>223</v>
      </c>
      <c r="B75" s="206">
        <v>63.7</v>
      </c>
      <c r="C75" s="206">
        <v>56.1</v>
      </c>
      <c r="D75" s="206">
        <v>59.3</v>
      </c>
      <c r="E75" s="206"/>
      <c r="F75" s="206"/>
      <c r="G75" s="206"/>
      <c r="H75" s="206"/>
      <c r="I75" s="206"/>
      <c r="J75" s="206"/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tabSelected="1" workbookViewId="0">
      <selection activeCell="M8" sqref="M8"/>
    </sheetView>
  </sheetViews>
  <sheetFormatPr defaultColWidth="7.625" defaultRowHeight="9.9499999999999993" customHeight="1"/>
  <cols>
    <col min="1" max="1" width="7.625" style="314" customWidth="1"/>
    <col min="2" max="13" width="6.125" style="314" customWidth="1"/>
    <col min="14" max="16384" width="7.625" style="314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16" t="s">
        <v>150</v>
      </c>
      <c r="AA24" s="1"/>
    </row>
    <row r="25" spans="1:27" ht="11.1" customHeight="1">
      <c r="A25" s="10" t="s">
        <v>196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202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209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8" si="0">ROUND(N27/N26*100,1)</f>
        <v>107.6</v>
      </c>
      <c r="Q27" s="21"/>
      <c r="R27" s="21"/>
      <c r="AA27" s="1"/>
    </row>
    <row r="28" spans="1:27" ht="11.1" customHeight="1">
      <c r="A28" s="10" t="s">
        <v>212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223</v>
      </c>
      <c r="B29" s="215">
        <v>18.600000000000001</v>
      </c>
      <c r="C29" s="215">
        <v>19.100000000000001</v>
      </c>
      <c r="D29" s="215">
        <v>19.899999999999999</v>
      </c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196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7">
        <v>102.4</v>
      </c>
      <c r="P54" s="218"/>
      <c r="Q54" s="395"/>
      <c r="R54" s="395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202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7">
        <f>ROUND(N55/N54*100,1)</f>
        <v>114.2</v>
      </c>
      <c r="P55" s="218"/>
      <c r="Q55" s="395"/>
      <c r="R55" s="395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209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7">
        <f t="shared" ref="O56:O57" si="2">ROUND(N56/N55*100,1)</f>
        <v>95.5</v>
      </c>
      <c r="P56" s="218"/>
      <c r="Q56" s="395"/>
      <c r="R56" s="395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212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7">
        <f t="shared" si="2"/>
        <v>105.6</v>
      </c>
      <c r="P57" s="218"/>
      <c r="Q57" s="395"/>
      <c r="R57" s="395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223</v>
      </c>
      <c r="B58" s="215">
        <v>40.9</v>
      </c>
      <c r="C58" s="215">
        <v>42.3</v>
      </c>
      <c r="D58" s="215">
        <v>42.1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397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</row>
    <row r="84" spans="1:18" s="212" customFormat="1" ht="11.1" customHeight="1">
      <c r="A84" s="10" t="s">
        <v>196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7" si="3">SUM(B84:M84)/12</f>
        <v>50.816666666666663</v>
      </c>
      <c r="O84" s="397">
        <v>96.7</v>
      </c>
      <c r="Q84" s="396"/>
      <c r="R84" s="396"/>
    </row>
    <row r="85" spans="1:18" s="212" customFormat="1" ht="11.1" customHeight="1">
      <c r="A85" s="10" t="s">
        <v>202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7">
        <f>ROUND(N85/N84*100,1)</f>
        <v>90.1</v>
      </c>
      <c r="Q85" s="396"/>
      <c r="R85" s="396"/>
    </row>
    <row r="86" spans="1:18" s="212" customFormat="1" ht="11.1" customHeight="1">
      <c r="A86" s="10" t="s">
        <v>209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7">
        <f t="shared" ref="O86:O87" si="4">ROUND(N86/N85*100,1)</f>
        <v>112.9</v>
      </c>
      <c r="Q86" s="396"/>
      <c r="R86" s="396"/>
    </row>
    <row r="87" spans="1:18" s="212" customFormat="1" ht="11.1" customHeight="1">
      <c r="A87" s="10" t="s">
        <v>212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7">
        <f t="shared" si="4"/>
        <v>98.5</v>
      </c>
      <c r="Q87" s="396"/>
      <c r="R87" s="396"/>
    </row>
    <row r="88" spans="1:18" ht="11.1" customHeight="1">
      <c r="A88" s="10" t="s">
        <v>223</v>
      </c>
      <c r="B88" s="206">
        <v>44.7</v>
      </c>
      <c r="C88" s="206">
        <v>44.2</v>
      </c>
      <c r="D88" s="206">
        <v>47.2</v>
      </c>
      <c r="E88" s="206"/>
      <c r="F88" s="206"/>
      <c r="G88" s="206"/>
      <c r="H88" s="208"/>
      <c r="I88" s="206"/>
      <c r="J88" s="206"/>
      <c r="K88" s="206"/>
      <c r="L88" s="206"/>
      <c r="M88" s="206"/>
      <c r="N88" s="288"/>
      <c r="O88" s="397"/>
      <c r="Q88" s="21"/>
    </row>
    <row r="89" spans="1:18" ht="9.9499999999999993" customHeight="1">
      <c r="O89" s="293"/>
    </row>
    <row r="90" spans="1:18" ht="9.9499999999999993" customHeight="1">
      <c r="G90" s="503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tabSelected="1" workbookViewId="0">
      <selection activeCell="M8" sqref="M8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6" width="7.625" style="314" customWidth="1"/>
    <col min="27" max="16384" width="9" style="314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196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202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5"/>
      <c r="R26" s="39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209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1">
        <f>SUM(B27:M27)</f>
        <v>478.00000000000006</v>
      </c>
      <c r="O27" s="284">
        <f t="shared" ref="O27:O28" si="0">ROUND(N27/N26*100,1)</f>
        <v>101.6</v>
      </c>
      <c r="P27" s="218"/>
      <c r="Q27" s="395"/>
      <c r="R27" s="39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212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1">
        <f>SUM(B28:M28)</f>
        <v>553.70000000000005</v>
      </c>
      <c r="O28" s="284">
        <f t="shared" si="0"/>
        <v>115.8</v>
      </c>
      <c r="P28" s="218"/>
      <c r="Q28" s="395"/>
      <c r="R28" s="39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223</v>
      </c>
      <c r="B29" s="220">
        <v>46.8</v>
      </c>
      <c r="C29" s="220">
        <v>51.9</v>
      </c>
      <c r="D29" s="220">
        <v>48.4</v>
      </c>
      <c r="E29" s="220"/>
      <c r="F29" s="220"/>
      <c r="G29" s="220"/>
      <c r="H29" s="220"/>
      <c r="I29" s="220"/>
      <c r="J29" s="220"/>
      <c r="K29" s="220"/>
      <c r="L29" s="220"/>
      <c r="M29" s="220"/>
      <c r="N29" s="421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196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8"/>
      <c r="R54" s="398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202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8"/>
      <c r="R55" s="398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209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7" si="1">ROUND(N56/N55*100,1)</f>
        <v>102.9</v>
      </c>
      <c r="P56" s="218"/>
      <c r="Q56" s="398"/>
      <c r="R56" s="398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212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8"/>
      <c r="R57" s="398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223</v>
      </c>
      <c r="B58" s="220">
        <v>54.8</v>
      </c>
      <c r="C58" s="220">
        <v>59.3</v>
      </c>
      <c r="D58" s="220">
        <v>58.7</v>
      </c>
      <c r="E58" s="220"/>
      <c r="F58" s="220"/>
      <c r="G58" s="220"/>
      <c r="H58" s="220"/>
      <c r="I58" s="220"/>
      <c r="J58" s="220"/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196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202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209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212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223</v>
      </c>
      <c r="B88" s="15">
        <v>85.7</v>
      </c>
      <c r="C88" s="15">
        <v>87</v>
      </c>
      <c r="D88" s="15">
        <v>82.4</v>
      </c>
      <c r="E88" s="15"/>
      <c r="F88" s="15"/>
      <c r="G88" s="15"/>
      <c r="H88" s="15"/>
      <c r="I88" s="15"/>
      <c r="J88" s="15"/>
      <c r="K88" s="15"/>
      <c r="L88" s="15"/>
      <c r="M88" s="15"/>
      <c r="N88" s="288">
        <f>SUM(B88:M88)/12</f>
        <v>21.258333333333333</v>
      </c>
      <c r="O88" s="208">
        <f t="shared" si="2"/>
        <v>22.1</v>
      </c>
      <c r="P88" s="57"/>
      <c r="Q88" s="486"/>
      <c r="R88" s="486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2"/>
      <c r="D89" s="495"/>
    </row>
    <row r="90" spans="1:26" s="519" customFormat="1" ht="9.9499999999999993" customHeight="1">
      <c r="D90" s="495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tabSelected="1" zoomScaleNormal="100" workbookViewId="0">
      <selection activeCell="M8" sqref="M8"/>
    </sheetView>
  </sheetViews>
  <sheetFormatPr defaultRowHeight="9.9499999999999993" customHeight="1"/>
  <cols>
    <col min="1" max="1" width="8" style="505" customWidth="1"/>
    <col min="2" max="13" width="6.125" style="505" customWidth="1"/>
    <col min="14" max="26" width="7.625" style="505" customWidth="1"/>
    <col min="27" max="16384" width="9" style="505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9" t="s">
        <v>196</v>
      </c>
      <c r="B25" s="490">
        <v>67.3</v>
      </c>
      <c r="C25" s="490">
        <v>73</v>
      </c>
      <c r="D25" s="490">
        <v>86.4</v>
      </c>
      <c r="E25" s="490">
        <v>89</v>
      </c>
      <c r="F25" s="490">
        <v>74.5</v>
      </c>
      <c r="G25" s="490">
        <v>91.5</v>
      </c>
      <c r="H25" s="490">
        <v>85.7</v>
      </c>
      <c r="I25" s="490">
        <v>83.3</v>
      </c>
      <c r="J25" s="490">
        <v>85</v>
      </c>
      <c r="K25" s="490">
        <v>90.2</v>
      </c>
      <c r="L25" s="490">
        <v>91.7</v>
      </c>
      <c r="M25" s="490">
        <v>82.4</v>
      </c>
      <c r="N25" s="289">
        <f>SUM(B25:M25)</f>
        <v>1000.0000000000001</v>
      </c>
      <c r="O25" s="284">
        <v>98.9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9" t="s">
        <v>202</v>
      </c>
      <c r="B26" s="490">
        <v>65.8</v>
      </c>
      <c r="C26" s="490">
        <v>77.2</v>
      </c>
      <c r="D26" s="490">
        <v>98.6</v>
      </c>
      <c r="E26" s="490">
        <v>102.1</v>
      </c>
      <c r="F26" s="490">
        <v>107.9</v>
      </c>
      <c r="G26" s="490">
        <v>110.2</v>
      </c>
      <c r="H26" s="490">
        <v>110.1</v>
      </c>
      <c r="I26" s="490">
        <v>92.2</v>
      </c>
      <c r="J26" s="490">
        <v>93.8</v>
      </c>
      <c r="K26" s="490">
        <v>96.7</v>
      </c>
      <c r="L26" s="490">
        <v>111.1</v>
      </c>
      <c r="M26" s="490">
        <v>104.1</v>
      </c>
      <c r="N26" s="491">
        <f>SUM(B26:M26)</f>
        <v>1169.8</v>
      </c>
      <c r="O26" s="492">
        <f>ROUND(N26/N25*100,1)</f>
        <v>117</v>
      </c>
      <c r="P26" s="496"/>
      <c r="Q26" s="497"/>
      <c r="R26" s="497"/>
      <c r="S26" s="496"/>
      <c r="T26" s="496"/>
      <c r="U26" s="496"/>
      <c r="V26" s="496"/>
      <c r="W26" s="496"/>
      <c r="X26" s="496"/>
      <c r="Y26" s="496"/>
      <c r="Z26" s="496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9" t="s">
        <v>209</v>
      </c>
      <c r="B27" s="490">
        <v>86.4</v>
      </c>
      <c r="C27" s="490">
        <v>105.9</v>
      </c>
      <c r="D27" s="490">
        <v>115.8</v>
      </c>
      <c r="E27" s="490">
        <v>124.6</v>
      </c>
      <c r="F27" s="490">
        <v>121.9</v>
      </c>
      <c r="G27" s="490">
        <v>135.4</v>
      </c>
      <c r="H27" s="490">
        <v>137.80000000000001</v>
      </c>
      <c r="I27" s="490">
        <v>127</v>
      </c>
      <c r="J27" s="490">
        <v>126.1</v>
      </c>
      <c r="K27" s="490">
        <v>125.2</v>
      </c>
      <c r="L27" s="490">
        <v>122.8</v>
      </c>
      <c r="M27" s="490">
        <v>110</v>
      </c>
      <c r="N27" s="491">
        <f>SUM(B27:M27)</f>
        <v>1438.8999999999999</v>
      </c>
      <c r="O27" s="492">
        <f t="shared" ref="O27:O28" si="0">ROUND(N27/N26*100,1)</f>
        <v>123</v>
      </c>
      <c r="P27" s="496"/>
      <c r="Q27" s="497"/>
      <c r="R27" s="497"/>
      <c r="S27" s="496"/>
      <c r="T27" s="496"/>
      <c r="U27" s="496"/>
      <c r="V27" s="496"/>
      <c r="W27" s="496"/>
      <c r="X27" s="496"/>
      <c r="Y27" s="496"/>
      <c r="Z27" s="496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9" t="s">
        <v>212</v>
      </c>
      <c r="B28" s="490">
        <v>91</v>
      </c>
      <c r="C28" s="490">
        <v>88.5</v>
      </c>
      <c r="D28" s="490">
        <v>127.1</v>
      </c>
      <c r="E28" s="490">
        <v>123.6</v>
      </c>
      <c r="F28" s="490">
        <v>127.3</v>
      </c>
      <c r="G28" s="490">
        <v>123.9</v>
      </c>
      <c r="H28" s="490">
        <v>147.6</v>
      </c>
      <c r="I28" s="490">
        <v>123.9</v>
      </c>
      <c r="J28" s="490">
        <v>121.8</v>
      </c>
      <c r="K28" s="490">
        <v>131</v>
      </c>
      <c r="L28" s="490">
        <v>110.3</v>
      </c>
      <c r="M28" s="490">
        <v>106.5</v>
      </c>
      <c r="N28" s="491">
        <f>SUM(B28:M28)</f>
        <v>1422.5</v>
      </c>
      <c r="O28" s="492">
        <f t="shared" si="0"/>
        <v>98.9</v>
      </c>
      <c r="P28" s="496"/>
      <c r="Q28" s="497"/>
      <c r="R28" s="497"/>
      <c r="S28" s="496"/>
      <c r="T28" s="496"/>
      <c r="U28" s="496"/>
      <c r="V28" s="496"/>
      <c r="W28" s="496"/>
      <c r="X28" s="496"/>
      <c r="Y28" s="496"/>
      <c r="Z28" s="496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9" t="s">
        <v>223</v>
      </c>
      <c r="B29" s="490">
        <v>96.4</v>
      </c>
      <c r="C29" s="490">
        <v>100.8</v>
      </c>
      <c r="D29" s="490">
        <v>119.9</v>
      </c>
      <c r="E29" s="490"/>
      <c r="F29" s="490"/>
      <c r="G29" s="490"/>
      <c r="H29" s="490"/>
      <c r="I29" s="490"/>
      <c r="J29" s="490"/>
      <c r="K29" s="490"/>
      <c r="L29" s="490"/>
      <c r="M29" s="490"/>
      <c r="N29" s="491"/>
      <c r="O29" s="492"/>
      <c r="P29" s="496"/>
      <c r="Q29" s="498"/>
      <c r="R29" s="498"/>
      <c r="S29" s="496"/>
      <c r="T29" s="496"/>
      <c r="U29" s="496"/>
      <c r="V29" s="496"/>
      <c r="W29" s="496"/>
      <c r="X29" s="496"/>
      <c r="Y29" s="496"/>
      <c r="Z29" s="496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9" customFormat="1" ht="11.1" customHeight="1">
      <c r="A53" s="499"/>
      <c r="B53" s="500" t="s">
        <v>90</v>
      </c>
      <c r="C53" s="500" t="s">
        <v>91</v>
      </c>
      <c r="D53" s="500" t="s">
        <v>92</v>
      </c>
      <c r="E53" s="500" t="s">
        <v>93</v>
      </c>
      <c r="F53" s="500" t="s">
        <v>94</v>
      </c>
      <c r="G53" s="500" t="s">
        <v>95</v>
      </c>
      <c r="H53" s="500" t="s">
        <v>96</v>
      </c>
      <c r="I53" s="500" t="s">
        <v>97</v>
      </c>
      <c r="J53" s="500" t="s">
        <v>98</v>
      </c>
      <c r="K53" s="500" t="s">
        <v>99</v>
      </c>
      <c r="L53" s="500" t="s">
        <v>100</v>
      </c>
      <c r="M53" s="500" t="s">
        <v>101</v>
      </c>
      <c r="N53" s="501" t="s">
        <v>149</v>
      </c>
      <c r="O53" s="502" t="s">
        <v>151</v>
      </c>
      <c r="P53" s="503"/>
      <c r="Q53" s="503"/>
      <c r="R53" s="503"/>
      <c r="S53" s="503"/>
      <c r="T53" s="503"/>
      <c r="U53" s="503"/>
      <c r="V53" s="503"/>
      <c r="W53" s="503"/>
      <c r="X53" s="503"/>
      <c r="Y53" s="503"/>
      <c r="Z53" s="503"/>
      <c r="AA53" s="495"/>
      <c r="AB53" s="495"/>
      <c r="AC53" s="495"/>
      <c r="AD53" s="495"/>
      <c r="AE53" s="495"/>
      <c r="AF53" s="495"/>
      <c r="AG53" s="495"/>
      <c r="AH53" s="495"/>
      <c r="AI53" s="495"/>
      <c r="AJ53" s="495"/>
      <c r="AK53" s="495"/>
      <c r="AL53" s="495"/>
      <c r="AM53" s="495"/>
      <c r="AN53" s="495"/>
      <c r="AO53" s="495"/>
      <c r="AP53" s="495"/>
      <c r="AQ53" s="495"/>
      <c r="AR53" s="495"/>
      <c r="AS53" s="495"/>
      <c r="AT53" s="495"/>
      <c r="AU53" s="495"/>
      <c r="AV53" s="495"/>
    </row>
    <row r="54" spans="1:48" s="419" customFormat="1" ht="11.1" customHeight="1">
      <c r="A54" s="489" t="s">
        <v>196</v>
      </c>
      <c r="B54" s="490">
        <v>87.5</v>
      </c>
      <c r="C54" s="490">
        <v>86</v>
      </c>
      <c r="D54" s="490">
        <v>88.7</v>
      </c>
      <c r="E54" s="490">
        <v>92</v>
      </c>
      <c r="F54" s="490">
        <v>87.1</v>
      </c>
      <c r="G54" s="490">
        <v>88.8</v>
      </c>
      <c r="H54" s="490">
        <v>85.6</v>
      </c>
      <c r="I54" s="490">
        <v>85.8</v>
      </c>
      <c r="J54" s="490">
        <v>84.5</v>
      </c>
      <c r="K54" s="490">
        <v>89.5</v>
      </c>
      <c r="L54" s="490">
        <v>92.2</v>
      </c>
      <c r="M54" s="490">
        <v>85.7</v>
      </c>
      <c r="N54" s="491">
        <f>SUM(B54:M54)/12</f>
        <v>87.783333333333317</v>
      </c>
      <c r="O54" s="492">
        <v>98.6</v>
      </c>
      <c r="P54" s="493"/>
      <c r="Q54" s="494"/>
      <c r="R54" s="494"/>
      <c r="S54" s="493"/>
      <c r="T54" s="493"/>
      <c r="U54" s="493"/>
      <c r="V54" s="493"/>
      <c r="W54" s="493"/>
      <c r="X54" s="493"/>
      <c r="Y54" s="493"/>
      <c r="Z54" s="493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495"/>
      <c r="AL54" s="495"/>
      <c r="AM54" s="495"/>
      <c r="AN54" s="495"/>
      <c r="AO54" s="495"/>
      <c r="AP54" s="495"/>
      <c r="AQ54" s="495"/>
      <c r="AR54" s="495"/>
      <c r="AS54" s="495"/>
      <c r="AT54" s="495"/>
      <c r="AU54" s="495"/>
      <c r="AV54" s="495"/>
    </row>
    <row r="55" spans="1:48" s="419" customFormat="1" ht="11.1" customHeight="1">
      <c r="A55" s="489" t="s">
        <v>202</v>
      </c>
      <c r="B55" s="490">
        <v>84</v>
      </c>
      <c r="C55" s="490">
        <v>84.8</v>
      </c>
      <c r="D55" s="490">
        <v>92.1</v>
      </c>
      <c r="E55" s="490">
        <v>91.6</v>
      </c>
      <c r="F55" s="490">
        <v>101.2</v>
      </c>
      <c r="G55" s="490">
        <v>98.3</v>
      </c>
      <c r="H55" s="490">
        <v>99.7</v>
      </c>
      <c r="I55" s="490">
        <v>93.7</v>
      </c>
      <c r="J55" s="490">
        <v>97.1</v>
      </c>
      <c r="K55" s="490">
        <v>93.4</v>
      </c>
      <c r="L55" s="490">
        <v>102.6</v>
      </c>
      <c r="M55" s="490">
        <v>94.6</v>
      </c>
      <c r="N55" s="491">
        <f>SUM(B55:M55)/12</f>
        <v>94.424999999999997</v>
      </c>
      <c r="O55" s="492">
        <f t="shared" ref="O55:O57" si="1">ROUND(N55/N54*100,1)</f>
        <v>107.6</v>
      </c>
      <c r="P55" s="493"/>
      <c r="Q55" s="494"/>
      <c r="R55" s="494"/>
      <c r="S55" s="493"/>
      <c r="T55" s="493"/>
      <c r="U55" s="493"/>
      <c r="V55" s="493"/>
      <c r="W55" s="493"/>
      <c r="X55" s="493"/>
      <c r="Y55" s="493"/>
      <c r="Z55" s="493"/>
      <c r="AA55" s="495"/>
      <c r="AB55" s="495"/>
      <c r="AC55" s="495"/>
      <c r="AD55" s="495"/>
      <c r="AE55" s="495"/>
      <c r="AF55" s="495"/>
      <c r="AG55" s="495"/>
      <c r="AH55" s="495"/>
      <c r="AI55" s="495"/>
      <c r="AJ55" s="495"/>
      <c r="AK55" s="495"/>
      <c r="AL55" s="495"/>
      <c r="AM55" s="495"/>
      <c r="AN55" s="495"/>
      <c r="AO55" s="495"/>
      <c r="AP55" s="495"/>
      <c r="AQ55" s="495"/>
      <c r="AR55" s="495"/>
      <c r="AS55" s="495"/>
      <c r="AT55" s="495"/>
      <c r="AU55" s="495"/>
      <c r="AV55" s="495"/>
    </row>
    <row r="56" spans="1:48" s="419" customFormat="1" ht="11.1" customHeight="1">
      <c r="A56" s="10" t="s">
        <v>209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91">
        <f>SUM(B56:M56)/12</f>
        <v>118.075</v>
      </c>
      <c r="O56" s="492">
        <f t="shared" si="1"/>
        <v>125</v>
      </c>
      <c r="P56" s="493"/>
      <c r="Q56" s="494"/>
      <c r="R56" s="494"/>
      <c r="S56" s="493"/>
      <c r="T56" s="493"/>
      <c r="U56" s="493"/>
      <c r="V56" s="493"/>
      <c r="W56" s="493"/>
      <c r="X56" s="493"/>
      <c r="Y56" s="493"/>
      <c r="Z56" s="493"/>
      <c r="AA56" s="495"/>
    </row>
    <row r="57" spans="1:48" s="419" customFormat="1" ht="11.1" customHeight="1">
      <c r="A57" s="10" t="s">
        <v>212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91">
        <f>SUM(B57:M57)/12</f>
        <v>127.89999999999999</v>
      </c>
      <c r="O57" s="492">
        <f t="shared" si="1"/>
        <v>108.3</v>
      </c>
      <c r="P57" s="493"/>
      <c r="Q57" s="494"/>
      <c r="R57" s="494"/>
      <c r="S57" s="493"/>
      <c r="T57" s="493"/>
      <c r="U57" s="493"/>
      <c r="V57" s="493"/>
      <c r="W57" s="493"/>
      <c r="X57" s="493"/>
      <c r="Y57" s="493"/>
      <c r="Z57" s="493"/>
      <c r="AA57" s="495"/>
    </row>
    <row r="58" spans="1:48" s="212" customFormat="1" ht="11.1" customHeight="1">
      <c r="A58" s="10" t="s">
        <v>223</v>
      </c>
      <c r="B58" s="215">
        <v>114.1</v>
      </c>
      <c r="C58" s="215">
        <v>119.1</v>
      </c>
      <c r="D58" s="215">
        <v>126.2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492"/>
      <c r="P58" s="222"/>
      <c r="Q58" s="487"/>
      <c r="R58" s="487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8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149</v>
      </c>
      <c r="O83" s="209" t="s">
        <v>151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9"/>
      <c r="R84" s="399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202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9"/>
      <c r="R85" s="399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209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9"/>
      <c r="R86" s="399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212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9"/>
      <c r="R87" s="399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223</v>
      </c>
      <c r="B88" s="208">
        <v>85.5</v>
      </c>
      <c r="C88" s="208">
        <v>84.2</v>
      </c>
      <c r="D88" s="208">
        <v>94.9</v>
      </c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tabSelected="1" workbookViewId="0">
      <selection activeCell="M8" sqref="M8"/>
    </sheetView>
  </sheetViews>
  <sheetFormatPr defaultRowHeight="9.9499999999999993" customHeight="1"/>
  <cols>
    <col min="1" max="1" width="8" style="504" customWidth="1"/>
    <col min="2" max="13" width="6.125" style="504" customWidth="1"/>
    <col min="14" max="26" width="7.625" style="504" customWidth="1"/>
    <col min="27" max="16384" width="9" style="504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196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202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5"/>
      <c r="R26" s="39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209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1">
        <f>SUM(B27:M27)</f>
        <v>143.9</v>
      </c>
      <c r="O27" s="284">
        <f t="shared" ref="O27:O28" si="0">ROUND(N27/N26*100,1)</f>
        <v>123</v>
      </c>
      <c r="P27" s="218"/>
      <c r="Q27" s="395"/>
      <c r="R27" s="39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212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5"/>
      <c r="R28" s="39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223</v>
      </c>
      <c r="B29" s="215">
        <v>9.6</v>
      </c>
      <c r="C29" s="215">
        <v>10.1</v>
      </c>
      <c r="D29" s="215">
        <v>12</v>
      </c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90</v>
      </c>
      <c r="C53" s="206" t="s">
        <v>91</v>
      </c>
      <c r="D53" s="206" t="s">
        <v>92</v>
      </c>
      <c r="E53" s="206" t="s">
        <v>93</v>
      </c>
      <c r="F53" s="206" t="s">
        <v>94</v>
      </c>
      <c r="G53" s="206" t="s">
        <v>95</v>
      </c>
      <c r="H53" s="206" t="s">
        <v>96</v>
      </c>
      <c r="I53" s="206" t="s">
        <v>97</v>
      </c>
      <c r="J53" s="206" t="s">
        <v>98</v>
      </c>
      <c r="K53" s="206" t="s">
        <v>99</v>
      </c>
      <c r="L53" s="206" t="s">
        <v>100</v>
      </c>
      <c r="M53" s="206" t="s">
        <v>101</v>
      </c>
      <c r="N53" s="283" t="s">
        <v>149</v>
      </c>
      <c r="O53" s="209" t="s">
        <v>151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196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9"/>
      <c r="R54" s="389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202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7" si="1">ROUND(N55/N54*100,1)</f>
        <v>107.6</v>
      </c>
      <c r="P55" s="222"/>
      <c r="Q55" s="389"/>
      <c r="R55" s="389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209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9"/>
      <c r="R56" s="389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212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9"/>
      <c r="R57" s="389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223</v>
      </c>
      <c r="B58" s="215">
        <v>11.4</v>
      </c>
      <c r="C58" s="215">
        <v>11.9</v>
      </c>
      <c r="D58" s="215">
        <v>12.6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22"/>
      <c r="Q58" s="487"/>
      <c r="R58" s="487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8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149</v>
      </c>
      <c r="O83" s="209" t="s">
        <v>151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9"/>
      <c r="R84" s="399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202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9"/>
      <c r="R85" s="399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209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9"/>
      <c r="R86" s="399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212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9"/>
      <c r="R87" s="399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223</v>
      </c>
      <c r="B88" s="208">
        <v>85.5</v>
      </c>
      <c r="C88" s="208">
        <v>84.2</v>
      </c>
      <c r="D88" s="208">
        <v>94.9</v>
      </c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tabSelected="1" workbookViewId="0">
      <selection activeCell="M8" sqref="M8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7" width="7.625" style="314" customWidth="1"/>
    <col min="28" max="16384" width="9" style="314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5"/>
      <c r="O14" s="315"/>
    </row>
    <row r="17" spans="1:48" ht="9.9499999999999993" customHeight="1">
      <c r="O17" s="315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5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5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196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4">
        <v>15.1</v>
      </c>
      <c r="N25" s="289">
        <f>SUM(B25:M25)</f>
        <v>181.09999999999997</v>
      </c>
      <c r="O25" s="284">
        <v>95.3</v>
      </c>
      <c r="P25" s="218"/>
      <c r="Q25" s="389"/>
      <c r="R25" s="389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202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4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9"/>
      <c r="R26" s="389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209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4">
        <v>15.7</v>
      </c>
      <c r="N27" s="392">
        <f>SUM(B27:M27)</f>
        <v>191</v>
      </c>
      <c r="O27" s="284">
        <f>SUM(N27/N26)*100</f>
        <v>108.83190883190881</v>
      </c>
      <c r="P27" s="218"/>
      <c r="Q27" s="389"/>
      <c r="R27" s="389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212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4">
        <v>18.5</v>
      </c>
      <c r="N28" s="392">
        <f>SUM(B28:M28)</f>
        <v>202.7</v>
      </c>
      <c r="O28" s="284">
        <f>SUM(N28/N27)*100</f>
        <v>106.12565445026176</v>
      </c>
      <c r="P28" s="218"/>
      <c r="Q28" s="389"/>
      <c r="R28" s="389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223</v>
      </c>
      <c r="B29" s="215">
        <v>20</v>
      </c>
      <c r="C29" s="215">
        <v>20.100000000000001</v>
      </c>
      <c r="D29" s="215">
        <v>21.2</v>
      </c>
      <c r="E29" s="215"/>
      <c r="F29" s="215"/>
      <c r="G29" s="215"/>
      <c r="H29" s="215"/>
      <c r="I29" s="215"/>
      <c r="J29" s="215"/>
      <c r="K29" s="215"/>
      <c r="L29" s="215"/>
      <c r="M29" s="454"/>
      <c r="N29" s="392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5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196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7" si="0">SUM(B54:M54)/12</f>
        <v>21.733333333333334</v>
      </c>
      <c r="O54" s="284">
        <v>96.7</v>
      </c>
      <c r="P54" s="218"/>
      <c r="Q54" s="400"/>
      <c r="R54" s="400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202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400"/>
      <c r="R55" s="400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209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7" si="1">SUM(N56/N55)*100</f>
        <v>105.60782837786979</v>
      </c>
      <c r="P56" s="218"/>
      <c r="Q56" s="400"/>
      <c r="R56" s="400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212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400"/>
      <c r="R57" s="400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223</v>
      </c>
      <c r="B58" s="215">
        <v>29.9</v>
      </c>
      <c r="C58" s="215">
        <v>30.7</v>
      </c>
      <c r="D58" s="215">
        <v>30.6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18"/>
      <c r="Q58" s="400"/>
      <c r="R58" s="400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196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7" si="2">SUM(B84:M84)/12</f>
        <v>69.575000000000003</v>
      </c>
      <c r="O84" s="208">
        <v>99</v>
      </c>
      <c r="P84" s="57"/>
      <c r="Q84" s="391"/>
      <c r="R84" s="391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202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7" si="3">ROUND(N85/N84*100,1)</f>
        <v>94.8</v>
      </c>
      <c r="P85" s="57"/>
      <c r="Q85" s="391"/>
      <c r="R85" s="391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209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1"/>
      <c r="R86" s="391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212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1"/>
      <c r="R87" s="391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223</v>
      </c>
      <c r="B88" s="206">
        <v>67.099999999999994</v>
      </c>
      <c r="C88" s="206">
        <v>65</v>
      </c>
      <c r="D88" s="206">
        <v>69.599999999999994</v>
      </c>
      <c r="E88" s="206"/>
      <c r="F88" s="206"/>
      <c r="G88" s="206"/>
      <c r="H88" s="206"/>
      <c r="I88" s="206"/>
      <c r="J88" s="206"/>
      <c r="K88" s="206"/>
      <c r="L88" s="206"/>
      <c r="M88" s="206"/>
      <c r="N88" s="288"/>
      <c r="O88" s="208"/>
      <c r="P88" s="57"/>
      <c r="Q88" s="486"/>
      <c r="R88" s="486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abSelected="1" topLeftCell="B1" workbookViewId="0">
      <selection activeCell="M8" sqref="M8"/>
    </sheetView>
  </sheetViews>
  <sheetFormatPr defaultColWidth="10.625" defaultRowHeight="13.5"/>
  <cols>
    <col min="1" max="1" width="8.5" style="481" customWidth="1"/>
    <col min="2" max="2" width="13.375" style="481" customWidth="1"/>
    <col min="3" max="16384" width="10.625" style="481"/>
  </cols>
  <sheetData>
    <row r="1" spans="1:13" ht="17.25" customHeight="1">
      <c r="A1" s="556" t="s">
        <v>158</v>
      </c>
      <c r="F1" s="201"/>
      <c r="G1" s="201"/>
      <c r="H1" s="201"/>
    </row>
    <row r="2" spans="1:13">
      <c r="A2" s="550"/>
    </row>
    <row r="3" spans="1:13" ht="17.25">
      <c r="A3" s="550"/>
      <c r="C3" s="201"/>
    </row>
    <row r="4" spans="1:13" ht="17.25">
      <c r="A4" s="550"/>
      <c r="J4" s="201"/>
      <c r="K4" s="201"/>
      <c r="L4" s="201"/>
      <c r="M4" s="201"/>
    </row>
    <row r="5" spans="1:13">
      <c r="A5" s="550"/>
    </row>
    <row r="6" spans="1:13">
      <c r="A6" s="550"/>
    </row>
    <row r="7" spans="1:13">
      <c r="A7" s="550"/>
    </row>
    <row r="8" spans="1:13">
      <c r="A8" s="550"/>
    </row>
    <row r="9" spans="1:13">
      <c r="A9" s="550"/>
    </row>
    <row r="10" spans="1:13">
      <c r="A10" s="550"/>
    </row>
    <row r="11" spans="1:13">
      <c r="A11" s="550"/>
    </row>
    <row r="12" spans="1:13">
      <c r="A12" s="550"/>
    </row>
    <row r="13" spans="1:13">
      <c r="A13" s="550"/>
    </row>
    <row r="14" spans="1:13">
      <c r="A14" s="550"/>
    </row>
    <row r="15" spans="1:13">
      <c r="A15" s="550"/>
    </row>
    <row r="16" spans="1:13">
      <c r="A16" s="550"/>
    </row>
    <row r="17" spans="1:15">
      <c r="A17" s="550"/>
    </row>
    <row r="18" spans="1:15">
      <c r="A18" s="550"/>
    </row>
    <row r="19" spans="1:15">
      <c r="A19" s="550"/>
    </row>
    <row r="20" spans="1:15">
      <c r="A20" s="550"/>
    </row>
    <row r="21" spans="1:15">
      <c r="A21" s="550"/>
    </row>
    <row r="22" spans="1:15">
      <c r="A22" s="550"/>
    </row>
    <row r="23" spans="1:15">
      <c r="A23" s="550"/>
    </row>
    <row r="24" spans="1:15">
      <c r="A24" s="550"/>
    </row>
    <row r="25" spans="1:15">
      <c r="A25" s="550"/>
    </row>
    <row r="26" spans="1:15">
      <c r="A26" s="550"/>
    </row>
    <row r="27" spans="1:15">
      <c r="A27" s="550"/>
    </row>
    <row r="28" spans="1:15">
      <c r="A28" s="550"/>
    </row>
    <row r="29" spans="1:15">
      <c r="A29" s="550"/>
      <c r="O29" s="478"/>
    </row>
    <row r="30" spans="1:15">
      <c r="A30" s="550"/>
    </row>
    <row r="31" spans="1:15">
      <c r="A31" s="550"/>
    </row>
    <row r="32" spans="1:15">
      <c r="A32" s="550"/>
    </row>
    <row r="33" spans="1:15">
      <c r="A33" s="550"/>
    </row>
    <row r="34" spans="1:15">
      <c r="A34" s="550"/>
    </row>
    <row r="35" spans="1:15" s="51" customFormat="1" ht="20.100000000000001" customHeight="1">
      <c r="A35" s="550"/>
      <c r="B35" s="508" t="s">
        <v>210</v>
      </c>
      <c r="C35" s="508" t="s">
        <v>134</v>
      </c>
      <c r="D35" s="508" t="s">
        <v>147</v>
      </c>
      <c r="E35" s="508" t="s">
        <v>157</v>
      </c>
      <c r="F35" s="508" t="s">
        <v>188</v>
      </c>
      <c r="G35" s="508" t="s">
        <v>190</v>
      </c>
      <c r="H35" s="509" t="s">
        <v>193</v>
      </c>
      <c r="I35" s="510" t="s">
        <v>196</v>
      </c>
      <c r="J35" s="510" t="s">
        <v>202</v>
      </c>
      <c r="K35" s="510" t="s">
        <v>209</v>
      </c>
      <c r="L35" s="510" t="s">
        <v>212</v>
      </c>
      <c r="M35" s="511" t="s">
        <v>232</v>
      </c>
      <c r="N35" s="56"/>
      <c r="O35" s="203"/>
    </row>
    <row r="36" spans="1:15" ht="25.5" customHeight="1">
      <c r="A36" s="550"/>
      <c r="B36" s="270" t="s">
        <v>132</v>
      </c>
      <c r="C36" s="384">
        <v>108.8</v>
      </c>
      <c r="D36" s="384">
        <v>101.6</v>
      </c>
      <c r="E36" s="384">
        <v>107.2</v>
      </c>
      <c r="F36" s="384">
        <v>105</v>
      </c>
      <c r="G36" s="384">
        <v>95.8</v>
      </c>
      <c r="H36" s="384">
        <v>99.5</v>
      </c>
      <c r="I36" s="384">
        <v>100.7</v>
      </c>
      <c r="J36" s="384">
        <v>106.9</v>
      </c>
      <c r="K36" s="384">
        <v>108.5</v>
      </c>
      <c r="L36" s="384">
        <v>114.8</v>
      </c>
      <c r="M36" s="384">
        <v>122.5</v>
      </c>
      <c r="N36" s="1"/>
      <c r="O36" s="1"/>
    </row>
    <row r="37" spans="1:15" ht="25.5" customHeight="1">
      <c r="A37" s="550"/>
      <c r="B37" s="269" t="s">
        <v>162</v>
      </c>
      <c r="C37" s="384">
        <v>218.3</v>
      </c>
      <c r="D37" s="384">
        <v>215.3</v>
      </c>
      <c r="E37" s="384">
        <v>214.8</v>
      </c>
      <c r="F37" s="384">
        <v>215</v>
      </c>
      <c r="G37" s="384">
        <v>220.5</v>
      </c>
      <c r="H37" s="384">
        <v>225.3</v>
      </c>
      <c r="I37" s="384">
        <v>226.3</v>
      </c>
      <c r="J37" s="384">
        <v>228.9</v>
      </c>
      <c r="K37" s="384">
        <v>231.8</v>
      </c>
      <c r="L37" s="384">
        <v>234.9</v>
      </c>
      <c r="M37" s="384">
        <v>236.6</v>
      </c>
      <c r="N37" s="1"/>
      <c r="O37" s="1"/>
    </row>
    <row r="38" spans="1:15" ht="24.75" customHeight="1">
      <c r="A38" s="550"/>
      <c r="B38" s="243" t="s">
        <v>161</v>
      </c>
      <c r="C38" s="384">
        <v>176</v>
      </c>
      <c r="D38" s="384">
        <v>174</v>
      </c>
      <c r="E38" s="384">
        <v>174</v>
      </c>
      <c r="F38" s="384">
        <v>174</v>
      </c>
      <c r="G38" s="384">
        <v>173</v>
      </c>
      <c r="H38" s="384">
        <v>171</v>
      </c>
      <c r="I38" s="384">
        <v>171</v>
      </c>
      <c r="J38" s="384">
        <v>171</v>
      </c>
      <c r="K38" s="384">
        <v>171</v>
      </c>
      <c r="L38" s="384">
        <v>170</v>
      </c>
      <c r="M38" s="384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tabSelected="1" workbookViewId="0">
      <selection activeCell="M8" sqref="M8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0"/>
      <c r="B1" s="557" t="s">
        <v>233</v>
      </c>
      <c r="C1" s="557"/>
      <c r="D1" s="557"/>
      <c r="E1" s="557"/>
      <c r="F1" s="557"/>
      <c r="G1" s="558" t="s">
        <v>159</v>
      </c>
      <c r="H1" s="558"/>
      <c r="I1" s="558"/>
      <c r="J1" s="313" t="s">
        <v>135</v>
      </c>
      <c r="K1" s="5"/>
      <c r="M1" s="5" t="s">
        <v>204</v>
      </c>
    </row>
    <row r="2" spans="1:15">
      <c r="A2" s="310"/>
      <c r="B2" s="557"/>
      <c r="C2" s="557"/>
      <c r="D2" s="557"/>
      <c r="E2" s="557"/>
      <c r="F2" s="557"/>
      <c r="G2" s="558"/>
      <c r="H2" s="558"/>
      <c r="I2" s="558"/>
      <c r="J2" s="279">
        <v>202284</v>
      </c>
      <c r="K2" s="7" t="s">
        <v>137</v>
      </c>
      <c r="L2" s="279">
        <f t="shared" ref="L2:L7" si="0">SUM(J2)</f>
        <v>202284</v>
      </c>
      <c r="M2" s="470">
        <v>139041</v>
      </c>
    </row>
    <row r="3" spans="1:15">
      <c r="J3" s="279">
        <v>400156</v>
      </c>
      <c r="K3" s="5" t="s">
        <v>138</v>
      </c>
      <c r="L3" s="279">
        <f t="shared" si="0"/>
        <v>400156</v>
      </c>
      <c r="M3" s="470">
        <v>262903</v>
      </c>
    </row>
    <row r="4" spans="1:15">
      <c r="J4" s="279">
        <v>488222</v>
      </c>
      <c r="K4" s="5" t="s">
        <v>126</v>
      </c>
      <c r="L4" s="279">
        <f t="shared" si="0"/>
        <v>488222</v>
      </c>
      <c r="M4" s="470">
        <v>306157</v>
      </c>
    </row>
    <row r="5" spans="1:15">
      <c r="J5" s="279">
        <v>85288</v>
      </c>
      <c r="K5" s="5" t="s">
        <v>105</v>
      </c>
      <c r="L5" s="279">
        <f t="shared" si="0"/>
        <v>85288</v>
      </c>
      <c r="M5" s="470">
        <v>53387</v>
      </c>
    </row>
    <row r="6" spans="1:15">
      <c r="J6" s="279">
        <v>422536</v>
      </c>
      <c r="K6" s="5" t="s">
        <v>124</v>
      </c>
      <c r="L6" s="279">
        <f t="shared" si="0"/>
        <v>422536</v>
      </c>
      <c r="M6" s="470">
        <v>322397</v>
      </c>
    </row>
    <row r="7" spans="1:15">
      <c r="J7" s="279">
        <v>767253</v>
      </c>
      <c r="K7" s="5" t="s">
        <v>127</v>
      </c>
      <c r="L7" s="279">
        <f t="shared" si="0"/>
        <v>767253</v>
      </c>
      <c r="M7" s="470">
        <v>506269</v>
      </c>
    </row>
    <row r="8" spans="1:15">
      <c r="J8" s="279">
        <f>SUM(J2:J7)</f>
        <v>2365739</v>
      </c>
      <c r="K8" s="5" t="s">
        <v>112</v>
      </c>
      <c r="L8" s="60">
        <f>SUM(L2:L7)</f>
        <v>2365739</v>
      </c>
      <c r="M8" s="470">
        <f>SUM(M2:M7)</f>
        <v>1590154</v>
      </c>
    </row>
    <row r="10" spans="1:15">
      <c r="J10" t="s">
        <v>154</v>
      </c>
      <c r="K10" s="5"/>
      <c r="L10" s="5" t="s">
        <v>204</v>
      </c>
      <c r="M10" s="5" t="s">
        <v>139</v>
      </c>
      <c r="N10" s="5"/>
      <c r="O10" s="5" t="s">
        <v>160</v>
      </c>
    </row>
    <row r="11" spans="1:15">
      <c r="K11" s="7" t="s">
        <v>137</v>
      </c>
      <c r="L11" s="279">
        <f>SUM(M2)</f>
        <v>139041</v>
      </c>
      <c r="M11" s="279">
        <f t="shared" ref="M11:M17" si="1">SUM(N11-L11)</f>
        <v>63243</v>
      </c>
      <c r="N11" s="279">
        <f t="shared" ref="N11:N17" si="2">SUM(L2)</f>
        <v>202284</v>
      </c>
      <c r="O11" s="471">
        <f>SUM(L11/N11)</f>
        <v>0.68735540131696027</v>
      </c>
    </row>
    <row r="12" spans="1:15">
      <c r="K12" s="5" t="s">
        <v>138</v>
      </c>
      <c r="L12" s="279">
        <f t="shared" ref="L12:L17" si="3">SUM(M3)</f>
        <v>262903</v>
      </c>
      <c r="M12" s="279">
        <f t="shared" si="1"/>
        <v>137253</v>
      </c>
      <c r="N12" s="279">
        <f t="shared" si="2"/>
        <v>400156</v>
      </c>
      <c r="O12" s="471">
        <f t="shared" ref="O12:O17" si="4">SUM(L12/N12)</f>
        <v>0.65700126950489313</v>
      </c>
    </row>
    <row r="13" spans="1:15">
      <c r="K13" s="5" t="s">
        <v>126</v>
      </c>
      <c r="L13" s="279">
        <f t="shared" si="3"/>
        <v>306157</v>
      </c>
      <c r="M13" s="279">
        <f t="shared" si="1"/>
        <v>182065</v>
      </c>
      <c r="N13" s="279">
        <f t="shared" si="2"/>
        <v>488222</v>
      </c>
      <c r="O13" s="471">
        <f t="shared" si="4"/>
        <v>0.6270856290785749</v>
      </c>
    </row>
    <row r="14" spans="1:15">
      <c r="K14" s="5" t="s">
        <v>105</v>
      </c>
      <c r="L14" s="279">
        <f t="shared" si="3"/>
        <v>53387</v>
      </c>
      <c r="M14" s="279">
        <f t="shared" si="1"/>
        <v>31901</v>
      </c>
      <c r="N14" s="279">
        <f t="shared" si="2"/>
        <v>85288</v>
      </c>
      <c r="O14" s="471">
        <f t="shared" si="4"/>
        <v>0.62596144826939315</v>
      </c>
    </row>
    <row r="15" spans="1:15">
      <c r="K15" s="5" t="s">
        <v>124</v>
      </c>
      <c r="L15" s="279">
        <f t="shared" si="3"/>
        <v>322397</v>
      </c>
      <c r="M15" s="279">
        <f t="shared" si="1"/>
        <v>100139</v>
      </c>
      <c r="N15" s="279">
        <f t="shared" si="2"/>
        <v>422536</v>
      </c>
      <c r="O15" s="471">
        <f t="shared" si="4"/>
        <v>0.76300480905768975</v>
      </c>
    </row>
    <row r="16" spans="1:15">
      <c r="K16" s="5" t="s">
        <v>127</v>
      </c>
      <c r="L16" s="279">
        <f t="shared" si="3"/>
        <v>506269</v>
      </c>
      <c r="M16" s="279">
        <f t="shared" si="1"/>
        <v>260984</v>
      </c>
      <c r="N16" s="279">
        <f t="shared" si="2"/>
        <v>767253</v>
      </c>
      <c r="O16" s="471">
        <f t="shared" si="4"/>
        <v>0.65984623064360781</v>
      </c>
    </row>
    <row r="17" spans="11:15">
      <c r="K17" s="5" t="s">
        <v>112</v>
      </c>
      <c r="L17" s="279">
        <f t="shared" si="3"/>
        <v>1590154</v>
      </c>
      <c r="M17" s="279">
        <f t="shared" si="1"/>
        <v>775585</v>
      </c>
      <c r="N17" s="279">
        <f t="shared" si="2"/>
        <v>2365739</v>
      </c>
      <c r="O17" s="471">
        <f t="shared" si="4"/>
        <v>0.67215952393734046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140</v>
      </c>
      <c r="B56" s="44"/>
      <c r="C56" s="559" t="s">
        <v>135</v>
      </c>
      <c r="D56" s="560"/>
      <c r="E56" s="559" t="s">
        <v>136</v>
      </c>
      <c r="F56" s="560"/>
      <c r="G56" s="563" t="s">
        <v>141</v>
      </c>
      <c r="H56" s="559" t="s">
        <v>142</v>
      </c>
      <c r="I56" s="560"/>
    </row>
    <row r="57" spans="1:11" ht="14.25">
      <c r="A57" s="45" t="s">
        <v>143</v>
      </c>
      <c r="B57" s="46"/>
      <c r="C57" s="561"/>
      <c r="D57" s="562"/>
      <c r="E57" s="561"/>
      <c r="F57" s="562"/>
      <c r="G57" s="564"/>
      <c r="H57" s="561"/>
      <c r="I57" s="562"/>
    </row>
    <row r="58" spans="1:11" ht="19.5" customHeight="1">
      <c r="A58" s="50" t="s">
        <v>144</v>
      </c>
      <c r="B58" s="47"/>
      <c r="C58" s="567" t="s">
        <v>195</v>
      </c>
      <c r="D58" s="566"/>
      <c r="E58" s="568" t="s">
        <v>230</v>
      </c>
      <c r="F58" s="566"/>
      <c r="G58" s="116">
        <v>15.4</v>
      </c>
      <c r="H58" s="48"/>
      <c r="I58" s="49"/>
    </row>
    <row r="59" spans="1:11" ht="19.5" customHeight="1">
      <c r="A59" s="50" t="s">
        <v>145</v>
      </c>
      <c r="B59" s="47"/>
      <c r="C59" s="565" t="s">
        <v>192</v>
      </c>
      <c r="D59" s="566"/>
      <c r="E59" s="568" t="s">
        <v>234</v>
      </c>
      <c r="F59" s="566"/>
      <c r="G59" s="122">
        <v>35.299999999999997</v>
      </c>
      <c r="H59" s="48"/>
      <c r="I59" s="49"/>
    </row>
    <row r="60" spans="1:11" ht="20.100000000000001" customHeight="1">
      <c r="A60" s="50" t="s">
        <v>146</v>
      </c>
      <c r="B60" s="47"/>
      <c r="C60" s="568" t="s">
        <v>200</v>
      </c>
      <c r="D60" s="569"/>
      <c r="E60" s="565" t="s">
        <v>235</v>
      </c>
      <c r="F60" s="566"/>
      <c r="G60" s="116">
        <v>77.5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tabSelected="1" workbookViewId="0">
      <selection activeCell="M8" sqref="M8"/>
    </sheetView>
  </sheetViews>
  <sheetFormatPr defaultColWidth="4.75" defaultRowHeight="9.9499999999999993" customHeight="1"/>
  <cols>
    <col min="1" max="1" width="7.625" style="482" customWidth="1"/>
    <col min="2" max="10" width="6.125" style="482" customWidth="1"/>
    <col min="11" max="11" width="6.125" style="1" customWidth="1"/>
    <col min="12" max="13" width="6.125" style="482" customWidth="1"/>
    <col min="14" max="14" width="7.625" style="482" customWidth="1"/>
    <col min="15" max="15" width="7.5" style="482" customWidth="1"/>
    <col min="16" max="34" width="7.625" style="482" customWidth="1"/>
    <col min="35" max="41" width="9.625" style="482" customWidth="1"/>
    <col min="42" max="16384" width="4.75" style="482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5"/>
    </row>
    <row r="14" spans="1:19" ht="9.9499999999999993" customHeight="1">
      <c r="R14" s="221"/>
      <c r="S14" s="385"/>
    </row>
    <row r="15" spans="1:19" ht="9.9499999999999993" customHeight="1">
      <c r="R15" s="221"/>
      <c r="S15" s="385"/>
    </row>
    <row r="16" spans="1:19" ht="9.9499999999999993" customHeight="1">
      <c r="R16" s="221"/>
      <c r="S16" s="385"/>
    </row>
    <row r="17" spans="1:35" ht="9.9499999999999993" customHeight="1">
      <c r="R17" s="221"/>
      <c r="S17" s="385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152</v>
      </c>
      <c r="O25" s="209" t="s">
        <v>151</v>
      </c>
      <c r="AI25" s="482"/>
    </row>
    <row r="26" spans="1:35" ht="9.9499999999999993" customHeight="1">
      <c r="A26" s="10" t="s">
        <v>196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20">
        <v>65</v>
      </c>
      <c r="N26" s="421">
        <f>SUM(B26:M26)</f>
        <v>778</v>
      </c>
      <c r="O26" s="208">
        <v>98</v>
      </c>
    </row>
    <row r="27" spans="1:35" ht="9.9499999999999993" customHeight="1">
      <c r="A27" s="10" t="s">
        <v>202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20">
        <v>68.3</v>
      </c>
      <c r="N27" s="421">
        <f t="shared" ref="N27:N29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209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20">
        <v>75.400000000000006</v>
      </c>
      <c r="N28" s="421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212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20">
        <v>74.400000000000006</v>
      </c>
      <c r="N29" s="421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223</v>
      </c>
      <c r="B30" s="206">
        <v>74.599999999999994</v>
      </c>
      <c r="C30" s="206">
        <v>75.400000000000006</v>
      </c>
      <c r="D30" s="208">
        <v>81.099999999999994</v>
      </c>
      <c r="E30" s="206"/>
      <c r="F30" s="206"/>
      <c r="G30" s="206"/>
      <c r="H30" s="208"/>
      <c r="I30" s="206"/>
      <c r="J30" s="206"/>
      <c r="K30" s="206"/>
      <c r="L30" s="206"/>
      <c r="M30" s="420"/>
      <c r="N30" s="421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153</v>
      </c>
      <c r="O55" s="209" t="s">
        <v>151</v>
      </c>
    </row>
    <row r="56" spans="1:27" ht="9.9499999999999993" customHeight="1">
      <c r="A56" s="10" t="s">
        <v>196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202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59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209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212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223</v>
      </c>
      <c r="B60" s="206">
        <v>119.6</v>
      </c>
      <c r="C60" s="206">
        <v>123</v>
      </c>
      <c r="D60" s="206">
        <v>124.9</v>
      </c>
      <c r="E60" s="206"/>
      <c r="F60" s="206"/>
      <c r="G60" s="206"/>
      <c r="H60" s="206"/>
      <c r="I60" s="206"/>
      <c r="J60" s="207"/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153</v>
      </c>
      <c r="O85" s="209" t="s">
        <v>151</v>
      </c>
    </row>
    <row r="86" spans="1:25" ht="9.9499999999999993" customHeight="1">
      <c r="A86" s="10" t="s">
        <v>196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202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209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212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223</v>
      </c>
      <c r="B90" s="206">
        <v>62.7</v>
      </c>
      <c r="C90" s="206">
        <v>60.7</v>
      </c>
      <c r="D90" s="206">
        <v>64.7</v>
      </c>
      <c r="E90" s="206"/>
      <c r="F90" s="206"/>
      <c r="G90" s="206"/>
      <c r="H90" s="206"/>
      <c r="I90" s="206"/>
      <c r="J90" s="207"/>
      <c r="K90" s="206"/>
      <c r="L90" s="206"/>
      <c r="M90" s="207"/>
      <c r="N90" s="288">
        <f>SUM(B90:M90)/12</f>
        <v>15.675000000000002</v>
      </c>
      <c r="O90" s="208">
        <f>SUM(N90/N89)*100</f>
        <v>23.876618431073879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tabSelected="1" zoomScaleNormal="100" workbookViewId="0">
      <selection activeCell="M8" sqref="M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0" t="s">
        <v>236</v>
      </c>
      <c r="B1" s="571"/>
      <c r="C1" s="571"/>
      <c r="D1" s="571"/>
      <c r="E1" s="571"/>
      <c r="F1" s="571"/>
      <c r="G1" s="571"/>
      <c r="M1" s="20"/>
      <c r="N1" s="458" t="s">
        <v>223</v>
      </c>
      <c r="O1" s="155"/>
      <c r="P1" s="58"/>
      <c r="Q1" s="386" t="s">
        <v>212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32</v>
      </c>
      <c r="J3" s="303">
        <v>109853</v>
      </c>
      <c r="K3" s="272">
        <v>1</v>
      </c>
      <c r="L3" s="5">
        <f>SUM(H3)</f>
        <v>26</v>
      </c>
      <c r="M3" s="224" t="s">
        <v>32</v>
      </c>
      <c r="N3" s="17">
        <f>SUM(J3)</f>
        <v>109853</v>
      </c>
      <c r="O3" s="5">
        <f>SUM(H3)</f>
        <v>26</v>
      </c>
      <c r="P3" s="224" t="s">
        <v>32</v>
      </c>
      <c r="Q3" s="273">
        <v>121541</v>
      </c>
    </row>
    <row r="4" spans="1:19" ht="13.5" customHeight="1">
      <c r="H4" s="119">
        <v>33</v>
      </c>
      <c r="I4" s="224" t="s">
        <v>0</v>
      </c>
      <c r="J4" s="193">
        <v>105865</v>
      </c>
      <c r="K4" s="272">
        <v>2</v>
      </c>
      <c r="L4" s="5">
        <f t="shared" ref="L4:L12" si="0">SUM(H4)</f>
        <v>33</v>
      </c>
      <c r="M4" s="224" t="s">
        <v>0</v>
      </c>
      <c r="N4" s="17">
        <f t="shared" ref="N4:N12" si="1">SUM(J4)</f>
        <v>105865</v>
      </c>
      <c r="O4" s="5">
        <f t="shared" ref="O4:O12" si="2">SUM(H4)</f>
        <v>33</v>
      </c>
      <c r="P4" s="224" t="s">
        <v>0</v>
      </c>
      <c r="Q4" s="125">
        <v>111005</v>
      </c>
    </row>
    <row r="5" spans="1:19" ht="13.5" customHeight="1">
      <c r="H5" s="119">
        <v>36</v>
      </c>
      <c r="I5" s="225" t="s">
        <v>5</v>
      </c>
      <c r="J5" s="126">
        <v>82202</v>
      </c>
      <c r="K5" s="272">
        <v>3</v>
      </c>
      <c r="L5" s="5">
        <f t="shared" si="0"/>
        <v>36</v>
      </c>
      <c r="M5" s="225" t="s">
        <v>5</v>
      </c>
      <c r="N5" s="17">
        <f t="shared" si="1"/>
        <v>82202</v>
      </c>
      <c r="O5" s="5">
        <f t="shared" si="2"/>
        <v>36</v>
      </c>
      <c r="P5" s="225" t="s">
        <v>5</v>
      </c>
      <c r="Q5" s="125">
        <v>34242</v>
      </c>
      <c r="S5" s="58"/>
    </row>
    <row r="6" spans="1:19" ht="13.5" customHeight="1">
      <c r="H6" s="119">
        <v>16</v>
      </c>
      <c r="I6" s="224" t="s">
        <v>3</v>
      </c>
      <c r="J6" s="193">
        <v>74421</v>
      </c>
      <c r="K6" s="272">
        <v>4</v>
      </c>
      <c r="L6" s="5">
        <f t="shared" si="0"/>
        <v>16</v>
      </c>
      <c r="M6" s="224" t="s">
        <v>3</v>
      </c>
      <c r="N6" s="17">
        <f t="shared" si="1"/>
        <v>74421</v>
      </c>
      <c r="O6" s="5">
        <f t="shared" si="2"/>
        <v>16</v>
      </c>
      <c r="P6" s="224" t="s">
        <v>3</v>
      </c>
      <c r="Q6" s="125">
        <v>65199</v>
      </c>
    </row>
    <row r="7" spans="1:19" ht="13.5" customHeight="1">
      <c r="H7" s="408">
        <v>40</v>
      </c>
      <c r="I7" s="225" t="s">
        <v>2</v>
      </c>
      <c r="J7" s="17">
        <v>61804</v>
      </c>
      <c r="K7" s="272">
        <v>5</v>
      </c>
      <c r="L7" s="5">
        <f t="shared" si="0"/>
        <v>40</v>
      </c>
      <c r="M7" s="225" t="s">
        <v>2</v>
      </c>
      <c r="N7" s="17">
        <f t="shared" si="1"/>
        <v>61804</v>
      </c>
      <c r="O7" s="5">
        <f t="shared" si="2"/>
        <v>40</v>
      </c>
      <c r="P7" s="225" t="s">
        <v>2</v>
      </c>
      <c r="Q7" s="125">
        <v>61373</v>
      </c>
    </row>
    <row r="8" spans="1:19" ht="13.5" customHeight="1">
      <c r="G8" s="527"/>
      <c r="H8" s="119">
        <v>17</v>
      </c>
      <c r="I8" s="224" t="s">
        <v>23</v>
      </c>
      <c r="J8" s="17">
        <v>56398</v>
      </c>
      <c r="K8" s="272">
        <v>6</v>
      </c>
      <c r="L8" s="5">
        <f t="shared" si="0"/>
        <v>17</v>
      </c>
      <c r="M8" s="224" t="s">
        <v>23</v>
      </c>
      <c r="N8" s="17">
        <f t="shared" si="1"/>
        <v>56398</v>
      </c>
      <c r="O8" s="5">
        <f t="shared" si="2"/>
        <v>17</v>
      </c>
      <c r="P8" s="224" t="s">
        <v>23</v>
      </c>
      <c r="Q8" s="125">
        <v>44189</v>
      </c>
    </row>
    <row r="9" spans="1:19" ht="13.5" customHeight="1">
      <c r="H9" s="194">
        <v>34</v>
      </c>
      <c r="I9" s="227" t="s">
        <v>1</v>
      </c>
      <c r="J9" s="17">
        <v>51362</v>
      </c>
      <c r="K9" s="272">
        <v>7</v>
      </c>
      <c r="L9" s="5">
        <f t="shared" si="0"/>
        <v>34</v>
      </c>
      <c r="M9" s="227" t="s">
        <v>1</v>
      </c>
      <c r="N9" s="17">
        <f t="shared" si="1"/>
        <v>51362</v>
      </c>
      <c r="O9" s="5">
        <f t="shared" si="2"/>
        <v>34</v>
      </c>
      <c r="P9" s="227" t="s">
        <v>1</v>
      </c>
      <c r="Q9" s="125">
        <v>63606</v>
      </c>
    </row>
    <row r="10" spans="1:19" ht="13.5" customHeight="1">
      <c r="G10" s="527"/>
      <c r="H10" s="119">
        <v>13</v>
      </c>
      <c r="I10" s="224" t="s">
        <v>7</v>
      </c>
      <c r="J10" s="17">
        <v>42997</v>
      </c>
      <c r="K10" s="272">
        <v>8</v>
      </c>
      <c r="L10" s="5">
        <f t="shared" si="0"/>
        <v>13</v>
      </c>
      <c r="M10" s="224" t="s">
        <v>7</v>
      </c>
      <c r="N10" s="17">
        <f t="shared" si="1"/>
        <v>42997</v>
      </c>
      <c r="O10" s="5">
        <f t="shared" si="2"/>
        <v>13</v>
      </c>
      <c r="P10" s="224" t="s">
        <v>7</v>
      </c>
      <c r="Q10" s="125">
        <v>34204</v>
      </c>
    </row>
    <row r="11" spans="1:19" ht="13.5" customHeight="1">
      <c r="H11" s="194">
        <v>24</v>
      </c>
      <c r="I11" s="227" t="s">
        <v>30</v>
      </c>
      <c r="J11" s="17">
        <v>32507</v>
      </c>
      <c r="K11" s="272">
        <v>9</v>
      </c>
      <c r="L11" s="5">
        <f t="shared" si="0"/>
        <v>24</v>
      </c>
      <c r="M11" s="227" t="s">
        <v>30</v>
      </c>
      <c r="N11" s="17">
        <f t="shared" si="1"/>
        <v>32507</v>
      </c>
      <c r="O11" s="5">
        <f t="shared" si="2"/>
        <v>24</v>
      </c>
      <c r="P11" s="227" t="s">
        <v>30</v>
      </c>
      <c r="Q11" s="125">
        <v>29930</v>
      </c>
    </row>
    <row r="12" spans="1:19" ht="13.5" customHeight="1" thickBot="1">
      <c r="H12" s="377">
        <v>25</v>
      </c>
      <c r="I12" s="464" t="s">
        <v>31</v>
      </c>
      <c r="J12" s="542">
        <v>27346</v>
      </c>
      <c r="K12" s="271">
        <v>10</v>
      </c>
      <c r="L12" s="5">
        <f t="shared" si="0"/>
        <v>25</v>
      </c>
      <c r="M12" s="464" t="s">
        <v>31</v>
      </c>
      <c r="N12" s="160">
        <f t="shared" si="1"/>
        <v>27346</v>
      </c>
      <c r="O12" s="18">
        <f t="shared" si="2"/>
        <v>25</v>
      </c>
      <c r="P12" s="464" t="s">
        <v>31</v>
      </c>
      <c r="Q12" s="274">
        <v>27332</v>
      </c>
    </row>
    <row r="13" spans="1:19" ht="13.5" customHeight="1" thickTop="1" thickBot="1">
      <c r="H13" s="168">
        <v>38</v>
      </c>
      <c r="I13" s="246" t="s">
        <v>40</v>
      </c>
      <c r="J13" s="541">
        <v>24596</v>
      </c>
      <c r="K13" s="147"/>
      <c r="L13" s="113"/>
      <c r="M13" s="228"/>
      <c r="N13" s="466">
        <f>SUM(J43)</f>
        <v>811366</v>
      </c>
      <c r="O13" s="5"/>
      <c r="P13" s="376" t="s">
        <v>186</v>
      </c>
      <c r="Q13" s="276">
        <v>773640</v>
      </c>
    </row>
    <row r="14" spans="1:19" ht="13.5" customHeight="1">
      <c r="B14" s="24"/>
      <c r="G14" s="1"/>
      <c r="H14" s="119">
        <v>2</v>
      </c>
      <c r="I14" s="224" t="s">
        <v>6</v>
      </c>
      <c r="J14" s="303">
        <v>20527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4" t="s">
        <v>128</v>
      </c>
      <c r="J15" s="17">
        <v>13743</v>
      </c>
      <c r="K15" s="147"/>
      <c r="L15" s="31"/>
      <c r="M15" s="1" t="s">
        <v>224</v>
      </c>
      <c r="N15" s="19"/>
      <c r="O15"/>
      <c r="P15" s="458" t="s">
        <v>225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14</v>
      </c>
      <c r="I16" s="224" t="s">
        <v>21</v>
      </c>
      <c r="J16" s="17">
        <v>12577</v>
      </c>
      <c r="K16" s="147"/>
      <c r="L16" s="5">
        <f>SUM(L3)</f>
        <v>26</v>
      </c>
      <c r="M16" s="17">
        <f>SUM(N3)</f>
        <v>109853</v>
      </c>
      <c r="N16" s="224" t="s">
        <v>32</v>
      </c>
      <c r="O16" s="5">
        <f>SUM(O3)</f>
        <v>26</v>
      </c>
      <c r="P16" s="17">
        <f>SUM(M16)</f>
        <v>109853</v>
      </c>
      <c r="Q16" s="381">
        <v>107603</v>
      </c>
      <c r="R16" s="114"/>
    </row>
    <row r="17" spans="2:20" ht="13.5" customHeight="1">
      <c r="B17" s="1"/>
      <c r="C17" s="19"/>
      <c r="D17" s="1"/>
      <c r="E17" s="22"/>
      <c r="F17" s="1"/>
      <c r="H17" s="119">
        <v>21</v>
      </c>
      <c r="I17" s="459" t="s">
        <v>198</v>
      </c>
      <c r="J17" s="17">
        <v>11379</v>
      </c>
      <c r="K17" s="147"/>
      <c r="L17" s="5">
        <f t="shared" ref="L17:L25" si="3">SUM(L4)</f>
        <v>33</v>
      </c>
      <c r="M17" s="17">
        <f t="shared" ref="M17:M25" si="4">SUM(N4)</f>
        <v>105865</v>
      </c>
      <c r="N17" s="224" t="s">
        <v>0</v>
      </c>
      <c r="O17" s="5">
        <f t="shared" ref="O17:O25" si="5">SUM(O4)</f>
        <v>33</v>
      </c>
      <c r="P17" s="17">
        <f t="shared" ref="P17:P25" si="6">SUM(M17)</f>
        <v>105865</v>
      </c>
      <c r="Q17" s="382">
        <v>81134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37</v>
      </c>
      <c r="I18" s="224" t="s">
        <v>39</v>
      </c>
      <c r="J18" s="303">
        <v>10958</v>
      </c>
      <c r="K18" s="147"/>
      <c r="L18" s="5">
        <f t="shared" si="3"/>
        <v>36</v>
      </c>
      <c r="M18" s="17">
        <f t="shared" si="4"/>
        <v>82202</v>
      </c>
      <c r="N18" s="225" t="s">
        <v>5</v>
      </c>
      <c r="O18" s="5">
        <f t="shared" si="5"/>
        <v>36</v>
      </c>
      <c r="P18" s="17">
        <f t="shared" si="6"/>
        <v>82202</v>
      </c>
      <c r="Q18" s="382">
        <v>71998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6"/>
      <c r="H19" s="119">
        <v>9</v>
      </c>
      <c r="I19" s="459" t="s">
        <v>207</v>
      </c>
      <c r="J19" s="303">
        <v>9802</v>
      </c>
      <c r="L19" s="5">
        <f t="shared" si="3"/>
        <v>16</v>
      </c>
      <c r="M19" s="17">
        <f t="shared" si="4"/>
        <v>74421</v>
      </c>
      <c r="N19" s="224" t="s">
        <v>3</v>
      </c>
      <c r="O19" s="5">
        <f t="shared" si="5"/>
        <v>16</v>
      </c>
      <c r="P19" s="17">
        <f t="shared" si="6"/>
        <v>74421</v>
      </c>
      <c r="Q19" s="382">
        <v>76567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1</v>
      </c>
      <c r="I20" s="224" t="s">
        <v>4</v>
      </c>
      <c r="J20" s="193">
        <v>9715</v>
      </c>
      <c r="L20" s="5">
        <f t="shared" si="3"/>
        <v>40</v>
      </c>
      <c r="M20" s="17">
        <f t="shared" si="4"/>
        <v>61804</v>
      </c>
      <c r="N20" s="225" t="s">
        <v>2</v>
      </c>
      <c r="O20" s="5">
        <f t="shared" si="5"/>
        <v>40</v>
      </c>
      <c r="P20" s="17">
        <f t="shared" si="6"/>
        <v>61804</v>
      </c>
      <c r="Q20" s="382">
        <v>44795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15</v>
      </c>
      <c r="I21" s="224" t="s">
        <v>22</v>
      </c>
      <c r="J21" s="193">
        <v>9665</v>
      </c>
      <c r="L21" s="5">
        <f t="shared" si="3"/>
        <v>17</v>
      </c>
      <c r="M21" s="17">
        <f t="shared" si="4"/>
        <v>56398</v>
      </c>
      <c r="N21" s="224" t="s">
        <v>23</v>
      </c>
      <c r="O21" s="5">
        <f t="shared" si="5"/>
        <v>17</v>
      </c>
      <c r="P21" s="17">
        <f t="shared" si="6"/>
        <v>56398</v>
      </c>
      <c r="Q21" s="382">
        <v>55408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3</v>
      </c>
      <c r="I22" s="224" t="s">
        <v>12</v>
      </c>
      <c r="J22" s="17">
        <v>7585</v>
      </c>
      <c r="K22" s="19"/>
      <c r="L22" s="5">
        <f t="shared" si="3"/>
        <v>34</v>
      </c>
      <c r="M22" s="17">
        <f t="shared" si="4"/>
        <v>51362</v>
      </c>
      <c r="N22" s="227" t="s">
        <v>1</v>
      </c>
      <c r="O22" s="5">
        <f t="shared" si="5"/>
        <v>34</v>
      </c>
      <c r="P22" s="17">
        <f t="shared" si="6"/>
        <v>51362</v>
      </c>
      <c r="Q22" s="382">
        <v>56851</v>
      </c>
      <c r="R22" s="114"/>
    </row>
    <row r="23" spans="2:20" ht="13.5" customHeight="1">
      <c r="B23" s="23"/>
      <c r="C23" s="19"/>
      <c r="D23" s="1"/>
      <c r="E23" s="22"/>
      <c r="F23" s="1"/>
      <c r="H23" s="119">
        <v>11</v>
      </c>
      <c r="I23" s="224" t="s">
        <v>19</v>
      </c>
      <c r="J23" s="17">
        <v>6798</v>
      </c>
      <c r="K23" s="19"/>
      <c r="L23" s="5">
        <f t="shared" si="3"/>
        <v>13</v>
      </c>
      <c r="M23" s="17">
        <f t="shared" si="4"/>
        <v>42997</v>
      </c>
      <c r="N23" s="224" t="s">
        <v>7</v>
      </c>
      <c r="O23" s="5">
        <f t="shared" si="5"/>
        <v>13</v>
      </c>
      <c r="P23" s="17">
        <f t="shared" si="6"/>
        <v>42997</v>
      </c>
      <c r="Q23" s="382">
        <v>33127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23</v>
      </c>
      <c r="I24" s="224" t="s">
        <v>29</v>
      </c>
      <c r="J24" s="17">
        <v>5787</v>
      </c>
      <c r="K24" s="19"/>
      <c r="L24" s="5">
        <f t="shared" si="3"/>
        <v>24</v>
      </c>
      <c r="M24" s="17">
        <f t="shared" si="4"/>
        <v>32507</v>
      </c>
      <c r="N24" s="227" t="s">
        <v>30</v>
      </c>
      <c r="O24" s="5">
        <f t="shared" si="5"/>
        <v>24</v>
      </c>
      <c r="P24" s="17">
        <f t="shared" si="6"/>
        <v>32507</v>
      </c>
      <c r="Q24" s="382">
        <v>31623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22</v>
      </c>
      <c r="I25" s="224" t="s">
        <v>28</v>
      </c>
      <c r="J25" s="17">
        <v>5447</v>
      </c>
      <c r="K25" s="19"/>
      <c r="L25" s="18">
        <f t="shared" si="3"/>
        <v>25</v>
      </c>
      <c r="M25" s="160">
        <f t="shared" si="4"/>
        <v>27346</v>
      </c>
      <c r="N25" s="464" t="s">
        <v>31</v>
      </c>
      <c r="O25" s="18">
        <f t="shared" si="5"/>
        <v>25</v>
      </c>
      <c r="P25" s="160">
        <f t="shared" si="6"/>
        <v>27346</v>
      </c>
      <c r="Q25" s="383">
        <v>26151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12</v>
      </c>
      <c r="I26" s="224" t="s">
        <v>20</v>
      </c>
      <c r="J26" s="17">
        <v>3191</v>
      </c>
      <c r="K26" s="19"/>
      <c r="L26" s="161"/>
      <c r="M26" s="226">
        <f>SUM(J43-(M16+M17+M18+M19+M20+M21+M22+M23+M24+M25))</f>
        <v>166611</v>
      </c>
      <c r="N26" s="304" t="s">
        <v>47</v>
      </c>
      <c r="O26" s="162"/>
      <c r="P26" s="226">
        <f>SUM(M26)</f>
        <v>166611</v>
      </c>
      <c r="Q26" s="226"/>
      <c r="R26" s="247">
        <v>753716</v>
      </c>
      <c r="T26" s="33"/>
    </row>
    <row r="27" spans="2:20" ht="13.5" customHeight="1">
      <c r="H27" s="119">
        <v>30</v>
      </c>
      <c r="I27" s="224" t="s">
        <v>35</v>
      </c>
      <c r="J27" s="17">
        <v>2839</v>
      </c>
      <c r="K27" s="19"/>
      <c r="M27" s="58" t="s">
        <v>213</v>
      </c>
      <c r="N27" s="58"/>
      <c r="O27" s="155"/>
      <c r="P27" s="156" t="s">
        <v>214</v>
      </c>
    </row>
    <row r="28" spans="2:20" ht="13.5" customHeight="1">
      <c r="G28" s="21"/>
      <c r="H28" s="119">
        <v>29</v>
      </c>
      <c r="I28" s="224" t="s">
        <v>118</v>
      </c>
      <c r="J28" s="17">
        <v>2429</v>
      </c>
      <c r="K28" s="19"/>
      <c r="M28" s="125">
        <f t="shared" ref="M28:M37" si="7">SUM(Q3)</f>
        <v>121541</v>
      </c>
      <c r="N28" s="224" t="s">
        <v>32</v>
      </c>
      <c r="O28" s="5">
        <f>SUM(L3)</f>
        <v>26</v>
      </c>
      <c r="P28" s="125">
        <f t="shared" ref="P28:P37" si="8">SUM(Q3)</f>
        <v>121541</v>
      </c>
    </row>
    <row r="29" spans="2:20" ht="13.5" customHeight="1">
      <c r="H29" s="119">
        <v>27</v>
      </c>
      <c r="I29" s="224" t="s">
        <v>33</v>
      </c>
      <c r="J29" s="17">
        <v>2215</v>
      </c>
      <c r="K29" s="19"/>
      <c r="M29" s="125">
        <f t="shared" si="7"/>
        <v>111005</v>
      </c>
      <c r="N29" s="224" t="s">
        <v>0</v>
      </c>
      <c r="O29" s="5">
        <f t="shared" ref="O29:O37" si="9">SUM(L4)</f>
        <v>33</v>
      </c>
      <c r="P29" s="125">
        <f t="shared" si="8"/>
        <v>111005</v>
      </c>
    </row>
    <row r="30" spans="2:20" ht="13.5" customHeight="1">
      <c r="H30" s="119">
        <v>39</v>
      </c>
      <c r="I30" s="224" t="s">
        <v>41</v>
      </c>
      <c r="J30" s="17">
        <v>2097</v>
      </c>
      <c r="K30" s="19"/>
      <c r="M30" s="125">
        <f t="shared" si="7"/>
        <v>34242</v>
      </c>
      <c r="N30" s="225" t="s">
        <v>5</v>
      </c>
      <c r="O30" s="5">
        <f t="shared" si="9"/>
        <v>36</v>
      </c>
      <c r="P30" s="125">
        <f t="shared" si="8"/>
        <v>34242</v>
      </c>
    </row>
    <row r="31" spans="2:20" ht="13.5" customHeight="1">
      <c r="H31" s="119">
        <v>18</v>
      </c>
      <c r="I31" s="224" t="s">
        <v>24</v>
      </c>
      <c r="J31" s="17">
        <v>1928</v>
      </c>
      <c r="K31" s="19"/>
      <c r="M31" s="125">
        <f t="shared" si="7"/>
        <v>65199</v>
      </c>
      <c r="N31" s="224" t="s">
        <v>3</v>
      </c>
      <c r="O31" s="5">
        <f t="shared" si="9"/>
        <v>16</v>
      </c>
      <c r="P31" s="125">
        <f t="shared" si="8"/>
        <v>65199</v>
      </c>
    </row>
    <row r="32" spans="2:20" ht="13.5" customHeight="1">
      <c r="H32" s="119">
        <v>35</v>
      </c>
      <c r="I32" s="224" t="s">
        <v>38</v>
      </c>
      <c r="J32" s="17">
        <v>1327</v>
      </c>
      <c r="K32" s="19"/>
      <c r="M32" s="125">
        <f t="shared" si="7"/>
        <v>61373</v>
      </c>
      <c r="N32" s="225" t="s">
        <v>2</v>
      </c>
      <c r="O32" s="5">
        <f t="shared" si="9"/>
        <v>40</v>
      </c>
      <c r="P32" s="125">
        <f t="shared" si="8"/>
        <v>61373</v>
      </c>
      <c r="S32" s="14"/>
    </row>
    <row r="33" spans="7:21" ht="13.5" customHeight="1">
      <c r="G33" s="528"/>
      <c r="H33" s="119">
        <v>6</v>
      </c>
      <c r="I33" s="224" t="s">
        <v>15</v>
      </c>
      <c r="J33" s="17">
        <v>579</v>
      </c>
      <c r="K33" s="19"/>
      <c r="M33" s="125">
        <f t="shared" si="7"/>
        <v>44189</v>
      </c>
      <c r="N33" s="224" t="s">
        <v>23</v>
      </c>
      <c r="O33" s="5">
        <f t="shared" si="9"/>
        <v>17</v>
      </c>
      <c r="P33" s="125">
        <f t="shared" si="8"/>
        <v>44189</v>
      </c>
      <c r="S33" s="33"/>
      <c r="T33" s="33"/>
    </row>
    <row r="34" spans="7:21" ht="13.5" customHeight="1">
      <c r="H34" s="119">
        <v>19</v>
      </c>
      <c r="I34" s="224" t="s">
        <v>25</v>
      </c>
      <c r="J34" s="17">
        <v>537</v>
      </c>
      <c r="K34" s="19"/>
      <c r="M34" s="125">
        <f t="shared" si="7"/>
        <v>63606</v>
      </c>
      <c r="N34" s="227" t="s">
        <v>1</v>
      </c>
      <c r="O34" s="5">
        <f t="shared" si="9"/>
        <v>34</v>
      </c>
      <c r="P34" s="125">
        <f t="shared" si="8"/>
        <v>63606</v>
      </c>
      <c r="S34" s="33"/>
      <c r="T34" s="33"/>
    </row>
    <row r="35" spans="7:21" ht="13.5" customHeight="1">
      <c r="H35" s="119">
        <v>32</v>
      </c>
      <c r="I35" s="224" t="s">
        <v>37</v>
      </c>
      <c r="J35" s="17">
        <v>427</v>
      </c>
      <c r="K35" s="19"/>
      <c r="M35" s="125">
        <f t="shared" si="7"/>
        <v>34204</v>
      </c>
      <c r="N35" s="224" t="s">
        <v>7</v>
      </c>
      <c r="O35" s="5">
        <f t="shared" si="9"/>
        <v>13</v>
      </c>
      <c r="P35" s="125">
        <f t="shared" si="8"/>
        <v>34204</v>
      </c>
      <c r="S35" s="33"/>
    </row>
    <row r="36" spans="7:21" ht="13.5" customHeight="1">
      <c r="H36" s="119">
        <v>4</v>
      </c>
      <c r="I36" s="224" t="s">
        <v>13</v>
      </c>
      <c r="J36" s="303">
        <v>142</v>
      </c>
      <c r="K36" s="19"/>
      <c r="M36" s="125">
        <f t="shared" si="7"/>
        <v>29930</v>
      </c>
      <c r="N36" s="227" t="s">
        <v>30</v>
      </c>
      <c r="O36" s="5">
        <f t="shared" si="9"/>
        <v>24</v>
      </c>
      <c r="P36" s="125">
        <f t="shared" si="8"/>
        <v>29930</v>
      </c>
      <c r="S36" s="33"/>
    </row>
    <row r="37" spans="7:21" ht="13.5" customHeight="1" thickBot="1">
      <c r="H37" s="119">
        <v>20</v>
      </c>
      <c r="I37" s="224" t="s">
        <v>26</v>
      </c>
      <c r="J37" s="17">
        <v>120</v>
      </c>
      <c r="K37" s="19"/>
      <c r="M37" s="159">
        <f t="shared" si="7"/>
        <v>27332</v>
      </c>
      <c r="N37" s="464" t="s">
        <v>31</v>
      </c>
      <c r="O37" s="18">
        <f t="shared" si="9"/>
        <v>25</v>
      </c>
      <c r="P37" s="159">
        <f t="shared" si="8"/>
        <v>27332</v>
      </c>
      <c r="S37" s="33"/>
    </row>
    <row r="38" spans="7:21" ht="13.5" customHeight="1" thickTop="1">
      <c r="G38" s="506"/>
      <c r="H38" s="119">
        <v>10</v>
      </c>
      <c r="I38" s="224" t="s">
        <v>18</v>
      </c>
      <c r="J38" s="17">
        <v>96</v>
      </c>
      <c r="K38" s="19"/>
      <c r="M38" s="474">
        <f>SUM(Q13-(Q3+Q4+Q5+Q6+Q7+Q8+Q9+Q10+Q11+Q12))</f>
        <v>181019</v>
      </c>
      <c r="N38" s="475" t="s">
        <v>203</v>
      </c>
      <c r="O38" s="476"/>
      <c r="P38" s="477">
        <f>SUM(M38)</f>
        <v>181019</v>
      </c>
      <c r="U38" s="33"/>
    </row>
    <row r="39" spans="7:21" ht="13.5" customHeight="1">
      <c r="H39" s="119">
        <v>5</v>
      </c>
      <c r="I39" s="224" t="s">
        <v>14</v>
      </c>
      <c r="J39" s="126">
        <v>66</v>
      </c>
      <c r="K39" s="19"/>
      <c r="P39" s="33"/>
    </row>
    <row r="40" spans="7:21" ht="13.5" customHeight="1">
      <c r="H40" s="119">
        <v>28</v>
      </c>
      <c r="I40" s="224" t="s">
        <v>34</v>
      </c>
      <c r="J40" s="303">
        <v>31</v>
      </c>
      <c r="K40" s="19"/>
    </row>
    <row r="41" spans="7:21" ht="13.5" customHeight="1">
      <c r="G41" s="528"/>
      <c r="H41" s="119">
        <v>7</v>
      </c>
      <c r="I41" s="224" t="s">
        <v>16</v>
      </c>
      <c r="J41" s="17">
        <v>8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3" t="s">
        <v>112</v>
      </c>
      <c r="J43" s="404">
        <f>SUM(J3:J42)</f>
        <v>811366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223</v>
      </c>
      <c r="D52" s="12" t="s">
        <v>212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32</v>
      </c>
      <c r="C53" s="17">
        <f t="shared" ref="C53:C62" si="10">SUM(J3)</f>
        <v>109853</v>
      </c>
      <c r="D53" s="126">
        <f t="shared" ref="D53:D63" si="11">SUM(Q3)</f>
        <v>121541</v>
      </c>
      <c r="E53" s="123">
        <f t="shared" ref="E53:E62" si="12">SUM(P16/Q16*100)</f>
        <v>102.09101976710686</v>
      </c>
      <c r="F53" s="25">
        <f t="shared" ref="F53:F63" si="13">SUM(C53/D53*100)</f>
        <v>90.383491990357172</v>
      </c>
      <c r="G53" s="26"/>
      <c r="I53" s="223"/>
    </row>
    <row r="54" spans="1:16" ht="13.5" customHeight="1">
      <c r="A54" s="13">
        <v>2</v>
      </c>
      <c r="B54" s="224" t="s">
        <v>0</v>
      </c>
      <c r="C54" s="17">
        <f t="shared" si="10"/>
        <v>105865</v>
      </c>
      <c r="D54" s="126">
        <f t="shared" si="11"/>
        <v>111005</v>
      </c>
      <c r="E54" s="123">
        <f t="shared" si="12"/>
        <v>130.48167229521533</v>
      </c>
      <c r="F54" s="25">
        <f t="shared" si="13"/>
        <v>95.36957794693933</v>
      </c>
      <c r="G54" s="26"/>
      <c r="I54" s="223"/>
    </row>
    <row r="55" spans="1:16" ht="13.5" customHeight="1">
      <c r="A55" s="13">
        <v>3</v>
      </c>
      <c r="B55" s="225" t="s">
        <v>5</v>
      </c>
      <c r="C55" s="17">
        <f t="shared" si="10"/>
        <v>82202</v>
      </c>
      <c r="D55" s="126">
        <f t="shared" si="11"/>
        <v>34242</v>
      </c>
      <c r="E55" s="123">
        <f t="shared" si="12"/>
        <v>114.17261590599739</v>
      </c>
      <c r="F55" s="25">
        <f t="shared" si="13"/>
        <v>240.06191227147946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74421</v>
      </c>
      <c r="D56" s="126">
        <f t="shared" si="11"/>
        <v>65199</v>
      </c>
      <c r="E56" s="123">
        <f t="shared" si="12"/>
        <v>97.19722595896404</v>
      </c>
      <c r="F56" s="25">
        <f t="shared" si="13"/>
        <v>114.14438871761836</v>
      </c>
      <c r="G56" s="26"/>
      <c r="I56" s="223"/>
    </row>
    <row r="57" spans="1:16" ht="13.5" customHeight="1">
      <c r="A57" s="13">
        <v>5</v>
      </c>
      <c r="B57" s="225" t="s">
        <v>2</v>
      </c>
      <c r="C57" s="17">
        <f t="shared" si="10"/>
        <v>61804</v>
      </c>
      <c r="D57" s="126">
        <f t="shared" si="11"/>
        <v>61373</v>
      </c>
      <c r="E57" s="123">
        <f t="shared" si="12"/>
        <v>137.97075566469474</v>
      </c>
      <c r="F57" s="25">
        <f t="shared" si="13"/>
        <v>100.70226321020644</v>
      </c>
      <c r="G57" s="26"/>
      <c r="I57" s="223"/>
      <c r="P57" s="33"/>
    </row>
    <row r="58" spans="1:16" ht="13.5" customHeight="1">
      <c r="A58" s="13">
        <v>6</v>
      </c>
      <c r="B58" s="224" t="s">
        <v>23</v>
      </c>
      <c r="C58" s="17">
        <f t="shared" si="10"/>
        <v>56398</v>
      </c>
      <c r="D58" s="126">
        <f t="shared" si="11"/>
        <v>44189</v>
      </c>
      <c r="E58" s="123">
        <f t="shared" si="12"/>
        <v>101.78674559630379</v>
      </c>
      <c r="F58" s="25">
        <f t="shared" si="13"/>
        <v>127.6290479531105</v>
      </c>
      <c r="G58" s="26"/>
    </row>
    <row r="59" spans="1:16" ht="13.5" customHeight="1">
      <c r="A59" s="13">
        <v>7</v>
      </c>
      <c r="B59" s="227" t="s">
        <v>1</v>
      </c>
      <c r="C59" s="17">
        <f t="shared" si="10"/>
        <v>51362</v>
      </c>
      <c r="D59" s="126">
        <f t="shared" si="11"/>
        <v>63606</v>
      </c>
      <c r="E59" s="123">
        <f t="shared" si="12"/>
        <v>90.344936764524803</v>
      </c>
      <c r="F59" s="25">
        <f t="shared" si="13"/>
        <v>80.750243687702422</v>
      </c>
      <c r="G59" s="26"/>
    </row>
    <row r="60" spans="1:16" ht="13.5" customHeight="1">
      <c r="A60" s="13">
        <v>8</v>
      </c>
      <c r="B60" s="224" t="s">
        <v>7</v>
      </c>
      <c r="C60" s="17">
        <f t="shared" si="10"/>
        <v>42997</v>
      </c>
      <c r="D60" s="126">
        <f t="shared" si="11"/>
        <v>34204</v>
      </c>
      <c r="E60" s="123">
        <f t="shared" si="12"/>
        <v>129.79442750626379</v>
      </c>
      <c r="F60" s="25">
        <f t="shared" si="13"/>
        <v>125.70751958835224</v>
      </c>
      <c r="G60" s="26"/>
    </row>
    <row r="61" spans="1:16" ht="13.5" customHeight="1">
      <c r="A61" s="13">
        <v>9</v>
      </c>
      <c r="B61" s="227" t="s">
        <v>30</v>
      </c>
      <c r="C61" s="17">
        <f t="shared" si="10"/>
        <v>32507</v>
      </c>
      <c r="D61" s="126">
        <f t="shared" si="11"/>
        <v>29930</v>
      </c>
      <c r="E61" s="123">
        <f t="shared" si="12"/>
        <v>102.7954337033172</v>
      </c>
      <c r="F61" s="25">
        <f t="shared" si="13"/>
        <v>108.61009021049115</v>
      </c>
      <c r="G61" s="26"/>
    </row>
    <row r="62" spans="1:16" ht="13.5" customHeight="1" thickBot="1">
      <c r="A62" s="179">
        <v>10</v>
      </c>
      <c r="B62" s="464" t="s">
        <v>31</v>
      </c>
      <c r="C62" s="160">
        <f t="shared" si="10"/>
        <v>27346</v>
      </c>
      <c r="D62" s="180">
        <f t="shared" si="11"/>
        <v>27332</v>
      </c>
      <c r="E62" s="181">
        <f t="shared" si="12"/>
        <v>104.56961492868342</v>
      </c>
      <c r="F62" s="182">
        <f t="shared" si="13"/>
        <v>100.05122201082979</v>
      </c>
      <c r="G62" s="183"/>
    </row>
    <row r="63" spans="1:16" ht="13.5" customHeight="1" thickTop="1">
      <c r="A63" s="161"/>
      <c r="B63" s="184" t="s">
        <v>83</v>
      </c>
      <c r="C63" s="185">
        <f>SUM(J43)</f>
        <v>811366</v>
      </c>
      <c r="D63" s="185">
        <f t="shared" si="11"/>
        <v>773640</v>
      </c>
      <c r="E63" s="186">
        <f>SUM(C63/R26*100)</f>
        <v>107.6487695630715</v>
      </c>
      <c r="F63" s="187">
        <f t="shared" si="13"/>
        <v>104.87642831291039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tabSelected="1" zoomScaleNormal="100" workbookViewId="0">
      <selection activeCell="M8" sqref="M8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223</v>
      </c>
      <c r="I2" s="119"/>
      <c r="J2" s="258" t="s">
        <v>125</v>
      </c>
      <c r="K2" s="5"/>
      <c r="L2" s="412" t="s">
        <v>212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122</v>
      </c>
      <c r="I3" s="119"/>
      <c r="J3" s="202" t="s">
        <v>123</v>
      </c>
      <c r="K3" s="5"/>
      <c r="L3" s="412" t="s">
        <v>122</v>
      </c>
      <c r="M3" s="1"/>
      <c r="N3" s="129"/>
      <c r="O3" s="129"/>
      <c r="S3" s="31"/>
      <c r="T3" s="31"/>
      <c r="U3" s="31"/>
    </row>
    <row r="4" spans="8:30">
      <c r="H4" s="52">
        <v>28599</v>
      </c>
      <c r="I4" s="119">
        <v>33</v>
      </c>
      <c r="J4" s="224" t="s">
        <v>0</v>
      </c>
      <c r="K4" s="163">
        <f>SUM(I4)</f>
        <v>33</v>
      </c>
      <c r="L4" s="429">
        <v>30432</v>
      </c>
      <c r="M4" s="54"/>
      <c r="N4" s="130"/>
      <c r="O4" s="130"/>
      <c r="S4" s="31"/>
      <c r="T4" s="31"/>
      <c r="U4" s="31"/>
    </row>
    <row r="5" spans="8:30">
      <c r="H5" s="53">
        <v>19463</v>
      </c>
      <c r="I5" s="119">
        <v>26</v>
      </c>
      <c r="J5" s="224" t="s">
        <v>32</v>
      </c>
      <c r="K5" s="163">
        <f t="shared" ref="K5:K13" si="0">SUM(I5)</f>
        <v>26</v>
      </c>
      <c r="L5" s="430">
        <v>18547</v>
      </c>
      <c r="M5" s="54"/>
      <c r="N5" s="130"/>
      <c r="O5" s="130"/>
      <c r="S5" s="31"/>
      <c r="T5" s="31"/>
      <c r="U5" s="31"/>
    </row>
    <row r="6" spans="8:30">
      <c r="H6" s="53">
        <v>8723</v>
      </c>
      <c r="I6" s="119">
        <v>14</v>
      </c>
      <c r="J6" s="224" t="s">
        <v>21</v>
      </c>
      <c r="K6" s="163">
        <f t="shared" si="0"/>
        <v>14</v>
      </c>
      <c r="L6" s="430">
        <v>5717</v>
      </c>
      <c r="M6" s="54"/>
      <c r="N6" s="257"/>
      <c r="O6" s="130"/>
      <c r="S6" s="31"/>
      <c r="T6" s="31"/>
      <c r="U6" s="31"/>
    </row>
    <row r="7" spans="8:30">
      <c r="H7" s="53">
        <v>4644</v>
      </c>
      <c r="I7" s="119">
        <v>38</v>
      </c>
      <c r="J7" s="224" t="s">
        <v>40</v>
      </c>
      <c r="K7" s="163">
        <f t="shared" si="0"/>
        <v>38</v>
      </c>
      <c r="L7" s="430">
        <v>5203</v>
      </c>
      <c r="M7" s="54"/>
      <c r="N7" s="130"/>
      <c r="O7" s="130"/>
      <c r="S7" s="31"/>
      <c r="T7" s="31"/>
      <c r="U7" s="31"/>
    </row>
    <row r="8" spans="8:30">
      <c r="H8" s="127">
        <v>4079</v>
      </c>
      <c r="I8" s="119">
        <v>37</v>
      </c>
      <c r="J8" s="224" t="s">
        <v>39</v>
      </c>
      <c r="K8" s="163">
        <f t="shared" si="0"/>
        <v>37</v>
      </c>
      <c r="L8" s="430">
        <v>3084</v>
      </c>
      <c r="M8" s="54"/>
      <c r="N8" s="130"/>
      <c r="O8" s="130"/>
      <c r="S8" s="31"/>
      <c r="T8" s="31"/>
      <c r="U8" s="31"/>
    </row>
    <row r="9" spans="8:30">
      <c r="H9" s="545">
        <v>3291</v>
      </c>
      <c r="I9" s="119">
        <v>15</v>
      </c>
      <c r="J9" s="224" t="s">
        <v>22</v>
      </c>
      <c r="K9" s="163">
        <f t="shared" si="0"/>
        <v>15</v>
      </c>
      <c r="L9" s="430">
        <v>3084</v>
      </c>
      <c r="M9" s="54"/>
      <c r="N9" s="130"/>
      <c r="O9" s="130"/>
      <c r="S9" s="31"/>
      <c r="T9" s="31"/>
      <c r="U9" s="31"/>
    </row>
    <row r="10" spans="8:30">
      <c r="H10" s="268">
        <v>2803</v>
      </c>
      <c r="I10" s="194">
        <v>24</v>
      </c>
      <c r="J10" s="227" t="s">
        <v>30</v>
      </c>
      <c r="K10" s="163">
        <f t="shared" si="0"/>
        <v>24</v>
      </c>
      <c r="L10" s="430">
        <v>954</v>
      </c>
      <c r="S10" s="31"/>
      <c r="T10" s="31"/>
      <c r="U10" s="31"/>
    </row>
    <row r="11" spans="8:30">
      <c r="H11" s="128">
        <v>2771</v>
      </c>
      <c r="I11" s="119">
        <v>36</v>
      </c>
      <c r="J11" s="224" t="s">
        <v>5</v>
      </c>
      <c r="K11" s="163">
        <f t="shared" si="0"/>
        <v>36</v>
      </c>
      <c r="L11" s="430">
        <v>2360</v>
      </c>
      <c r="M11" s="54"/>
      <c r="N11" s="130"/>
      <c r="O11" s="130"/>
      <c r="S11" s="31"/>
      <c r="T11" s="31"/>
      <c r="U11" s="31"/>
    </row>
    <row r="12" spans="8:30">
      <c r="H12" s="234">
        <v>2181</v>
      </c>
      <c r="I12" s="194">
        <v>25</v>
      </c>
      <c r="J12" s="227" t="s">
        <v>31</v>
      </c>
      <c r="K12" s="163">
        <f t="shared" si="0"/>
        <v>25</v>
      </c>
      <c r="L12" s="430">
        <v>780</v>
      </c>
      <c r="M12" s="54"/>
      <c r="N12" s="130"/>
      <c r="O12" s="130"/>
      <c r="S12" s="31"/>
      <c r="T12" s="31"/>
      <c r="U12" s="31"/>
    </row>
    <row r="13" spans="8:30" ht="14.25" thickBot="1">
      <c r="H13" s="543">
        <v>1989</v>
      </c>
      <c r="I13" s="468">
        <v>34</v>
      </c>
      <c r="J13" s="469" t="s">
        <v>1</v>
      </c>
      <c r="K13" s="163">
        <f t="shared" si="0"/>
        <v>34</v>
      </c>
      <c r="L13" s="430">
        <v>1767</v>
      </c>
      <c r="M13" s="54"/>
      <c r="N13" s="130"/>
      <c r="O13" s="130"/>
      <c r="S13" s="31"/>
      <c r="T13" s="31"/>
      <c r="U13" s="31"/>
    </row>
    <row r="14" spans="8:30" ht="14.25" thickTop="1">
      <c r="H14" s="268">
        <v>1414</v>
      </c>
      <c r="I14" s="168">
        <v>27</v>
      </c>
      <c r="J14" s="246" t="s">
        <v>33</v>
      </c>
      <c r="K14" s="151" t="s">
        <v>9</v>
      </c>
      <c r="L14" s="431">
        <v>78297</v>
      </c>
      <c r="S14" s="31"/>
      <c r="T14" s="31"/>
      <c r="U14" s="31"/>
    </row>
    <row r="15" spans="8:30">
      <c r="H15" s="268">
        <v>1412</v>
      </c>
      <c r="I15" s="119">
        <v>17</v>
      </c>
      <c r="J15" s="224" t="s">
        <v>23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127">
        <v>1373</v>
      </c>
      <c r="I16" s="119">
        <v>16</v>
      </c>
      <c r="J16" s="224" t="s">
        <v>3</v>
      </c>
      <c r="K16" s="163">
        <f>SUM(I4)</f>
        <v>33</v>
      </c>
      <c r="L16" s="224" t="s">
        <v>0</v>
      </c>
      <c r="M16" s="432">
        <v>24398</v>
      </c>
      <c r="N16" s="128">
        <f>SUM(H4)</f>
        <v>28599</v>
      </c>
      <c r="O16" s="54"/>
      <c r="P16" s="21"/>
      <c r="S16" s="31"/>
      <c r="T16" s="31"/>
      <c r="U16" s="31"/>
    </row>
    <row r="17" spans="1:21">
      <c r="H17" s="127">
        <v>467</v>
      </c>
      <c r="I17" s="408">
        <v>40</v>
      </c>
      <c r="J17" s="225" t="s">
        <v>2</v>
      </c>
      <c r="K17" s="163">
        <f t="shared" ref="K17:K25" si="1">SUM(I5)</f>
        <v>26</v>
      </c>
      <c r="L17" s="224" t="s">
        <v>32</v>
      </c>
      <c r="M17" s="433">
        <v>21178</v>
      </c>
      <c r="N17" s="128">
        <f t="shared" ref="N17:N25" si="2">SUM(H5)</f>
        <v>19463</v>
      </c>
      <c r="O17" s="54"/>
      <c r="P17" s="21"/>
      <c r="S17" s="31"/>
      <c r="T17" s="31"/>
      <c r="U17" s="31"/>
    </row>
    <row r="18" spans="1:21">
      <c r="H18" s="479">
        <v>460</v>
      </c>
      <c r="I18" s="119">
        <v>19</v>
      </c>
      <c r="J18" s="224" t="s">
        <v>25</v>
      </c>
      <c r="K18" s="163">
        <f t="shared" si="1"/>
        <v>14</v>
      </c>
      <c r="L18" s="224" t="s">
        <v>21</v>
      </c>
      <c r="M18" s="433">
        <v>7793</v>
      </c>
      <c r="N18" s="128">
        <f t="shared" si="2"/>
        <v>8723</v>
      </c>
      <c r="O18" s="54"/>
      <c r="P18" s="21"/>
      <c r="S18" s="31"/>
      <c r="T18" s="31"/>
      <c r="U18" s="31"/>
    </row>
    <row r="19" spans="1:21">
      <c r="H19" s="52">
        <v>187</v>
      </c>
      <c r="I19" s="119">
        <v>21</v>
      </c>
      <c r="J19" s="224" t="s">
        <v>27</v>
      </c>
      <c r="K19" s="163">
        <f t="shared" si="1"/>
        <v>38</v>
      </c>
      <c r="L19" s="224" t="s">
        <v>40</v>
      </c>
      <c r="M19" s="433">
        <v>4436</v>
      </c>
      <c r="N19" s="128">
        <f t="shared" si="2"/>
        <v>4644</v>
      </c>
      <c r="O19" s="54"/>
      <c r="P19" s="21"/>
      <c r="S19" s="31"/>
      <c r="T19" s="31"/>
      <c r="U19" s="31"/>
    </row>
    <row r="20" spans="1:21" ht="14.25" thickBot="1">
      <c r="H20" s="127">
        <v>182</v>
      </c>
      <c r="I20" s="119">
        <v>1</v>
      </c>
      <c r="J20" s="224" t="s">
        <v>4</v>
      </c>
      <c r="K20" s="163">
        <f t="shared" si="1"/>
        <v>37</v>
      </c>
      <c r="L20" s="224" t="s">
        <v>39</v>
      </c>
      <c r="M20" s="433">
        <v>3969</v>
      </c>
      <c r="N20" s="128">
        <f t="shared" si="2"/>
        <v>4079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223</v>
      </c>
      <c r="D21" s="74" t="s">
        <v>212</v>
      </c>
      <c r="E21" s="74" t="s">
        <v>55</v>
      </c>
      <c r="F21" s="74" t="s">
        <v>54</v>
      </c>
      <c r="G21" s="74" t="s">
        <v>56</v>
      </c>
      <c r="H21" s="268">
        <v>124</v>
      </c>
      <c r="I21" s="119">
        <v>22</v>
      </c>
      <c r="J21" s="224" t="s">
        <v>28</v>
      </c>
      <c r="K21" s="163">
        <f t="shared" si="1"/>
        <v>15</v>
      </c>
      <c r="L21" s="224" t="s">
        <v>22</v>
      </c>
      <c r="M21" s="433">
        <v>3567</v>
      </c>
      <c r="N21" s="128">
        <f t="shared" si="2"/>
        <v>3291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28599</v>
      </c>
      <c r="D22" s="128">
        <f>SUM(L4)</f>
        <v>30432</v>
      </c>
      <c r="E22" s="66">
        <f t="shared" ref="E22:E32" si="4">SUM(N16/M16*100)</f>
        <v>117.21862447741617</v>
      </c>
      <c r="F22" s="70">
        <f>SUM(C22/D22*100)</f>
        <v>93.976735015772874</v>
      </c>
      <c r="G22" s="5"/>
      <c r="H22" s="176">
        <v>109</v>
      </c>
      <c r="I22" s="119">
        <v>23</v>
      </c>
      <c r="J22" s="224" t="s">
        <v>29</v>
      </c>
      <c r="K22" s="163">
        <f t="shared" si="1"/>
        <v>24</v>
      </c>
      <c r="L22" s="227" t="s">
        <v>30</v>
      </c>
      <c r="M22" s="433">
        <v>2151</v>
      </c>
      <c r="N22" s="128">
        <f t="shared" si="2"/>
        <v>2803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19463</v>
      </c>
      <c r="D23" s="128">
        <f>SUM(L5)</f>
        <v>18547</v>
      </c>
      <c r="E23" s="66">
        <f t="shared" si="4"/>
        <v>91.901973746340531</v>
      </c>
      <c r="F23" s="70">
        <f t="shared" ref="F23:F32" si="5">SUM(C23/D23*100)</f>
        <v>104.93880411926457</v>
      </c>
      <c r="G23" s="5"/>
      <c r="H23" s="131">
        <v>83</v>
      </c>
      <c r="I23" s="119">
        <v>2</v>
      </c>
      <c r="J23" s="224" t="s">
        <v>6</v>
      </c>
      <c r="K23" s="163">
        <f t="shared" si="1"/>
        <v>36</v>
      </c>
      <c r="L23" s="224" t="s">
        <v>5</v>
      </c>
      <c r="M23" s="433">
        <v>1808</v>
      </c>
      <c r="N23" s="128">
        <f t="shared" si="2"/>
        <v>2771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21</v>
      </c>
      <c r="C24" s="52">
        <f t="shared" si="3"/>
        <v>8723</v>
      </c>
      <c r="D24" s="128">
        <f t="shared" ref="D24:D31" si="6">SUM(L6)</f>
        <v>5717</v>
      </c>
      <c r="E24" s="66">
        <f t="shared" si="4"/>
        <v>111.93378673168229</v>
      </c>
      <c r="F24" s="70">
        <f t="shared" si="5"/>
        <v>152.58002448836803</v>
      </c>
      <c r="G24" s="5"/>
      <c r="H24" s="131">
        <v>80</v>
      </c>
      <c r="I24" s="119">
        <v>39</v>
      </c>
      <c r="J24" s="224" t="s">
        <v>41</v>
      </c>
      <c r="K24" s="163">
        <f t="shared" si="1"/>
        <v>25</v>
      </c>
      <c r="L24" s="227" t="s">
        <v>31</v>
      </c>
      <c r="M24" s="433">
        <v>1592</v>
      </c>
      <c r="N24" s="128">
        <f t="shared" si="2"/>
        <v>2181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40</v>
      </c>
      <c r="C25" s="52">
        <f t="shared" si="3"/>
        <v>4644</v>
      </c>
      <c r="D25" s="128">
        <f t="shared" si="6"/>
        <v>5203</v>
      </c>
      <c r="E25" s="66">
        <f t="shared" si="4"/>
        <v>104.68890892696123</v>
      </c>
      <c r="F25" s="70">
        <f t="shared" si="5"/>
        <v>89.256198347107443</v>
      </c>
      <c r="G25" s="5"/>
      <c r="H25" s="544">
        <v>77</v>
      </c>
      <c r="I25" s="119">
        <v>9</v>
      </c>
      <c r="J25" s="459" t="s">
        <v>208</v>
      </c>
      <c r="K25" s="253">
        <f t="shared" si="1"/>
        <v>34</v>
      </c>
      <c r="L25" s="469" t="s">
        <v>1</v>
      </c>
      <c r="M25" s="434">
        <v>1135</v>
      </c>
      <c r="N25" s="234">
        <f t="shared" si="2"/>
        <v>1989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39</v>
      </c>
      <c r="C26" s="52">
        <f t="shared" si="3"/>
        <v>4079</v>
      </c>
      <c r="D26" s="128">
        <f t="shared" si="6"/>
        <v>3084</v>
      </c>
      <c r="E26" s="66">
        <f t="shared" si="4"/>
        <v>102.77147896195515</v>
      </c>
      <c r="F26" s="70">
        <f t="shared" si="5"/>
        <v>132.2632944228275</v>
      </c>
      <c r="G26" s="16"/>
      <c r="H26" s="176">
        <v>25</v>
      </c>
      <c r="I26" s="119">
        <v>32</v>
      </c>
      <c r="J26" s="224" t="s">
        <v>37</v>
      </c>
      <c r="K26" s="5"/>
      <c r="L26" s="512" t="s">
        <v>197</v>
      </c>
      <c r="M26" s="435">
        <v>77850</v>
      </c>
      <c r="N26" s="266">
        <f>SUM(H44)</f>
        <v>84580</v>
      </c>
      <c r="S26" s="31"/>
      <c r="T26" s="31"/>
      <c r="U26" s="31"/>
    </row>
    <row r="27" spans="1:21">
      <c r="A27" s="76">
        <v>6</v>
      </c>
      <c r="B27" s="224" t="s">
        <v>22</v>
      </c>
      <c r="C27" s="52">
        <f t="shared" si="3"/>
        <v>3291</v>
      </c>
      <c r="D27" s="128">
        <f t="shared" si="6"/>
        <v>3084</v>
      </c>
      <c r="E27" s="66">
        <f t="shared" si="4"/>
        <v>92.262405382674515</v>
      </c>
      <c r="F27" s="70">
        <f t="shared" si="5"/>
        <v>106.71206225680933</v>
      </c>
      <c r="G27" s="5"/>
      <c r="H27" s="529">
        <v>23</v>
      </c>
      <c r="I27" s="119">
        <v>6</v>
      </c>
      <c r="J27" s="224" t="s">
        <v>15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30</v>
      </c>
      <c r="C28" s="52">
        <f t="shared" si="3"/>
        <v>2803</v>
      </c>
      <c r="D28" s="128">
        <f t="shared" si="6"/>
        <v>954</v>
      </c>
      <c r="E28" s="66">
        <f t="shared" si="4"/>
        <v>130.3114830311483</v>
      </c>
      <c r="F28" s="70">
        <f t="shared" si="5"/>
        <v>293.81551362683439</v>
      </c>
      <c r="G28" s="5"/>
      <c r="H28" s="176">
        <v>8</v>
      </c>
      <c r="I28" s="119">
        <v>7</v>
      </c>
      <c r="J28" s="224" t="s">
        <v>16</v>
      </c>
      <c r="L28" s="36"/>
      <c r="S28" s="31"/>
      <c r="T28" s="31"/>
      <c r="U28" s="31"/>
    </row>
    <row r="29" spans="1:21">
      <c r="A29" s="76">
        <v>8</v>
      </c>
      <c r="B29" s="224" t="s">
        <v>5</v>
      </c>
      <c r="C29" s="52">
        <f t="shared" si="3"/>
        <v>2771</v>
      </c>
      <c r="D29" s="128">
        <f t="shared" si="6"/>
        <v>2360</v>
      </c>
      <c r="E29" s="66">
        <f t="shared" si="4"/>
        <v>153.26327433628319</v>
      </c>
      <c r="F29" s="70">
        <f t="shared" si="5"/>
        <v>117.41525423728814</v>
      </c>
      <c r="G29" s="15"/>
      <c r="H29" s="529">
        <v>6</v>
      </c>
      <c r="I29" s="119">
        <v>4</v>
      </c>
      <c r="J29" s="224" t="s">
        <v>13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31</v>
      </c>
      <c r="C30" s="52">
        <f t="shared" si="3"/>
        <v>2181</v>
      </c>
      <c r="D30" s="128">
        <f t="shared" si="6"/>
        <v>780</v>
      </c>
      <c r="E30" s="66">
        <f t="shared" si="4"/>
        <v>136.99748743718595</v>
      </c>
      <c r="F30" s="70">
        <f t="shared" si="5"/>
        <v>279.61538461538458</v>
      </c>
      <c r="G30" s="16"/>
      <c r="H30" s="131">
        <v>6</v>
      </c>
      <c r="I30" s="119">
        <v>12</v>
      </c>
      <c r="J30" s="224" t="s">
        <v>20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69" t="s">
        <v>1</v>
      </c>
      <c r="C31" s="52">
        <f t="shared" si="3"/>
        <v>1989</v>
      </c>
      <c r="D31" s="128">
        <f t="shared" si="6"/>
        <v>1767</v>
      </c>
      <c r="E31" s="66">
        <f t="shared" si="4"/>
        <v>175.24229074889868</v>
      </c>
      <c r="F31" s="70">
        <f t="shared" si="5"/>
        <v>112.56366723259762</v>
      </c>
      <c r="G31" s="132"/>
      <c r="H31" s="176">
        <v>1</v>
      </c>
      <c r="I31" s="119">
        <v>3</v>
      </c>
      <c r="J31" s="224" t="s">
        <v>12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84580</v>
      </c>
      <c r="D32" s="82">
        <f>SUM(L14)</f>
        <v>78297</v>
      </c>
      <c r="E32" s="85">
        <f t="shared" si="4"/>
        <v>108.64482980089916</v>
      </c>
      <c r="F32" s="83">
        <f t="shared" si="5"/>
        <v>108.02457309986333</v>
      </c>
      <c r="G32" s="84"/>
      <c r="H32" s="313">
        <v>0</v>
      </c>
      <c r="I32" s="119">
        <v>5</v>
      </c>
      <c r="J32" s="224" t="s">
        <v>14</v>
      </c>
      <c r="L32" s="36"/>
      <c r="M32" s="31"/>
      <c r="S32" s="31"/>
      <c r="T32" s="31"/>
      <c r="U32" s="31"/>
    </row>
    <row r="33" spans="1:30">
      <c r="H33" s="52">
        <v>0</v>
      </c>
      <c r="I33" s="119">
        <v>8</v>
      </c>
      <c r="J33" s="224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39">
        <v>0</v>
      </c>
      <c r="I34" s="119">
        <v>10</v>
      </c>
      <c r="J34" s="224" t="s">
        <v>18</v>
      </c>
      <c r="L34" s="296"/>
      <c r="M34" s="31"/>
      <c r="S34" s="31"/>
      <c r="T34" s="31"/>
      <c r="U34" s="31"/>
    </row>
    <row r="35" spans="1:30">
      <c r="H35" s="479">
        <v>0</v>
      </c>
      <c r="I35" s="119">
        <v>11</v>
      </c>
      <c r="J35" s="224" t="s">
        <v>19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39">
        <v>0</v>
      </c>
      <c r="I36" s="119">
        <v>13</v>
      </c>
      <c r="J36" s="224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18</v>
      </c>
      <c r="J37" s="224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53">
        <v>0</v>
      </c>
      <c r="I38" s="119">
        <v>20</v>
      </c>
      <c r="J38" s="224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127">
        <v>0</v>
      </c>
      <c r="I39" s="119">
        <v>28</v>
      </c>
      <c r="J39" s="224" t="s">
        <v>34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29</v>
      </c>
      <c r="J40" s="224" t="s">
        <v>118</v>
      </c>
      <c r="L40" s="57"/>
      <c r="M40" s="31"/>
      <c r="S40" s="31"/>
      <c r="T40" s="31"/>
      <c r="U40" s="31"/>
    </row>
    <row r="41" spans="1:30">
      <c r="H41" s="53">
        <v>0</v>
      </c>
      <c r="I41" s="119">
        <v>30</v>
      </c>
      <c r="J41" s="224" t="s">
        <v>35</v>
      </c>
      <c r="L41" s="57"/>
      <c r="M41" s="31"/>
      <c r="S41" s="31"/>
      <c r="T41" s="31"/>
      <c r="U41" s="31"/>
    </row>
    <row r="42" spans="1:30">
      <c r="H42" s="268">
        <v>0</v>
      </c>
      <c r="I42" s="119">
        <v>31</v>
      </c>
      <c r="J42" s="224" t="s">
        <v>128</v>
      </c>
      <c r="L42" s="57"/>
      <c r="M42" s="31"/>
      <c r="S42" s="31"/>
      <c r="T42" s="31"/>
      <c r="U42" s="31"/>
    </row>
    <row r="43" spans="1:30">
      <c r="H43" s="127">
        <v>0</v>
      </c>
      <c r="I43" s="119">
        <v>35</v>
      </c>
      <c r="J43" s="224" t="s">
        <v>38</v>
      </c>
      <c r="L43" s="57"/>
      <c r="M43" s="31"/>
      <c r="S43" s="37"/>
      <c r="T43" s="37"/>
      <c r="U43" s="37"/>
    </row>
    <row r="44" spans="1:30">
      <c r="H44" s="164">
        <f>SUM(H4:H43)</f>
        <v>84580</v>
      </c>
      <c r="I44" s="119"/>
      <c r="J44" s="233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223</v>
      </c>
      <c r="I47" s="119"/>
      <c r="J47" s="251" t="s">
        <v>80</v>
      </c>
      <c r="K47" s="5"/>
      <c r="L47" s="417" t="s">
        <v>212</v>
      </c>
      <c r="S47" s="31"/>
      <c r="T47" s="31"/>
      <c r="U47" s="31"/>
      <c r="V47" s="31"/>
    </row>
    <row r="48" spans="1:30">
      <c r="H48" s="259" t="s">
        <v>122</v>
      </c>
      <c r="I48" s="168"/>
      <c r="J48" s="250" t="s">
        <v>57</v>
      </c>
      <c r="K48" s="244"/>
      <c r="L48" s="422" t="s">
        <v>122</v>
      </c>
      <c r="S48" s="31"/>
      <c r="T48" s="31"/>
      <c r="U48" s="31"/>
      <c r="V48" s="31"/>
    </row>
    <row r="49" spans="1:22">
      <c r="H49" s="6">
        <v>61789</v>
      </c>
      <c r="I49" s="119">
        <v>26</v>
      </c>
      <c r="J49" s="224" t="s">
        <v>32</v>
      </c>
      <c r="K49" s="5">
        <f>SUM(I49)</f>
        <v>26</v>
      </c>
      <c r="L49" s="423">
        <v>67864</v>
      </c>
      <c r="M49" s="1"/>
      <c r="N49" s="129"/>
      <c r="O49" s="129"/>
      <c r="S49" s="31"/>
      <c r="T49" s="31"/>
      <c r="U49" s="31"/>
      <c r="V49" s="31"/>
    </row>
    <row r="50" spans="1:22">
      <c r="H50" s="52">
        <v>16895</v>
      </c>
      <c r="I50" s="119">
        <v>13</v>
      </c>
      <c r="J50" s="224" t="s">
        <v>7</v>
      </c>
      <c r="K50" s="5">
        <f t="shared" ref="K50:K58" si="7">SUM(I50)</f>
        <v>13</v>
      </c>
      <c r="L50" s="423">
        <v>12511</v>
      </c>
      <c r="M50" s="31"/>
      <c r="N50" s="130"/>
      <c r="O50" s="130"/>
      <c r="S50" s="31"/>
      <c r="T50" s="31"/>
      <c r="U50" s="31"/>
      <c r="V50" s="31"/>
    </row>
    <row r="51" spans="1:22">
      <c r="H51" s="127">
        <v>16044</v>
      </c>
      <c r="I51" s="119">
        <v>33</v>
      </c>
      <c r="J51" s="224" t="s">
        <v>0</v>
      </c>
      <c r="K51" s="5">
        <f t="shared" si="7"/>
        <v>33</v>
      </c>
      <c r="L51" s="423">
        <v>11312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13062</v>
      </c>
      <c r="I52" s="119">
        <v>25</v>
      </c>
      <c r="J52" s="224" t="s">
        <v>31</v>
      </c>
      <c r="K52" s="5">
        <f t="shared" si="7"/>
        <v>25</v>
      </c>
      <c r="L52" s="423">
        <v>12197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223</v>
      </c>
      <c r="D53" s="74" t="s">
        <v>212</v>
      </c>
      <c r="E53" s="74" t="s">
        <v>55</v>
      </c>
      <c r="F53" s="74" t="s">
        <v>54</v>
      </c>
      <c r="G53" s="74" t="s">
        <v>56</v>
      </c>
      <c r="H53" s="53">
        <v>10060</v>
      </c>
      <c r="I53" s="119">
        <v>40</v>
      </c>
      <c r="J53" s="224" t="s">
        <v>2</v>
      </c>
      <c r="K53" s="5">
        <f t="shared" si="7"/>
        <v>40</v>
      </c>
      <c r="L53" s="423">
        <v>10053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61789</v>
      </c>
      <c r="D54" s="139">
        <f>SUM(L49)</f>
        <v>67864</v>
      </c>
      <c r="E54" s="66">
        <f t="shared" ref="E54:E64" si="9">SUM(N63/M63*100)</f>
        <v>109.78660649242195</v>
      </c>
      <c r="F54" s="66">
        <f>SUM(C54/D54*100)</f>
        <v>91.048273016621479</v>
      </c>
      <c r="G54" s="5"/>
      <c r="H54" s="127">
        <v>8465</v>
      </c>
      <c r="I54" s="119">
        <v>34</v>
      </c>
      <c r="J54" s="224" t="s">
        <v>1</v>
      </c>
      <c r="K54" s="5">
        <f t="shared" si="7"/>
        <v>34</v>
      </c>
      <c r="L54" s="423">
        <v>9000</v>
      </c>
      <c r="M54" s="31"/>
      <c r="N54" s="507"/>
      <c r="O54" s="130"/>
      <c r="S54" s="31"/>
      <c r="T54" s="31"/>
      <c r="U54" s="31"/>
      <c r="V54" s="31"/>
    </row>
    <row r="55" spans="1:22">
      <c r="A55" s="76">
        <v>2</v>
      </c>
      <c r="B55" s="224" t="s">
        <v>7</v>
      </c>
      <c r="C55" s="52">
        <f t="shared" si="8"/>
        <v>16895</v>
      </c>
      <c r="D55" s="139">
        <f t="shared" ref="D55:D64" si="10">SUM(L50)</f>
        <v>12511</v>
      </c>
      <c r="E55" s="66">
        <f t="shared" si="9"/>
        <v>130.29228040410271</v>
      </c>
      <c r="F55" s="66">
        <f t="shared" ref="F55:F64" si="11">SUM(C55/D55*100)</f>
        <v>135.04116377587724</v>
      </c>
      <c r="G55" s="5"/>
      <c r="H55" s="53">
        <v>6528</v>
      </c>
      <c r="I55" s="119">
        <v>16</v>
      </c>
      <c r="J55" s="224" t="s">
        <v>3</v>
      </c>
      <c r="K55" s="5">
        <f t="shared" si="7"/>
        <v>16</v>
      </c>
      <c r="L55" s="423">
        <v>6129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0</v>
      </c>
      <c r="C56" s="52">
        <f t="shared" si="8"/>
        <v>16044</v>
      </c>
      <c r="D56" s="139">
        <f t="shared" si="10"/>
        <v>11312</v>
      </c>
      <c r="E56" s="66">
        <f t="shared" si="9"/>
        <v>154.03225806451613</v>
      </c>
      <c r="F56" s="66">
        <f t="shared" si="11"/>
        <v>141.83168316831683</v>
      </c>
      <c r="G56" s="5"/>
      <c r="H56" s="127">
        <v>3818</v>
      </c>
      <c r="I56" s="119">
        <v>24</v>
      </c>
      <c r="J56" s="224" t="s">
        <v>30</v>
      </c>
      <c r="K56" s="5">
        <f t="shared" si="7"/>
        <v>24</v>
      </c>
      <c r="L56" s="423">
        <v>5087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31</v>
      </c>
      <c r="C57" s="52">
        <f t="shared" si="8"/>
        <v>13062</v>
      </c>
      <c r="D57" s="139">
        <f t="shared" si="10"/>
        <v>12197</v>
      </c>
      <c r="E57" s="66">
        <f t="shared" si="9"/>
        <v>119.68114348543155</v>
      </c>
      <c r="F57" s="66">
        <f t="shared" si="11"/>
        <v>107.09190784619169</v>
      </c>
      <c r="G57" s="5"/>
      <c r="H57" s="176">
        <v>3214</v>
      </c>
      <c r="I57" s="119">
        <v>15</v>
      </c>
      <c r="J57" s="224" t="s">
        <v>22</v>
      </c>
      <c r="K57" s="5">
        <f t="shared" si="7"/>
        <v>15</v>
      </c>
      <c r="L57" s="423">
        <v>2647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2</v>
      </c>
      <c r="C58" s="52">
        <f t="shared" si="8"/>
        <v>10060</v>
      </c>
      <c r="D58" s="139">
        <f t="shared" si="10"/>
        <v>10053</v>
      </c>
      <c r="E58" s="66">
        <f t="shared" si="9"/>
        <v>168.22742474916387</v>
      </c>
      <c r="F58" s="66">
        <f t="shared" si="11"/>
        <v>100.06963095593355</v>
      </c>
      <c r="G58" s="16"/>
      <c r="H58" s="234">
        <v>2921</v>
      </c>
      <c r="I58" s="194">
        <v>22</v>
      </c>
      <c r="J58" s="227" t="s">
        <v>28</v>
      </c>
      <c r="K58" s="18">
        <f t="shared" si="7"/>
        <v>22</v>
      </c>
      <c r="L58" s="424">
        <v>1842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1</v>
      </c>
      <c r="C59" s="52">
        <f t="shared" si="8"/>
        <v>8465</v>
      </c>
      <c r="D59" s="139">
        <f t="shared" si="10"/>
        <v>9000</v>
      </c>
      <c r="E59" s="66">
        <f t="shared" si="9"/>
        <v>68.776405589860261</v>
      </c>
      <c r="F59" s="66">
        <f t="shared" si="11"/>
        <v>94.055555555555557</v>
      </c>
      <c r="G59" s="5"/>
      <c r="H59" s="456">
        <v>2869</v>
      </c>
      <c r="I59" s="465">
        <v>36</v>
      </c>
      <c r="J59" s="308" t="s">
        <v>5</v>
      </c>
      <c r="K59" s="12" t="s">
        <v>76</v>
      </c>
      <c r="L59" s="425">
        <v>147301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3</v>
      </c>
      <c r="C60" s="52">
        <f t="shared" si="8"/>
        <v>6528</v>
      </c>
      <c r="D60" s="139">
        <f t="shared" si="10"/>
        <v>6129</v>
      </c>
      <c r="E60" s="66">
        <f t="shared" si="9"/>
        <v>75.924633635729251</v>
      </c>
      <c r="F60" s="66">
        <f t="shared" si="11"/>
        <v>106.51003426333823</v>
      </c>
      <c r="G60" s="5"/>
      <c r="H60" s="176">
        <v>802</v>
      </c>
      <c r="I60" s="197">
        <v>38</v>
      </c>
      <c r="J60" s="224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30</v>
      </c>
      <c r="C61" s="52">
        <f t="shared" si="8"/>
        <v>3818</v>
      </c>
      <c r="D61" s="139">
        <f t="shared" si="10"/>
        <v>5087</v>
      </c>
      <c r="E61" s="66">
        <f t="shared" si="9"/>
        <v>88.012909174734901</v>
      </c>
      <c r="F61" s="66">
        <f t="shared" si="11"/>
        <v>75.054059367013963</v>
      </c>
      <c r="G61" s="15"/>
      <c r="H61" s="131">
        <v>571</v>
      </c>
      <c r="I61" s="197">
        <v>21</v>
      </c>
      <c r="J61" s="5" t="s">
        <v>194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22</v>
      </c>
      <c r="C62" s="52">
        <f t="shared" si="8"/>
        <v>3214</v>
      </c>
      <c r="D62" s="139">
        <f t="shared" si="10"/>
        <v>2647</v>
      </c>
      <c r="E62" s="66">
        <f t="shared" si="9"/>
        <v>90.945104697226938</v>
      </c>
      <c r="F62" s="66">
        <f t="shared" si="11"/>
        <v>121.42047601057801</v>
      </c>
      <c r="G62" s="16"/>
      <c r="H62" s="176">
        <v>242</v>
      </c>
      <c r="I62" s="245">
        <v>17</v>
      </c>
      <c r="J62" s="224" t="s">
        <v>23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28</v>
      </c>
      <c r="C63" s="451">
        <f t="shared" si="8"/>
        <v>2921</v>
      </c>
      <c r="D63" s="195">
        <f t="shared" si="10"/>
        <v>1842</v>
      </c>
      <c r="E63" s="72">
        <f t="shared" si="9"/>
        <v>252.24525043177891</v>
      </c>
      <c r="F63" s="72">
        <f t="shared" si="11"/>
        <v>158.57763300760044</v>
      </c>
      <c r="G63" s="132"/>
      <c r="H63" s="544">
        <v>78</v>
      </c>
      <c r="I63" s="119">
        <v>29</v>
      </c>
      <c r="J63" s="224" t="s">
        <v>118</v>
      </c>
      <c r="K63" s="5">
        <f>SUM(K49)</f>
        <v>26</v>
      </c>
      <c r="L63" s="224" t="s">
        <v>32</v>
      </c>
      <c r="M63" s="237">
        <v>56281</v>
      </c>
      <c r="N63" s="128">
        <f>SUM(H49)</f>
        <v>61789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147507</v>
      </c>
      <c r="D64" s="196">
        <f t="shared" si="10"/>
        <v>147301</v>
      </c>
      <c r="E64" s="85">
        <f t="shared" si="9"/>
        <v>112.78586993921323</v>
      </c>
      <c r="F64" s="85">
        <f t="shared" si="11"/>
        <v>100.13984969552141</v>
      </c>
      <c r="G64" s="84"/>
      <c r="H64" s="131">
        <v>66</v>
      </c>
      <c r="I64" s="119">
        <v>23</v>
      </c>
      <c r="J64" s="224" t="s">
        <v>29</v>
      </c>
      <c r="K64" s="5">
        <f t="shared" ref="K64:K72" si="12">SUM(K50)</f>
        <v>13</v>
      </c>
      <c r="L64" s="224" t="s">
        <v>7</v>
      </c>
      <c r="M64" s="237">
        <v>12967</v>
      </c>
      <c r="N64" s="128">
        <f t="shared" ref="N64:N72" si="13">SUM(H50)</f>
        <v>16895</v>
      </c>
      <c r="O64" s="54"/>
      <c r="S64" s="31"/>
      <c r="T64" s="31"/>
      <c r="U64" s="31"/>
      <c r="V64" s="31"/>
    </row>
    <row r="65" spans="2:22">
      <c r="H65" s="52">
        <v>55</v>
      </c>
      <c r="I65" s="119">
        <v>27</v>
      </c>
      <c r="J65" s="224" t="s">
        <v>33</v>
      </c>
      <c r="K65" s="5">
        <f t="shared" si="12"/>
        <v>33</v>
      </c>
      <c r="L65" s="224" t="s">
        <v>0</v>
      </c>
      <c r="M65" s="237">
        <v>10416</v>
      </c>
      <c r="N65" s="128">
        <f t="shared" si="13"/>
        <v>16044</v>
      </c>
      <c r="O65" s="54"/>
      <c r="S65" s="31"/>
      <c r="T65" s="31"/>
      <c r="U65" s="31"/>
      <c r="V65" s="31"/>
    </row>
    <row r="66" spans="2:22">
      <c r="H66" s="52">
        <v>24</v>
      </c>
      <c r="I66" s="119">
        <v>1</v>
      </c>
      <c r="J66" s="224" t="s">
        <v>4</v>
      </c>
      <c r="K66" s="5">
        <f t="shared" si="12"/>
        <v>25</v>
      </c>
      <c r="L66" s="224" t="s">
        <v>31</v>
      </c>
      <c r="M66" s="237">
        <v>10914</v>
      </c>
      <c r="N66" s="128">
        <f t="shared" si="13"/>
        <v>13062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2</v>
      </c>
      <c r="I67" s="119">
        <v>14</v>
      </c>
      <c r="J67" s="224" t="s">
        <v>21</v>
      </c>
      <c r="K67" s="5">
        <f t="shared" si="12"/>
        <v>40</v>
      </c>
      <c r="L67" s="224" t="s">
        <v>2</v>
      </c>
      <c r="M67" s="237">
        <v>5980</v>
      </c>
      <c r="N67" s="128">
        <f t="shared" si="13"/>
        <v>10060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1</v>
      </c>
      <c r="I68" s="119">
        <v>9</v>
      </c>
      <c r="J68" s="459" t="s">
        <v>205</v>
      </c>
      <c r="K68" s="5">
        <f t="shared" si="12"/>
        <v>34</v>
      </c>
      <c r="L68" s="224" t="s">
        <v>1</v>
      </c>
      <c r="M68" s="237">
        <v>12308</v>
      </c>
      <c r="N68" s="128">
        <f t="shared" si="13"/>
        <v>8465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1</v>
      </c>
      <c r="I69" s="119">
        <v>12</v>
      </c>
      <c r="J69" s="224" t="s">
        <v>20</v>
      </c>
      <c r="K69" s="5">
        <f t="shared" si="12"/>
        <v>16</v>
      </c>
      <c r="L69" s="224" t="s">
        <v>3</v>
      </c>
      <c r="M69" s="237">
        <v>8598</v>
      </c>
      <c r="N69" s="128">
        <f t="shared" si="13"/>
        <v>6528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0</v>
      </c>
      <c r="I70" s="119">
        <v>2</v>
      </c>
      <c r="J70" s="224" t="s">
        <v>6</v>
      </c>
      <c r="K70" s="5">
        <f t="shared" si="12"/>
        <v>24</v>
      </c>
      <c r="L70" s="224" t="s">
        <v>30</v>
      </c>
      <c r="M70" s="237">
        <v>4338</v>
      </c>
      <c r="N70" s="128">
        <f t="shared" si="13"/>
        <v>3818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3</v>
      </c>
      <c r="J71" s="224" t="s">
        <v>12</v>
      </c>
      <c r="K71" s="5">
        <f t="shared" si="12"/>
        <v>15</v>
      </c>
      <c r="L71" s="224" t="s">
        <v>22</v>
      </c>
      <c r="M71" s="237">
        <v>3534</v>
      </c>
      <c r="N71" s="128">
        <f t="shared" si="13"/>
        <v>3214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4</v>
      </c>
      <c r="J72" s="224" t="s">
        <v>13</v>
      </c>
      <c r="K72" s="5">
        <f t="shared" si="12"/>
        <v>22</v>
      </c>
      <c r="L72" s="227" t="s">
        <v>28</v>
      </c>
      <c r="M72" s="238">
        <v>1158</v>
      </c>
      <c r="N72" s="128">
        <f t="shared" si="13"/>
        <v>2921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5</v>
      </c>
      <c r="J73" s="224" t="s">
        <v>14</v>
      </c>
      <c r="K73" s="52"/>
      <c r="L73" s="387" t="s">
        <v>107</v>
      </c>
      <c r="M73" s="236">
        <v>130785</v>
      </c>
      <c r="N73" s="235">
        <f>SUM(H89)</f>
        <v>147507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6</v>
      </c>
      <c r="J74" s="224" t="s">
        <v>15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7</v>
      </c>
      <c r="J75" s="224" t="s">
        <v>16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457">
        <v>0</v>
      </c>
      <c r="I76" s="119">
        <v>8</v>
      </c>
      <c r="J76" s="224" t="s">
        <v>17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10</v>
      </c>
      <c r="J77" s="224" t="s">
        <v>18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401">
        <v>0</v>
      </c>
      <c r="I78" s="119">
        <v>11</v>
      </c>
      <c r="J78" s="224" t="s">
        <v>19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18</v>
      </c>
      <c r="J79" s="224" t="s">
        <v>24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19</v>
      </c>
      <c r="J80" s="224" t="s">
        <v>25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546">
        <v>0</v>
      </c>
      <c r="I81" s="119">
        <v>20</v>
      </c>
      <c r="J81" s="224" t="s">
        <v>26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28</v>
      </c>
      <c r="J82" s="224" t="s">
        <v>34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30</v>
      </c>
      <c r="J83" s="224" t="s">
        <v>35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31</v>
      </c>
      <c r="J84" s="224" t="s">
        <v>119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32</v>
      </c>
      <c r="J85" s="224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35</v>
      </c>
      <c r="J86" s="224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4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4" t="s">
        <v>41</v>
      </c>
      <c r="L88" s="57"/>
      <c r="M88" s="31"/>
      <c r="N88" s="31"/>
      <c r="O88" s="31"/>
      <c r="Q88" s="31"/>
    </row>
    <row r="89" spans="8:22">
      <c r="H89" s="165">
        <f>SUM(H49:H88)</f>
        <v>147507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tabSelected="1" zoomScaleNormal="100" workbookViewId="0">
      <selection activeCell="M8" sqref="M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8" t="s">
        <v>223</v>
      </c>
      <c r="I2" s="119"/>
      <c r="J2" s="260" t="s">
        <v>126</v>
      </c>
      <c r="K2" s="5"/>
      <c r="L2" s="252" t="s">
        <v>212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122</v>
      </c>
      <c r="I3" s="119"/>
      <c r="J3" s="202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28172</v>
      </c>
      <c r="I4" s="119">
        <v>17</v>
      </c>
      <c r="J4" s="40" t="s">
        <v>23</v>
      </c>
      <c r="K4" s="278">
        <f>SUM(I4)</f>
        <v>17</v>
      </c>
      <c r="L4" s="378">
        <v>23725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20121</v>
      </c>
      <c r="I5" s="119">
        <v>2</v>
      </c>
      <c r="J5" s="40" t="s">
        <v>6</v>
      </c>
      <c r="K5" s="278">
        <f t="shared" ref="K5:K13" si="0">SUM(I5)</f>
        <v>2</v>
      </c>
      <c r="L5" s="378">
        <v>24766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19218</v>
      </c>
      <c r="I6" s="119">
        <v>33</v>
      </c>
      <c r="J6" s="40" t="s">
        <v>0</v>
      </c>
      <c r="K6" s="278">
        <f t="shared" si="0"/>
        <v>33</v>
      </c>
      <c r="L6" s="378">
        <v>24004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16906</v>
      </c>
      <c r="I7" s="119">
        <v>40</v>
      </c>
      <c r="J7" s="40" t="s">
        <v>2</v>
      </c>
      <c r="K7" s="278">
        <f t="shared" si="0"/>
        <v>40</v>
      </c>
      <c r="L7" s="378">
        <v>12119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16605</v>
      </c>
      <c r="I8" s="119">
        <v>34</v>
      </c>
      <c r="J8" s="40" t="s">
        <v>1</v>
      </c>
      <c r="K8" s="278">
        <f t="shared" si="0"/>
        <v>34</v>
      </c>
      <c r="L8" s="378">
        <v>16462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15409</v>
      </c>
      <c r="I9" s="119">
        <v>13</v>
      </c>
      <c r="J9" s="40" t="s">
        <v>7</v>
      </c>
      <c r="K9" s="278">
        <f t="shared" si="0"/>
        <v>13</v>
      </c>
      <c r="L9" s="378">
        <v>13967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12164</v>
      </c>
      <c r="I10" s="119">
        <v>31</v>
      </c>
      <c r="J10" s="40" t="s">
        <v>72</v>
      </c>
      <c r="K10" s="278">
        <f t="shared" si="0"/>
        <v>31</v>
      </c>
      <c r="L10" s="378">
        <v>15989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11099</v>
      </c>
      <c r="I11" s="119">
        <v>16</v>
      </c>
      <c r="J11" s="40" t="s">
        <v>3</v>
      </c>
      <c r="K11" s="278">
        <f t="shared" si="0"/>
        <v>16</v>
      </c>
      <c r="L11" s="378">
        <v>13123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23">
        <v>9592</v>
      </c>
      <c r="I12" s="119">
        <v>21</v>
      </c>
      <c r="J12" s="459" t="s">
        <v>198</v>
      </c>
      <c r="K12" s="278">
        <f t="shared" si="0"/>
        <v>21</v>
      </c>
      <c r="L12" s="379">
        <v>9208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4">
        <v>8320</v>
      </c>
      <c r="I13" s="194">
        <v>1</v>
      </c>
      <c r="J13" s="103" t="s">
        <v>4</v>
      </c>
      <c r="K13" s="278">
        <f t="shared" si="0"/>
        <v>1</v>
      </c>
      <c r="L13" s="379">
        <v>1331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535">
        <v>7584</v>
      </c>
      <c r="I14" s="306">
        <v>3</v>
      </c>
      <c r="J14" s="533" t="s">
        <v>12</v>
      </c>
      <c r="K14" s="151" t="s">
        <v>9</v>
      </c>
      <c r="L14" s="380">
        <v>220258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53">
        <v>6681</v>
      </c>
      <c r="I15" s="119">
        <v>26</v>
      </c>
      <c r="J15" s="40" t="s">
        <v>32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6645</v>
      </c>
      <c r="I16" s="119">
        <v>11</v>
      </c>
      <c r="J16" s="40" t="s">
        <v>19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53">
        <v>6401</v>
      </c>
      <c r="I17" s="119">
        <v>38</v>
      </c>
      <c r="J17" s="40" t="s">
        <v>40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4883</v>
      </c>
      <c r="I18" s="119">
        <v>24</v>
      </c>
      <c r="J18" s="40" t="s">
        <v>30</v>
      </c>
      <c r="K18" s="1"/>
      <c r="L18" s="261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2456</v>
      </c>
      <c r="I19" s="119">
        <v>9</v>
      </c>
      <c r="J19" s="459" t="s">
        <v>207</v>
      </c>
      <c r="K19" s="163">
        <f>SUM(I4)</f>
        <v>17</v>
      </c>
      <c r="L19" s="40" t="s">
        <v>23</v>
      </c>
      <c r="M19" s="536">
        <v>23130</v>
      </c>
      <c r="N19" s="128">
        <f>SUM(H4)</f>
        <v>28172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223</v>
      </c>
      <c r="D20" s="74" t="s">
        <v>212</v>
      </c>
      <c r="E20" s="74" t="s">
        <v>55</v>
      </c>
      <c r="F20" s="74" t="s">
        <v>54</v>
      </c>
      <c r="G20" s="75" t="s">
        <v>56</v>
      </c>
      <c r="H20" s="127">
        <v>1908</v>
      </c>
      <c r="I20" s="119">
        <v>25</v>
      </c>
      <c r="J20" s="40" t="s">
        <v>31</v>
      </c>
      <c r="K20" s="163">
        <f t="shared" ref="K20:K28" si="1">SUM(I5)</f>
        <v>2</v>
      </c>
      <c r="L20" s="40" t="s">
        <v>6</v>
      </c>
      <c r="M20" s="537">
        <v>20242</v>
      </c>
      <c r="N20" s="128">
        <f t="shared" ref="N20:N28" si="2">SUM(H5)</f>
        <v>20121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23</v>
      </c>
      <c r="C21" s="277">
        <f>SUM(H4)</f>
        <v>28172</v>
      </c>
      <c r="D21" s="9">
        <f>SUM(L4)</f>
        <v>23725</v>
      </c>
      <c r="E21" s="66">
        <f t="shared" ref="E21:E30" si="3">SUM(N19/M19*100)</f>
        <v>121.79853004755728</v>
      </c>
      <c r="F21" s="66">
        <f t="shared" ref="F21:F31" si="4">SUM(C21/D21*100)</f>
        <v>118.74394099051632</v>
      </c>
      <c r="G21" s="77"/>
      <c r="H21" s="127">
        <v>1740</v>
      </c>
      <c r="I21" s="119">
        <v>14</v>
      </c>
      <c r="J21" s="40" t="s">
        <v>21</v>
      </c>
      <c r="K21" s="163">
        <f t="shared" si="1"/>
        <v>33</v>
      </c>
      <c r="L21" s="40" t="s">
        <v>0</v>
      </c>
      <c r="M21" s="537">
        <v>14701</v>
      </c>
      <c r="N21" s="128">
        <f t="shared" si="2"/>
        <v>19218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6</v>
      </c>
      <c r="C22" s="277">
        <f t="shared" ref="C22:C30" si="5">SUM(H5)</f>
        <v>20121</v>
      </c>
      <c r="D22" s="9">
        <f t="shared" ref="D22:D30" si="6">SUM(L5)</f>
        <v>24766</v>
      </c>
      <c r="E22" s="66">
        <f t="shared" si="3"/>
        <v>99.402232980930734</v>
      </c>
      <c r="F22" s="66">
        <f t="shared" si="4"/>
        <v>81.244448033594438</v>
      </c>
      <c r="G22" s="77"/>
      <c r="H22" s="53">
        <v>542</v>
      </c>
      <c r="I22" s="119">
        <v>27</v>
      </c>
      <c r="J22" s="40" t="s">
        <v>33</v>
      </c>
      <c r="K22" s="163">
        <f t="shared" si="1"/>
        <v>40</v>
      </c>
      <c r="L22" s="40" t="s">
        <v>2</v>
      </c>
      <c r="M22" s="537">
        <v>13808</v>
      </c>
      <c r="N22" s="128">
        <f t="shared" si="2"/>
        <v>16906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0</v>
      </c>
      <c r="C23" s="299">
        <f t="shared" si="5"/>
        <v>19218</v>
      </c>
      <c r="D23" s="139">
        <f t="shared" si="6"/>
        <v>24004</v>
      </c>
      <c r="E23" s="300">
        <f t="shared" si="3"/>
        <v>130.72580096592068</v>
      </c>
      <c r="F23" s="300">
        <f t="shared" si="4"/>
        <v>80.06165639060157</v>
      </c>
      <c r="G23" s="77"/>
      <c r="H23" s="127">
        <v>443</v>
      </c>
      <c r="I23" s="119">
        <v>39</v>
      </c>
      <c r="J23" s="40" t="s">
        <v>41</v>
      </c>
      <c r="K23" s="163">
        <f t="shared" si="1"/>
        <v>34</v>
      </c>
      <c r="L23" s="40" t="s">
        <v>1</v>
      </c>
      <c r="M23" s="537">
        <v>11667</v>
      </c>
      <c r="N23" s="128">
        <f t="shared" si="2"/>
        <v>16605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2</v>
      </c>
      <c r="C24" s="277">
        <f t="shared" si="5"/>
        <v>16906</v>
      </c>
      <c r="D24" s="9">
        <f t="shared" si="6"/>
        <v>12119</v>
      </c>
      <c r="E24" s="66">
        <f t="shared" si="3"/>
        <v>122.43626882966396</v>
      </c>
      <c r="F24" s="66">
        <f t="shared" si="4"/>
        <v>139.49995874247051</v>
      </c>
      <c r="G24" s="77"/>
      <c r="H24" s="127">
        <v>397</v>
      </c>
      <c r="I24" s="119">
        <v>36</v>
      </c>
      <c r="J24" s="40" t="s">
        <v>5</v>
      </c>
      <c r="K24" s="163">
        <f t="shared" si="1"/>
        <v>13</v>
      </c>
      <c r="L24" s="40" t="s">
        <v>7</v>
      </c>
      <c r="M24" s="537">
        <v>13426</v>
      </c>
      <c r="N24" s="128">
        <f t="shared" si="2"/>
        <v>15409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1</v>
      </c>
      <c r="C25" s="277">
        <f t="shared" si="5"/>
        <v>16605</v>
      </c>
      <c r="D25" s="9">
        <f t="shared" si="6"/>
        <v>16462</v>
      </c>
      <c r="E25" s="66">
        <f t="shared" si="3"/>
        <v>142.32450501414243</v>
      </c>
      <c r="F25" s="66">
        <f t="shared" si="4"/>
        <v>100.86866723362897</v>
      </c>
      <c r="G25" s="87"/>
      <c r="H25" s="127">
        <v>384</v>
      </c>
      <c r="I25" s="119">
        <v>12</v>
      </c>
      <c r="J25" s="40" t="s">
        <v>20</v>
      </c>
      <c r="K25" s="163">
        <f t="shared" si="1"/>
        <v>31</v>
      </c>
      <c r="L25" s="40" t="s">
        <v>72</v>
      </c>
      <c r="M25" s="537">
        <v>14988</v>
      </c>
      <c r="N25" s="128">
        <f t="shared" si="2"/>
        <v>12164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</v>
      </c>
      <c r="C26" s="277">
        <f t="shared" si="5"/>
        <v>15409</v>
      </c>
      <c r="D26" s="9">
        <f t="shared" si="6"/>
        <v>13967</v>
      </c>
      <c r="E26" s="66">
        <f t="shared" si="3"/>
        <v>114.76984954565768</v>
      </c>
      <c r="F26" s="66">
        <f t="shared" si="4"/>
        <v>110.32433593470323</v>
      </c>
      <c r="G26" s="77"/>
      <c r="H26" s="127">
        <v>353</v>
      </c>
      <c r="I26" s="119">
        <v>32</v>
      </c>
      <c r="J26" s="40" t="s">
        <v>37</v>
      </c>
      <c r="K26" s="163">
        <f t="shared" si="1"/>
        <v>16</v>
      </c>
      <c r="L26" s="40" t="s">
        <v>3</v>
      </c>
      <c r="M26" s="537">
        <v>10749</v>
      </c>
      <c r="N26" s="128">
        <f t="shared" si="2"/>
        <v>11099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72</v>
      </c>
      <c r="C27" s="277">
        <f t="shared" si="5"/>
        <v>12164</v>
      </c>
      <c r="D27" s="9">
        <f t="shared" si="6"/>
        <v>15989</v>
      </c>
      <c r="E27" s="66">
        <f t="shared" si="3"/>
        <v>81.15825994128636</v>
      </c>
      <c r="F27" s="66">
        <f t="shared" si="4"/>
        <v>76.077303145912808</v>
      </c>
      <c r="G27" s="77"/>
      <c r="H27" s="127">
        <v>120</v>
      </c>
      <c r="I27" s="119">
        <v>4</v>
      </c>
      <c r="J27" s="40" t="s">
        <v>13</v>
      </c>
      <c r="K27" s="163">
        <f t="shared" si="1"/>
        <v>21</v>
      </c>
      <c r="L27" s="459" t="s">
        <v>194</v>
      </c>
      <c r="M27" s="538">
        <v>8483</v>
      </c>
      <c r="N27" s="128">
        <f t="shared" si="2"/>
        <v>9592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77">
        <f t="shared" si="5"/>
        <v>11099</v>
      </c>
      <c r="D28" s="9">
        <f t="shared" si="6"/>
        <v>13123</v>
      </c>
      <c r="E28" s="66">
        <f t="shared" si="3"/>
        <v>103.25611684807889</v>
      </c>
      <c r="F28" s="66">
        <f t="shared" si="4"/>
        <v>84.57669740150881</v>
      </c>
      <c r="G28" s="88"/>
      <c r="H28" s="401">
        <v>105</v>
      </c>
      <c r="I28" s="119">
        <v>20</v>
      </c>
      <c r="J28" s="40" t="s">
        <v>26</v>
      </c>
      <c r="K28" s="253">
        <f t="shared" si="1"/>
        <v>1</v>
      </c>
      <c r="L28" s="103" t="s">
        <v>4</v>
      </c>
      <c r="M28" s="539">
        <v>1508</v>
      </c>
      <c r="N28" s="234">
        <f t="shared" si="2"/>
        <v>8320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59" t="s">
        <v>194</v>
      </c>
      <c r="C29" s="277">
        <f t="shared" si="5"/>
        <v>9592</v>
      </c>
      <c r="D29" s="9">
        <f t="shared" si="6"/>
        <v>9208</v>
      </c>
      <c r="E29" s="66">
        <f t="shared" si="3"/>
        <v>113.0732052339974</v>
      </c>
      <c r="F29" s="66">
        <f t="shared" si="4"/>
        <v>104.17028670721112</v>
      </c>
      <c r="G29" s="87"/>
      <c r="H29" s="127">
        <v>96</v>
      </c>
      <c r="I29" s="119">
        <v>10</v>
      </c>
      <c r="J29" s="40" t="s">
        <v>18</v>
      </c>
      <c r="K29" s="161"/>
      <c r="L29" s="161" t="s">
        <v>211</v>
      </c>
      <c r="M29" s="540">
        <v>191114</v>
      </c>
      <c r="N29" s="242">
        <f>SUM(H44)</f>
        <v>198579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4</v>
      </c>
      <c r="C30" s="277">
        <f t="shared" si="5"/>
        <v>8320</v>
      </c>
      <c r="D30" s="9">
        <f t="shared" si="6"/>
        <v>1331</v>
      </c>
      <c r="E30" s="72">
        <f t="shared" si="3"/>
        <v>551.72413793103453</v>
      </c>
      <c r="F30" s="78">
        <f t="shared" si="4"/>
        <v>625.09391435011275</v>
      </c>
      <c r="G30" s="90"/>
      <c r="H30" s="127">
        <v>68</v>
      </c>
      <c r="I30" s="119">
        <v>15</v>
      </c>
      <c r="J30" s="40" t="s">
        <v>22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198579</v>
      </c>
      <c r="D31" s="82">
        <f>SUM(L14)</f>
        <v>220258</v>
      </c>
      <c r="E31" s="85">
        <f>SUM(N29/M29*100)</f>
        <v>103.90604560628735</v>
      </c>
      <c r="F31" s="78">
        <f t="shared" si="4"/>
        <v>90.157451715715212</v>
      </c>
      <c r="G31" s="86"/>
      <c r="H31" s="127">
        <v>53</v>
      </c>
      <c r="I31" s="119">
        <v>5</v>
      </c>
      <c r="J31" s="40" t="s">
        <v>14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6">
        <v>53</v>
      </c>
      <c r="I32" s="119">
        <v>29</v>
      </c>
      <c r="J32" s="40" t="s">
        <v>58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33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13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8</v>
      </c>
      <c r="I35" s="119">
        <v>19</v>
      </c>
      <c r="J35" s="40" t="s">
        <v>25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6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1</v>
      </c>
      <c r="I37" s="119">
        <v>37</v>
      </c>
      <c r="J37" s="40" t="s">
        <v>39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7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8</v>
      </c>
      <c r="J39" s="40" t="s">
        <v>17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198579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223</v>
      </c>
      <c r="I48" s="119"/>
      <c r="J48" s="263" t="s">
        <v>105</v>
      </c>
      <c r="K48" s="5"/>
      <c r="L48" s="447" t="s">
        <v>212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2" t="s">
        <v>11</v>
      </c>
      <c r="K49" s="5"/>
      <c r="L49" s="447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36868</v>
      </c>
      <c r="I50" s="119">
        <v>16</v>
      </c>
      <c r="J50" s="40" t="s">
        <v>3</v>
      </c>
      <c r="K50" s="445">
        <f>SUM(I50)</f>
        <v>16</v>
      </c>
      <c r="L50" s="448">
        <v>27488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3045</v>
      </c>
      <c r="I51" s="119">
        <v>26</v>
      </c>
      <c r="J51" s="40" t="s">
        <v>32</v>
      </c>
      <c r="K51" s="445">
        <f t="shared" ref="K51:K59" si="7">SUM(I51)</f>
        <v>26</v>
      </c>
      <c r="L51" s="449">
        <v>3182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2456</v>
      </c>
      <c r="I52" s="119">
        <v>38</v>
      </c>
      <c r="J52" s="40" t="s">
        <v>40</v>
      </c>
      <c r="K52" s="445">
        <f t="shared" si="7"/>
        <v>38</v>
      </c>
      <c r="L52" s="449">
        <v>1820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223</v>
      </c>
      <c r="D53" s="74" t="s">
        <v>212</v>
      </c>
      <c r="E53" s="74" t="s">
        <v>55</v>
      </c>
      <c r="F53" s="74" t="s">
        <v>54</v>
      </c>
      <c r="G53" s="75" t="s">
        <v>56</v>
      </c>
      <c r="H53" s="53">
        <v>1843</v>
      </c>
      <c r="I53" s="119">
        <v>33</v>
      </c>
      <c r="J53" s="40" t="s">
        <v>0</v>
      </c>
      <c r="K53" s="445">
        <f t="shared" si="7"/>
        <v>33</v>
      </c>
      <c r="L53" s="449">
        <v>2056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36868</v>
      </c>
      <c r="D54" s="139">
        <f>SUM(L50)</f>
        <v>27488</v>
      </c>
      <c r="E54" s="66">
        <f t="shared" ref="E54:E63" si="8">SUM(N67/M67*100)</f>
        <v>101.85937284155271</v>
      </c>
      <c r="F54" s="66">
        <f t="shared" ref="F54:F61" si="9">SUM(C54/D54*100)</f>
        <v>134.12398137369036</v>
      </c>
      <c r="G54" s="77"/>
      <c r="H54" s="127">
        <v>835</v>
      </c>
      <c r="I54" s="119">
        <v>34</v>
      </c>
      <c r="J54" s="40" t="s">
        <v>1</v>
      </c>
      <c r="K54" s="445">
        <f t="shared" si="7"/>
        <v>34</v>
      </c>
      <c r="L54" s="449">
        <v>723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3045</v>
      </c>
      <c r="D55" s="139">
        <f t="shared" ref="D55:D63" si="11">SUM(L51)</f>
        <v>3182</v>
      </c>
      <c r="E55" s="66">
        <f t="shared" si="8"/>
        <v>47.555833203186005</v>
      </c>
      <c r="F55" s="66">
        <f t="shared" si="9"/>
        <v>95.694531741043363</v>
      </c>
      <c r="G55" s="77"/>
      <c r="H55" s="53">
        <v>612</v>
      </c>
      <c r="I55" s="119">
        <v>25</v>
      </c>
      <c r="J55" s="40" t="s">
        <v>31</v>
      </c>
      <c r="K55" s="445">
        <f t="shared" si="7"/>
        <v>25</v>
      </c>
      <c r="L55" s="449">
        <v>2757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40</v>
      </c>
      <c r="C56" s="52">
        <f t="shared" si="10"/>
        <v>2456</v>
      </c>
      <c r="D56" s="139">
        <f t="shared" si="11"/>
        <v>1820</v>
      </c>
      <c r="E56" s="66">
        <f t="shared" si="8"/>
        <v>98.87278582930756</v>
      </c>
      <c r="F56" s="66">
        <f t="shared" si="9"/>
        <v>134.94505494505495</v>
      </c>
      <c r="G56" s="77"/>
      <c r="H56" s="127">
        <v>528</v>
      </c>
      <c r="I56" s="119">
        <v>14</v>
      </c>
      <c r="J56" s="40" t="s">
        <v>21</v>
      </c>
      <c r="K56" s="445">
        <f t="shared" si="7"/>
        <v>14</v>
      </c>
      <c r="L56" s="449">
        <v>591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0</v>
      </c>
      <c r="C57" s="52">
        <f t="shared" si="10"/>
        <v>1843</v>
      </c>
      <c r="D57" s="139">
        <f t="shared" si="11"/>
        <v>2056</v>
      </c>
      <c r="E57" s="66">
        <f t="shared" si="8"/>
        <v>284.85316846986086</v>
      </c>
      <c r="F57" s="66">
        <f t="shared" si="9"/>
        <v>89.640077821011673</v>
      </c>
      <c r="G57" s="77"/>
      <c r="H57" s="53">
        <v>462</v>
      </c>
      <c r="I57" s="119">
        <v>40</v>
      </c>
      <c r="J57" s="40" t="s">
        <v>2</v>
      </c>
      <c r="K57" s="445">
        <f t="shared" si="7"/>
        <v>40</v>
      </c>
      <c r="L57" s="449">
        <v>447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1</v>
      </c>
      <c r="C58" s="52">
        <f t="shared" si="10"/>
        <v>835</v>
      </c>
      <c r="D58" s="139">
        <f t="shared" si="11"/>
        <v>723</v>
      </c>
      <c r="E58" s="66">
        <f t="shared" si="8"/>
        <v>124.62686567164178</v>
      </c>
      <c r="F58" s="66">
        <f t="shared" si="9"/>
        <v>115.49100968188104</v>
      </c>
      <c r="G58" s="87"/>
      <c r="H58" s="127">
        <v>431</v>
      </c>
      <c r="I58" s="119">
        <v>24</v>
      </c>
      <c r="J58" s="408" t="s">
        <v>30</v>
      </c>
      <c r="K58" s="445">
        <f t="shared" si="7"/>
        <v>24</v>
      </c>
      <c r="L58" s="449">
        <v>165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31</v>
      </c>
      <c r="C59" s="52">
        <f t="shared" si="10"/>
        <v>612</v>
      </c>
      <c r="D59" s="139">
        <f t="shared" si="11"/>
        <v>2757</v>
      </c>
      <c r="E59" s="66">
        <f t="shared" si="8"/>
        <v>20.078740157480315</v>
      </c>
      <c r="F59" s="66">
        <f t="shared" si="9"/>
        <v>22.198041349292712</v>
      </c>
      <c r="G59" s="77"/>
      <c r="H59" s="531">
        <v>262</v>
      </c>
      <c r="I59" s="194">
        <v>31</v>
      </c>
      <c r="J59" s="103" t="s">
        <v>130</v>
      </c>
      <c r="K59" s="446">
        <f t="shared" si="7"/>
        <v>31</v>
      </c>
      <c r="L59" s="450">
        <v>405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3">
        <v>7</v>
      </c>
      <c r="B60" s="40" t="s">
        <v>21</v>
      </c>
      <c r="C60" s="128">
        <f t="shared" si="10"/>
        <v>528</v>
      </c>
      <c r="D60" s="139">
        <f t="shared" si="11"/>
        <v>591</v>
      </c>
      <c r="E60" s="300">
        <f t="shared" si="8"/>
        <v>101.53846153846153</v>
      </c>
      <c r="F60" s="300">
        <f t="shared" si="9"/>
        <v>89.340101522842644</v>
      </c>
      <c r="G60" s="514"/>
      <c r="H60" s="547">
        <v>230</v>
      </c>
      <c r="I60" s="306">
        <v>17</v>
      </c>
      <c r="J60" s="533" t="s">
        <v>23</v>
      </c>
      <c r="K60" s="515" t="s">
        <v>9</v>
      </c>
      <c r="L60" s="516">
        <v>40677</v>
      </c>
      <c r="M60" s="517"/>
      <c r="N60" s="130"/>
      <c r="Q60" s="129"/>
      <c r="R60" s="517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</v>
      </c>
      <c r="C61" s="52">
        <f t="shared" si="10"/>
        <v>462</v>
      </c>
      <c r="D61" s="139">
        <f t="shared" si="11"/>
        <v>447</v>
      </c>
      <c r="E61" s="66">
        <f t="shared" si="8"/>
        <v>121.89973614775727</v>
      </c>
      <c r="F61" s="66">
        <f t="shared" si="9"/>
        <v>103.35570469798658</v>
      </c>
      <c r="G61" s="88"/>
      <c r="H61" s="53">
        <v>223</v>
      </c>
      <c r="I61" s="119">
        <v>37</v>
      </c>
      <c r="J61" s="40" t="s">
        <v>39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8" t="s">
        <v>30</v>
      </c>
      <c r="C62" s="52">
        <f t="shared" si="10"/>
        <v>431</v>
      </c>
      <c r="D62" s="139">
        <f t="shared" si="11"/>
        <v>165</v>
      </c>
      <c r="E62" s="66">
        <f t="shared" si="8"/>
        <v>139.48220064724919</v>
      </c>
      <c r="F62" s="66">
        <f>SUM(C62/D62*100)</f>
        <v>261.21212121212125</v>
      </c>
      <c r="G62" s="87"/>
      <c r="H62" s="53">
        <v>162</v>
      </c>
      <c r="I62" s="119">
        <v>1</v>
      </c>
      <c r="J62" s="40" t="s">
        <v>4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72</v>
      </c>
      <c r="C63" s="52">
        <f t="shared" si="10"/>
        <v>262</v>
      </c>
      <c r="D63" s="139">
        <f t="shared" si="11"/>
        <v>405</v>
      </c>
      <c r="E63" s="72">
        <f t="shared" si="8"/>
        <v>132.99492385786803</v>
      </c>
      <c r="F63" s="66">
        <f>SUM(C63/D63*100)</f>
        <v>64.691358024691354</v>
      </c>
      <c r="G63" s="90"/>
      <c r="H63" s="53">
        <v>127</v>
      </c>
      <c r="I63" s="119">
        <v>13</v>
      </c>
      <c r="J63" s="40" t="s">
        <v>7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48350</v>
      </c>
      <c r="D64" s="82">
        <f>SUM(L60)</f>
        <v>40677</v>
      </c>
      <c r="E64" s="85">
        <f>SUM(N77/M77*100)</f>
        <v>93.215600840579143</v>
      </c>
      <c r="F64" s="85">
        <f>SUM(C64/D64*100)</f>
        <v>118.86323966860878</v>
      </c>
      <c r="G64" s="86"/>
      <c r="H64" s="479">
        <v>80</v>
      </c>
      <c r="I64" s="119">
        <v>9</v>
      </c>
      <c r="J64" s="459" t="s">
        <v>207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69</v>
      </c>
      <c r="I65" s="119">
        <v>19</v>
      </c>
      <c r="J65" s="40" t="s">
        <v>25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66</v>
      </c>
      <c r="I66" s="119">
        <v>36</v>
      </c>
      <c r="J66" s="40" t="s">
        <v>5</v>
      </c>
      <c r="K66" s="1"/>
      <c r="L66" s="264" t="s">
        <v>105</v>
      </c>
      <c r="M66" s="472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47</v>
      </c>
      <c r="I67" s="119">
        <v>15</v>
      </c>
      <c r="J67" s="40" t="s">
        <v>22</v>
      </c>
      <c r="K67" s="5">
        <f>SUM(I50)</f>
        <v>16</v>
      </c>
      <c r="L67" s="40" t="s">
        <v>3</v>
      </c>
      <c r="M67" s="239">
        <v>36195</v>
      </c>
      <c r="N67" s="128">
        <f>SUM(H50)</f>
        <v>36868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4</v>
      </c>
      <c r="I68" s="119">
        <v>23</v>
      </c>
      <c r="J68" s="40" t="s">
        <v>29</v>
      </c>
      <c r="K68" s="5">
        <f t="shared" ref="K68:K76" si="12">SUM(I51)</f>
        <v>26</v>
      </c>
      <c r="L68" s="40" t="s">
        <v>32</v>
      </c>
      <c r="M68" s="240">
        <v>6403</v>
      </c>
      <c r="N68" s="128">
        <f t="shared" ref="N68:N76" si="13">SUM(H51)</f>
        <v>3045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38</v>
      </c>
      <c r="L69" s="40" t="s">
        <v>40</v>
      </c>
      <c r="M69" s="240">
        <v>2484</v>
      </c>
      <c r="N69" s="128">
        <f t="shared" si="13"/>
        <v>2456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33</v>
      </c>
      <c r="L70" s="40" t="s">
        <v>0</v>
      </c>
      <c r="M70" s="240">
        <v>647</v>
      </c>
      <c r="N70" s="128">
        <f t="shared" si="13"/>
        <v>1843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4</v>
      </c>
      <c r="J71" s="40" t="s">
        <v>13</v>
      </c>
      <c r="K71" s="5">
        <f t="shared" si="12"/>
        <v>34</v>
      </c>
      <c r="L71" s="40" t="s">
        <v>1</v>
      </c>
      <c r="M71" s="240">
        <v>670</v>
      </c>
      <c r="N71" s="128">
        <f t="shared" si="13"/>
        <v>835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127">
        <v>0</v>
      </c>
      <c r="I72" s="119">
        <v>5</v>
      </c>
      <c r="J72" s="40" t="s">
        <v>14</v>
      </c>
      <c r="K72" s="5">
        <f t="shared" si="12"/>
        <v>25</v>
      </c>
      <c r="L72" s="40" t="s">
        <v>31</v>
      </c>
      <c r="M72" s="240">
        <v>3048</v>
      </c>
      <c r="N72" s="128">
        <f t="shared" si="13"/>
        <v>612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127">
        <v>0</v>
      </c>
      <c r="I73" s="119">
        <v>6</v>
      </c>
      <c r="J73" s="40" t="s">
        <v>15</v>
      </c>
      <c r="K73" s="5">
        <f t="shared" si="12"/>
        <v>14</v>
      </c>
      <c r="L73" s="40" t="s">
        <v>21</v>
      </c>
      <c r="M73" s="240">
        <v>520</v>
      </c>
      <c r="N73" s="128">
        <f t="shared" si="13"/>
        <v>528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40</v>
      </c>
      <c r="L74" s="40" t="s">
        <v>2</v>
      </c>
      <c r="M74" s="240">
        <v>379</v>
      </c>
      <c r="N74" s="128">
        <f t="shared" si="13"/>
        <v>462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127">
        <v>0</v>
      </c>
      <c r="I75" s="119">
        <v>8</v>
      </c>
      <c r="J75" s="40" t="s">
        <v>17</v>
      </c>
      <c r="K75" s="5">
        <f t="shared" si="12"/>
        <v>24</v>
      </c>
      <c r="L75" s="408" t="s">
        <v>30</v>
      </c>
      <c r="M75" s="240">
        <v>309</v>
      </c>
      <c r="N75" s="128">
        <f t="shared" si="13"/>
        <v>431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31</v>
      </c>
      <c r="L76" s="103" t="s">
        <v>72</v>
      </c>
      <c r="M76" s="241">
        <v>197</v>
      </c>
      <c r="N76" s="234">
        <f t="shared" si="13"/>
        <v>262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11</v>
      </c>
      <c r="J77" s="40" t="s">
        <v>19</v>
      </c>
      <c r="K77" s="5"/>
      <c r="L77" s="161" t="s">
        <v>70</v>
      </c>
      <c r="M77" s="413">
        <v>51869</v>
      </c>
      <c r="N77" s="242">
        <f>SUM(H90)</f>
        <v>48350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79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127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127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401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48350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tabSelected="1" zoomScaleNormal="100" workbookViewId="0">
      <selection activeCell="M8" sqref="M8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2" t="s">
        <v>226</v>
      </c>
      <c r="I2" s="5"/>
      <c r="J2" s="255" t="s">
        <v>124</v>
      </c>
      <c r="K2" s="117"/>
      <c r="L2" s="436" t="s">
        <v>215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2" t="s">
        <v>11</v>
      </c>
      <c r="K3" s="117"/>
      <c r="L3" s="437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35068</v>
      </c>
      <c r="I4" s="119">
        <v>33</v>
      </c>
      <c r="J4" s="225" t="s">
        <v>0</v>
      </c>
      <c r="K4" s="167">
        <f>SUM(I4)</f>
        <v>33</v>
      </c>
      <c r="L4" s="429">
        <v>38328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21353</v>
      </c>
      <c r="I5" s="119">
        <v>34</v>
      </c>
      <c r="J5" s="225" t="s">
        <v>1</v>
      </c>
      <c r="K5" s="167">
        <f t="shared" ref="K5:K13" si="0">SUM(I5)</f>
        <v>34</v>
      </c>
      <c r="L5" s="430">
        <v>31989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17927</v>
      </c>
      <c r="I6" s="119">
        <v>40</v>
      </c>
      <c r="J6" s="225" t="s">
        <v>2</v>
      </c>
      <c r="K6" s="167">
        <f t="shared" si="0"/>
        <v>40</v>
      </c>
      <c r="L6" s="430">
        <v>14224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10261</v>
      </c>
      <c r="I7" s="119">
        <v>13</v>
      </c>
      <c r="J7" s="225" t="s">
        <v>7</v>
      </c>
      <c r="K7" s="167">
        <f t="shared" si="0"/>
        <v>13</v>
      </c>
      <c r="L7" s="430">
        <v>7215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8089</v>
      </c>
      <c r="I8" s="119">
        <v>24</v>
      </c>
      <c r="J8" s="225" t="s">
        <v>30</v>
      </c>
      <c r="K8" s="167">
        <f t="shared" si="0"/>
        <v>24</v>
      </c>
      <c r="L8" s="430">
        <v>6107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7042</v>
      </c>
      <c r="I9" s="119">
        <v>9</v>
      </c>
      <c r="J9" s="480" t="s">
        <v>206</v>
      </c>
      <c r="K9" s="167">
        <f t="shared" si="0"/>
        <v>9</v>
      </c>
      <c r="L9" s="430">
        <v>7710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5727</v>
      </c>
      <c r="I10" s="119">
        <v>36</v>
      </c>
      <c r="J10" s="225" t="s">
        <v>5</v>
      </c>
      <c r="K10" s="167">
        <f t="shared" si="0"/>
        <v>36</v>
      </c>
      <c r="L10" s="430">
        <v>6825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2978</v>
      </c>
      <c r="I11" s="119">
        <v>25</v>
      </c>
      <c r="J11" s="225" t="s">
        <v>31</v>
      </c>
      <c r="K11" s="167">
        <f t="shared" si="0"/>
        <v>25</v>
      </c>
      <c r="L11" s="430">
        <v>2351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2800</v>
      </c>
      <c r="I12" s="119">
        <v>12</v>
      </c>
      <c r="J12" s="225" t="s">
        <v>20</v>
      </c>
      <c r="K12" s="167">
        <f t="shared" si="0"/>
        <v>12</v>
      </c>
      <c r="L12" s="430">
        <v>2850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548">
        <v>2000</v>
      </c>
      <c r="I13" s="194">
        <v>22</v>
      </c>
      <c r="J13" s="305" t="s">
        <v>28</v>
      </c>
      <c r="K13" s="254">
        <f t="shared" si="0"/>
        <v>22</v>
      </c>
      <c r="L13" s="438">
        <v>1989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6">
        <v>1317</v>
      </c>
      <c r="I14" s="306">
        <v>31</v>
      </c>
      <c r="J14" s="306" t="s">
        <v>187</v>
      </c>
      <c r="K14" s="117" t="s">
        <v>9</v>
      </c>
      <c r="L14" s="439">
        <v>127091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938</v>
      </c>
      <c r="I15" s="119">
        <v>26</v>
      </c>
      <c r="J15" s="225" t="s">
        <v>32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725</v>
      </c>
      <c r="I16" s="119">
        <v>16</v>
      </c>
      <c r="J16" s="225" t="s">
        <v>3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702</v>
      </c>
      <c r="I17" s="119">
        <v>38</v>
      </c>
      <c r="J17" s="225" t="s">
        <v>40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660</v>
      </c>
      <c r="I18" s="119">
        <v>17</v>
      </c>
      <c r="J18" s="225" t="s">
        <v>23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583</v>
      </c>
      <c r="I19" s="119">
        <v>21</v>
      </c>
      <c r="J19" s="225" t="s">
        <v>27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550</v>
      </c>
      <c r="I20" s="119">
        <v>6</v>
      </c>
      <c r="J20" s="225" t="s">
        <v>15</v>
      </c>
      <c r="K20" s="167">
        <f>SUM(I4)</f>
        <v>33</v>
      </c>
      <c r="L20" s="225" t="s">
        <v>0</v>
      </c>
      <c r="M20" s="440">
        <v>23127</v>
      </c>
      <c r="N20" s="128">
        <f>SUM(H4)</f>
        <v>35068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223</v>
      </c>
      <c r="D21" s="74" t="s">
        <v>212</v>
      </c>
      <c r="E21" s="74" t="s">
        <v>55</v>
      </c>
      <c r="F21" s="74" t="s">
        <v>54</v>
      </c>
      <c r="G21" s="75" t="s">
        <v>56</v>
      </c>
      <c r="H21" s="127">
        <v>354</v>
      </c>
      <c r="I21" s="119">
        <v>14</v>
      </c>
      <c r="J21" s="225" t="s">
        <v>21</v>
      </c>
      <c r="K21" s="167">
        <f t="shared" ref="K21:K29" si="1">SUM(I5)</f>
        <v>34</v>
      </c>
      <c r="L21" s="225" t="s">
        <v>1</v>
      </c>
      <c r="M21" s="441">
        <v>28151</v>
      </c>
      <c r="N21" s="128">
        <f t="shared" ref="N21:N29" si="2">SUM(H5)</f>
        <v>21353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35068</v>
      </c>
      <c r="D22" s="139">
        <f>SUM(L4)</f>
        <v>38328</v>
      </c>
      <c r="E22" s="70">
        <f t="shared" ref="E22:E31" si="3">SUM(N20/M20*100)</f>
        <v>151.6322912612963</v>
      </c>
      <c r="F22" s="66">
        <f t="shared" ref="F22:F32" si="4">SUM(C22/D22*100)</f>
        <v>91.49446879565852</v>
      </c>
      <c r="G22" s="77"/>
      <c r="H22" s="127">
        <v>323</v>
      </c>
      <c r="I22" s="119">
        <v>2</v>
      </c>
      <c r="J22" s="225" t="s">
        <v>6</v>
      </c>
      <c r="K22" s="167">
        <f t="shared" si="1"/>
        <v>40</v>
      </c>
      <c r="L22" s="225" t="s">
        <v>2</v>
      </c>
      <c r="M22" s="441">
        <v>10394</v>
      </c>
      <c r="N22" s="128">
        <f t="shared" si="2"/>
        <v>17927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21353</v>
      </c>
      <c r="D23" s="139">
        <f t="shared" ref="D23:D31" si="6">SUM(L5)</f>
        <v>31989</v>
      </c>
      <c r="E23" s="70">
        <f t="shared" si="3"/>
        <v>75.851657134737664</v>
      </c>
      <c r="F23" s="66">
        <f t="shared" si="4"/>
        <v>66.751070680546448</v>
      </c>
      <c r="G23" s="77"/>
      <c r="H23" s="401">
        <v>180</v>
      </c>
      <c r="I23" s="119">
        <v>18</v>
      </c>
      <c r="J23" s="225" t="s">
        <v>24</v>
      </c>
      <c r="K23" s="167">
        <f t="shared" si="1"/>
        <v>13</v>
      </c>
      <c r="L23" s="225" t="s">
        <v>7</v>
      </c>
      <c r="M23" s="441">
        <v>6247</v>
      </c>
      <c r="N23" s="128">
        <f t="shared" si="2"/>
        <v>10261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17927</v>
      </c>
      <c r="D24" s="139">
        <f t="shared" si="6"/>
        <v>14224</v>
      </c>
      <c r="E24" s="70">
        <f t="shared" si="3"/>
        <v>172.47450452183952</v>
      </c>
      <c r="F24" s="66">
        <f t="shared" si="4"/>
        <v>126.03346456692914</v>
      </c>
      <c r="G24" s="77"/>
      <c r="H24" s="127">
        <v>153</v>
      </c>
      <c r="I24" s="119">
        <v>11</v>
      </c>
      <c r="J24" s="225" t="s">
        <v>19</v>
      </c>
      <c r="K24" s="167">
        <f t="shared" si="1"/>
        <v>24</v>
      </c>
      <c r="L24" s="225" t="s">
        <v>30</v>
      </c>
      <c r="M24" s="441">
        <v>7260</v>
      </c>
      <c r="N24" s="128">
        <f t="shared" si="2"/>
        <v>8089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7</v>
      </c>
      <c r="C25" s="52">
        <f t="shared" si="5"/>
        <v>10261</v>
      </c>
      <c r="D25" s="139">
        <f t="shared" si="6"/>
        <v>7215</v>
      </c>
      <c r="E25" s="70">
        <f t="shared" si="3"/>
        <v>164.25484232431566</v>
      </c>
      <c r="F25" s="66">
        <f t="shared" si="4"/>
        <v>142.21760221760223</v>
      </c>
      <c r="G25" s="77"/>
      <c r="H25" s="127">
        <v>49</v>
      </c>
      <c r="I25" s="119">
        <v>32</v>
      </c>
      <c r="J25" s="225" t="s">
        <v>37</v>
      </c>
      <c r="K25" s="167">
        <f t="shared" si="1"/>
        <v>9</v>
      </c>
      <c r="L25" s="480" t="s">
        <v>205</v>
      </c>
      <c r="M25" s="441">
        <v>7121</v>
      </c>
      <c r="N25" s="128">
        <f t="shared" si="2"/>
        <v>7042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30</v>
      </c>
      <c r="C26" s="52">
        <f t="shared" si="5"/>
        <v>8089</v>
      </c>
      <c r="D26" s="139">
        <f t="shared" si="6"/>
        <v>6107</v>
      </c>
      <c r="E26" s="70">
        <f t="shared" si="3"/>
        <v>111.41873278236916</v>
      </c>
      <c r="F26" s="66">
        <f t="shared" si="4"/>
        <v>132.45456034059276</v>
      </c>
      <c r="G26" s="87"/>
      <c r="H26" s="127">
        <v>45</v>
      </c>
      <c r="I26" s="119">
        <v>1</v>
      </c>
      <c r="J26" s="225" t="s">
        <v>4</v>
      </c>
      <c r="K26" s="167">
        <f t="shared" si="1"/>
        <v>36</v>
      </c>
      <c r="L26" s="225" t="s">
        <v>5</v>
      </c>
      <c r="M26" s="441">
        <v>4649</v>
      </c>
      <c r="N26" s="128">
        <f t="shared" si="2"/>
        <v>5727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480" t="s">
        <v>205</v>
      </c>
      <c r="C27" s="52">
        <f t="shared" si="5"/>
        <v>7042</v>
      </c>
      <c r="D27" s="139">
        <f t="shared" si="6"/>
        <v>7710</v>
      </c>
      <c r="E27" s="70">
        <f t="shared" si="3"/>
        <v>98.890605252071339</v>
      </c>
      <c r="F27" s="66">
        <f t="shared" si="4"/>
        <v>91.335927367055774</v>
      </c>
      <c r="G27" s="91"/>
      <c r="H27" s="401">
        <v>27</v>
      </c>
      <c r="I27" s="119">
        <v>29</v>
      </c>
      <c r="J27" s="225" t="s">
        <v>118</v>
      </c>
      <c r="K27" s="167">
        <f t="shared" si="1"/>
        <v>25</v>
      </c>
      <c r="L27" s="225" t="s">
        <v>31</v>
      </c>
      <c r="M27" s="441">
        <v>2401</v>
      </c>
      <c r="N27" s="128">
        <f t="shared" si="2"/>
        <v>2978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5727</v>
      </c>
      <c r="D28" s="139">
        <f t="shared" si="6"/>
        <v>6825</v>
      </c>
      <c r="E28" s="70">
        <f t="shared" si="3"/>
        <v>123.18778231877823</v>
      </c>
      <c r="F28" s="66">
        <f t="shared" si="4"/>
        <v>83.912087912087912</v>
      </c>
      <c r="G28" s="77"/>
      <c r="H28" s="127">
        <v>25</v>
      </c>
      <c r="I28" s="119">
        <v>27</v>
      </c>
      <c r="J28" s="225" t="s">
        <v>33</v>
      </c>
      <c r="K28" s="167">
        <f t="shared" si="1"/>
        <v>12</v>
      </c>
      <c r="L28" s="225" t="s">
        <v>20</v>
      </c>
      <c r="M28" s="441">
        <v>2190</v>
      </c>
      <c r="N28" s="128">
        <f t="shared" si="2"/>
        <v>2800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31</v>
      </c>
      <c r="C29" s="52">
        <f t="shared" si="5"/>
        <v>2978</v>
      </c>
      <c r="D29" s="139">
        <f t="shared" si="6"/>
        <v>2351</v>
      </c>
      <c r="E29" s="70">
        <f t="shared" si="3"/>
        <v>124.03165347771761</v>
      </c>
      <c r="F29" s="66">
        <f t="shared" si="4"/>
        <v>126.66950233943004</v>
      </c>
      <c r="G29" s="88"/>
      <c r="H29" s="127">
        <v>13</v>
      </c>
      <c r="I29" s="119">
        <v>5</v>
      </c>
      <c r="J29" s="225" t="s">
        <v>14</v>
      </c>
      <c r="K29" s="254">
        <f t="shared" si="1"/>
        <v>22</v>
      </c>
      <c r="L29" s="305" t="s">
        <v>28</v>
      </c>
      <c r="M29" s="442">
        <v>1423</v>
      </c>
      <c r="N29" s="128">
        <f t="shared" si="2"/>
        <v>2000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20</v>
      </c>
      <c r="C30" s="52">
        <f t="shared" si="5"/>
        <v>2800</v>
      </c>
      <c r="D30" s="139">
        <f t="shared" si="6"/>
        <v>2850</v>
      </c>
      <c r="E30" s="70">
        <f t="shared" si="3"/>
        <v>127.85388127853881</v>
      </c>
      <c r="F30" s="66">
        <f t="shared" si="4"/>
        <v>98.245614035087712</v>
      </c>
      <c r="G30" s="87"/>
      <c r="H30" s="401">
        <v>12</v>
      </c>
      <c r="I30" s="119">
        <v>15</v>
      </c>
      <c r="J30" s="225" t="s">
        <v>22</v>
      </c>
      <c r="K30" s="161"/>
      <c r="L30" s="455" t="s">
        <v>131</v>
      </c>
      <c r="M30" s="443">
        <v>100757</v>
      </c>
      <c r="N30" s="128">
        <f>SUM(H44)</f>
        <v>119915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28</v>
      </c>
      <c r="C31" s="52">
        <f t="shared" si="5"/>
        <v>2000</v>
      </c>
      <c r="D31" s="139">
        <f t="shared" si="6"/>
        <v>1989</v>
      </c>
      <c r="E31" s="71">
        <f t="shared" si="3"/>
        <v>140.54813773717498</v>
      </c>
      <c r="F31" s="78">
        <f t="shared" si="4"/>
        <v>100.55304172951232</v>
      </c>
      <c r="G31" s="90"/>
      <c r="H31" s="127">
        <v>10</v>
      </c>
      <c r="I31" s="119">
        <v>39</v>
      </c>
      <c r="J31" s="225" t="s">
        <v>41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119915</v>
      </c>
      <c r="D32" s="82">
        <f>SUM(L14)</f>
        <v>127091</v>
      </c>
      <c r="E32" s="83">
        <f>SUM(N30/M30*100)</f>
        <v>119.0140635390097</v>
      </c>
      <c r="F32" s="78">
        <f t="shared" si="4"/>
        <v>94.353652107544988</v>
      </c>
      <c r="G32" s="86"/>
      <c r="H32" s="128">
        <v>2</v>
      </c>
      <c r="I32" s="119">
        <v>20</v>
      </c>
      <c r="J32" s="225" t="s">
        <v>26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1</v>
      </c>
      <c r="I33" s="119">
        <v>4</v>
      </c>
      <c r="J33" s="225" t="s">
        <v>13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1</v>
      </c>
      <c r="I34" s="119">
        <v>23</v>
      </c>
      <c r="J34" s="225" t="s">
        <v>29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3</v>
      </c>
      <c r="J35" s="225" t="s">
        <v>12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7</v>
      </c>
      <c r="J36" s="225" t="s">
        <v>16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8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5" t="s">
        <v>18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401">
        <v>0</v>
      </c>
      <c r="I39" s="119">
        <v>19</v>
      </c>
      <c r="J39" s="225" t="s">
        <v>25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119915</v>
      </c>
      <c r="I44" s="5"/>
      <c r="J44" s="224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223</v>
      </c>
      <c r="I48" s="5"/>
      <c r="J48" s="251" t="s">
        <v>127</v>
      </c>
      <c r="K48" s="117"/>
      <c r="L48" s="415" t="s">
        <v>215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2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70372</v>
      </c>
      <c r="I50" s="225">
        <v>36</v>
      </c>
      <c r="J50" s="225" t="s">
        <v>5</v>
      </c>
      <c r="K50" s="170">
        <f>SUM(I50)</f>
        <v>36</v>
      </c>
      <c r="L50" s="416">
        <v>18143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25682</v>
      </c>
      <c r="I51" s="225">
        <v>17</v>
      </c>
      <c r="J51" s="224" t="s">
        <v>23</v>
      </c>
      <c r="K51" s="170">
        <f t="shared" ref="K51:K59" si="7">SUM(I51)</f>
        <v>17</v>
      </c>
      <c r="L51" s="416">
        <v>17711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17937</v>
      </c>
      <c r="I52" s="225">
        <v>26</v>
      </c>
      <c r="J52" s="224" t="s">
        <v>32</v>
      </c>
      <c r="K52" s="170">
        <f t="shared" si="7"/>
        <v>26</v>
      </c>
      <c r="L52" s="416">
        <v>18753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17828</v>
      </c>
      <c r="I53" s="225">
        <v>16</v>
      </c>
      <c r="J53" s="224" t="s">
        <v>3</v>
      </c>
      <c r="K53" s="170">
        <f t="shared" si="7"/>
        <v>16</v>
      </c>
      <c r="L53" s="416">
        <v>15944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223</v>
      </c>
      <c r="D54" s="74" t="s">
        <v>212</v>
      </c>
      <c r="E54" s="74" t="s">
        <v>55</v>
      </c>
      <c r="F54" s="74" t="s">
        <v>54</v>
      </c>
      <c r="G54" s="75" t="s">
        <v>56</v>
      </c>
      <c r="H54" s="127">
        <v>15982</v>
      </c>
      <c r="I54" s="225">
        <v>40</v>
      </c>
      <c r="J54" s="224" t="s">
        <v>2</v>
      </c>
      <c r="K54" s="170">
        <f t="shared" si="7"/>
        <v>40</v>
      </c>
      <c r="L54" s="416">
        <v>24168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70372</v>
      </c>
      <c r="D55" s="9">
        <f t="shared" ref="D55:D64" si="8">SUM(L50)</f>
        <v>18143</v>
      </c>
      <c r="E55" s="66">
        <f>SUM(N66/M66*100)</f>
        <v>110.72440052866763</v>
      </c>
      <c r="F55" s="66">
        <f t="shared" ref="F55:F65" si="9">SUM(C55/D55*100)</f>
        <v>387.87411122747068</v>
      </c>
      <c r="G55" s="77"/>
      <c r="H55" s="127">
        <v>12483</v>
      </c>
      <c r="I55" s="225">
        <v>24</v>
      </c>
      <c r="J55" s="224" t="s">
        <v>30</v>
      </c>
      <c r="K55" s="170">
        <f t="shared" si="7"/>
        <v>24</v>
      </c>
      <c r="L55" s="416">
        <v>13680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23</v>
      </c>
      <c r="C56" s="52">
        <f t="shared" ref="C56:C64" si="10">SUM(H51)</f>
        <v>25682</v>
      </c>
      <c r="D56" s="9">
        <f t="shared" si="8"/>
        <v>17711</v>
      </c>
      <c r="E56" s="66">
        <f t="shared" ref="E56:E65" si="11">SUM(N67/M67*100)</f>
        <v>86.378312928830894</v>
      </c>
      <c r="F56" s="66">
        <f t="shared" si="9"/>
        <v>145.0059285189995</v>
      </c>
      <c r="G56" s="77"/>
      <c r="H56" s="127">
        <v>9591</v>
      </c>
      <c r="I56" s="225">
        <v>38</v>
      </c>
      <c r="J56" s="224" t="s">
        <v>40</v>
      </c>
      <c r="K56" s="170">
        <f t="shared" si="7"/>
        <v>38</v>
      </c>
      <c r="L56" s="416">
        <v>10246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32</v>
      </c>
      <c r="C57" s="52">
        <f t="shared" si="10"/>
        <v>17937</v>
      </c>
      <c r="D57" s="9">
        <f t="shared" si="8"/>
        <v>18753</v>
      </c>
      <c r="E57" s="66">
        <f t="shared" si="11"/>
        <v>107.432918064207</v>
      </c>
      <c r="F57" s="66">
        <f t="shared" si="9"/>
        <v>95.648696208606623</v>
      </c>
      <c r="G57" s="77"/>
      <c r="H57" s="127">
        <v>6655</v>
      </c>
      <c r="I57" s="225">
        <v>37</v>
      </c>
      <c r="J57" s="224" t="s">
        <v>39</v>
      </c>
      <c r="K57" s="170">
        <f t="shared" si="7"/>
        <v>37</v>
      </c>
      <c r="L57" s="416">
        <v>6792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</v>
      </c>
      <c r="C58" s="52">
        <f t="shared" si="10"/>
        <v>17828</v>
      </c>
      <c r="D58" s="9">
        <f t="shared" si="8"/>
        <v>15944</v>
      </c>
      <c r="E58" s="66">
        <f t="shared" si="11"/>
        <v>99.988782950084129</v>
      </c>
      <c r="F58" s="66">
        <f t="shared" si="9"/>
        <v>111.81635725037631</v>
      </c>
      <c r="G58" s="77"/>
      <c r="H58" s="525">
        <v>6605</v>
      </c>
      <c r="I58" s="227">
        <v>25</v>
      </c>
      <c r="J58" s="227" t="s">
        <v>31</v>
      </c>
      <c r="K58" s="170">
        <f t="shared" si="7"/>
        <v>25</v>
      </c>
      <c r="L58" s="414">
        <v>6636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2</v>
      </c>
      <c r="C59" s="52">
        <f t="shared" si="10"/>
        <v>15982</v>
      </c>
      <c r="D59" s="9">
        <f t="shared" si="8"/>
        <v>24168</v>
      </c>
      <c r="E59" s="66">
        <f t="shared" si="11"/>
        <v>115.11921054527119</v>
      </c>
      <c r="F59" s="66">
        <f t="shared" si="9"/>
        <v>66.128765309500167</v>
      </c>
      <c r="G59" s="87"/>
      <c r="H59" s="525">
        <v>5594</v>
      </c>
      <c r="I59" s="227">
        <v>23</v>
      </c>
      <c r="J59" s="227" t="s">
        <v>29</v>
      </c>
      <c r="K59" s="170">
        <f t="shared" si="7"/>
        <v>23</v>
      </c>
      <c r="L59" s="414">
        <v>8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30</v>
      </c>
      <c r="C60" s="52">
        <f t="shared" si="10"/>
        <v>12483</v>
      </c>
      <c r="D60" s="9">
        <f t="shared" si="8"/>
        <v>13680</v>
      </c>
      <c r="E60" s="66">
        <f t="shared" si="11"/>
        <v>91.531016278046636</v>
      </c>
      <c r="F60" s="66">
        <f t="shared" si="9"/>
        <v>91.25</v>
      </c>
      <c r="G60" s="77"/>
      <c r="H60" s="530">
        <v>5093</v>
      </c>
      <c r="I60" s="307">
        <v>33</v>
      </c>
      <c r="J60" s="308" t="s">
        <v>0</v>
      </c>
      <c r="K60" s="117" t="s">
        <v>9</v>
      </c>
      <c r="L60" s="418">
        <v>160016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40</v>
      </c>
      <c r="C61" s="52">
        <f t="shared" si="10"/>
        <v>9591</v>
      </c>
      <c r="D61" s="9">
        <f t="shared" si="8"/>
        <v>10246</v>
      </c>
      <c r="E61" s="66">
        <f t="shared" si="11"/>
        <v>109.66155957008918</v>
      </c>
      <c r="F61" s="66">
        <f t="shared" si="9"/>
        <v>93.607261370290857</v>
      </c>
      <c r="G61" s="77"/>
      <c r="H61" s="127">
        <v>3033</v>
      </c>
      <c r="I61" s="224">
        <v>15</v>
      </c>
      <c r="J61" s="224" t="s">
        <v>22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39</v>
      </c>
      <c r="C62" s="52">
        <f t="shared" si="10"/>
        <v>6655</v>
      </c>
      <c r="D62" s="9">
        <f t="shared" si="8"/>
        <v>6792</v>
      </c>
      <c r="E62" s="66">
        <f t="shared" si="11"/>
        <v>121</v>
      </c>
      <c r="F62" s="66">
        <f t="shared" si="9"/>
        <v>97.982921083627801</v>
      </c>
      <c r="G62" s="88"/>
      <c r="H62" s="127">
        <v>2839</v>
      </c>
      <c r="I62" s="225">
        <v>30</v>
      </c>
      <c r="J62" s="224" t="s">
        <v>121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31</v>
      </c>
      <c r="C63" s="52">
        <f t="shared" si="10"/>
        <v>6605</v>
      </c>
      <c r="D63" s="9">
        <f t="shared" si="8"/>
        <v>6636</v>
      </c>
      <c r="E63" s="66">
        <f t="shared" si="11"/>
        <v>119.30997109826589</v>
      </c>
      <c r="F63" s="66">
        <f t="shared" si="9"/>
        <v>99.532851115129588</v>
      </c>
      <c r="G63" s="87"/>
      <c r="H63" s="401">
        <v>2271</v>
      </c>
      <c r="I63" s="225">
        <v>29</v>
      </c>
      <c r="J63" s="224" t="s">
        <v>118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29</v>
      </c>
      <c r="C64" s="52">
        <f t="shared" si="10"/>
        <v>5594</v>
      </c>
      <c r="D64" s="9">
        <f t="shared" si="8"/>
        <v>8</v>
      </c>
      <c r="E64" s="72">
        <f t="shared" si="11"/>
        <v>10170.90909090909</v>
      </c>
      <c r="F64" s="66">
        <f t="shared" si="9"/>
        <v>69925</v>
      </c>
      <c r="G64" s="90"/>
      <c r="H64" s="169">
        <v>2115</v>
      </c>
      <c r="I64" s="225">
        <v>34</v>
      </c>
      <c r="J64" s="224" t="s">
        <v>1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212435</v>
      </c>
      <c r="D65" s="82">
        <f>SUM(L60)</f>
        <v>160016</v>
      </c>
      <c r="E65" s="85">
        <f t="shared" si="11"/>
        <v>105.51005508068401</v>
      </c>
      <c r="F65" s="85">
        <f t="shared" si="9"/>
        <v>132.75859914008598</v>
      </c>
      <c r="G65" s="86"/>
      <c r="H65" s="128">
        <v>1715</v>
      </c>
      <c r="I65" s="224">
        <v>18</v>
      </c>
      <c r="J65" s="224" t="s">
        <v>24</v>
      </c>
      <c r="K65" s="1"/>
      <c r="L65" s="265" t="s">
        <v>127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1564</v>
      </c>
      <c r="I66" s="224">
        <v>39</v>
      </c>
      <c r="J66" s="224" t="s">
        <v>41</v>
      </c>
      <c r="K66" s="163">
        <f>SUM(I50)</f>
        <v>36</v>
      </c>
      <c r="L66" s="225" t="s">
        <v>5</v>
      </c>
      <c r="M66" s="428">
        <v>63556</v>
      </c>
      <c r="N66" s="128">
        <f>SUM(H50)</f>
        <v>70372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1327</v>
      </c>
      <c r="I67" s="225">
        <v>35</v>
      </c>
      <c r="J67" s="224" t="s">
        <v>38</v>
      </c>
      <c r="K67" s="163">
        <f t="shared" ref="K67:K75" si="12">SUM(I51)</f>
        <v>17</v>
      </c>
      <c r="L67" s="224" t="s">
        <v>23</v>
      </c>
      <c r="M67" s="426">
        <v>29732</v>
      </c>
      <c r="N67" s="128">
        <f t="shared" ref="N67:N75" si="13">SUM(H51)</f>
        <v>25682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268">
        <v>1230</v>
      </c>
      <c r="I68" s="225">
        <v>14</v>
      </c>
      <c r="J68" s="224" t="s">
        <v>21</v>
      </c>
      <c r="K68" s="163">
        <f t="shared" si="12"/>
        <v>26</v>
      </c>
      <c r="L68" s="224" t="s">
        <v>32</v>
      </c>
      <c r="M68" s="426">
        <v>16696</v>
      </c>
      <c r="N68" s="128">
        <f t="shared" si="13"/>
        <v>17937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982</v>
      </c>
      <c r="I69" s="224">
        <v>1</v>
      </c>
      <c r="J69" s="224" t="s">
        <v>4</v>
      </c>
      <c r="K69" s="163">
        <f t="shared" si="12"/>
        <v>16</v>
      </c>
      <c r="L69" s="224" t="s">
        <v>3</v>
      </c>
      <c r="M69" s="426">
        <v>17830</v>
      </c>
      <c r="N69" s="128">
        <f t="shared" si="13"/>
        <v>17828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446</v>
      </c>
      <c r="I70" s="224">
        <v>21</v>
      </c>
      <c r="J70" s="224" t="s">
        <v>27</v>
      </c>
      <c r="K70" s="163">
        <f t="shared" si="12"/>
        <v>40</v>
      </c>
      <c r="L70" s="224" t="s">
        <v>2</v>
      </c>
      <c r="M70" s="426">
        <v>13883</v>
      </c>
      <c r="N70" s="128">
        <f t="shared" si="13"/>
        <v>15982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402</v>
      </c>
      <c r="I71" s="224">
        <v>22</v>
      </c>
      <c r="J71" s="224" t="s">
        <v>28</v>
      </c>
      <c r="K71" s="163">
        <f t="shared" si="12"/>
        <v>24</v>
      </c>
      <c r="L71" s="224" t="s">
        <v>30</v>
      </c>
      <c r="M71" s="426">
        <v>13638</v>
      </c>
      <c r="N71" s="128">
        <f t="shared" si="13"/>
        <v>12483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305</v>
      </c>
      <c r="I72" s="224">
        <v>13</v>
      </c>
      <c r="J72" s="224" t="s">
        <v>7</v>
      </c>
      <c r="K72" s="163">
        <f t="shared" si="12"/>
        <v>38</v>
      </c>
      <c r="L72" s="224" t="s">
        <v>40</v>
      </c>
      <c r="M72" s="426">
        <v>8746</v>
      </c>
      <c r="N72" s="128">
        <f t="shared" si="13"/>
        <v>9591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179</v>
      </c>
      <c r="I73" s="224">
        <v>27</v>
      </c>
      <c r="J73" s="224" t="s">
        <v>33</v>
      </c>
      <c r="K73" s="163">
        <f t="shared" si="12"/>
        <v>37</v>
      </c>
      <c r="L73" s="224" t="s">
        <v>39</v>
      </c>
      <c r="M73" s="426">
        <v>5500</v>
      </c>
      <c r="N73" s="128">
        <f t="shared" si="13"/>
        <v>6655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146</v>
      </c>
      <c r="I74" s="224">
        <v>9</v>
      </c>
      <c r="J74" s="459" t="s">
        <v>206</v>
      </c>
      <c r="K74" s="163">
        <f t="shared" si="12"/>
        <v>25</v>
      </c>
      <c r="L74" s="227" t="s">
        <v>31</v>
      </c>
      <c r="M74" s="427">
        <v>5536</v>
      </c>
      <c r="N74" s="128">
        <f t="shared" si="13"/>
        <v>6605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31</v>
      </c>
      <c r="I75" s="224">
        <v>28</v>
      </c>
      <c r="J75" s="224" t="s">
        <v>34</v>
      </c>
      <c r="K75" s="163">
        <f t="shared" si="12"/>
        <v>23</v>
      </c>
      <c r="L75" s="227" t="s">
        <v>29</v>
      </c>
      <c r="M75" s="427">
        <v>55</v>
      </c>
      <c r="N75" s="234">
        <f t="shared" si="13"/>
        <v>5594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15</v>
      </c>
      <c r="I76" s="224">
        <v>4</v>
      </c>
      <c r="J76" s="224" t="s">
        <v>13</v>
      </c>
      <c r="K76" s="5"/>
      <c r="L76" s="455" t="s">
        <v>131</v>
      </c>
      <c r="M76" s="467">
        <v>201341</v>
      </c>
      <c r="N76" s="242">
        <f>SUM(H90)</f>
        <v>212435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13</v>
      </c>
      <c r="I77" s="224">
        <v>20</v>
      </c>
      <c r="J77" s="224" t="s">
        <v>26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453">
        <v>0</v>
      </c>
      <c r="I78" s="224">
        <v>2</v>
      </c>
      <c r="J78" s="224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4">
        <v>3</v>
      </c>
      <c r="J79" s="224" t="s">
        <v>12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5</v>
      </c>
      <c r="J80" s="224" t="s">
        <v>14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453">
        <v>0</v>
      </c>
      <c r="I81" s="224">
        <v>6</v>
      </c>
      <c r="J81" s="224" t="s">
        <v>15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7</v>
      </c>
      <c r="J82" s="224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401">
        <v>0</v>
      </c>
      <c r="I83" s="224">
        <v>8</v>
      </c>
      <c r="J83" s="224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10</v>
      </c>
      <c r="J84" s="224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401">
        <v>0</v>
      </c>
      <c r="I85" s="224">
        <v>11</v>
      </c>
      <c r="J85" s="224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212435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tabSelected="1" zoomScaleNormal="100" workbookViewId="0">
      <selection activeCell="M8" sqref="M8"/>
    </sheetView>
  </sheetViews>
  <sheetFormatPr defaultRowHeight="13.5"/>
  <cols>
    <col min="1" max="1" width="5.625" style="309" customWidth="1"/>
    <col min="2" max="2" width="19.5" style="309" customWidth="1"/>
    <col min="3" max="4" width="13.25" style="309" customWidth="1"/>
    <col min="5" max="5" width="11.875" style="309" customWidth="1"/>
    <col min="6" max="6" width="15.125" style="309" customWidth="1"/>
    <col min="7" max="7" width="15" style="309" customWidth="1"/>
    <col min="8" max="8" width="15.5" style="309" customWidth="1"/>
    <col min="9" max="9" width="18.375" style="309" customWidth="1"/>
    <col min="10" max="10" width="17.125" style="309" customWidth="1"/>
    <col min="11" max="11" width="18.5" style="309" customWidth="1"/>
    <col min="12" max="12" width="16.875" style="309" customWidth="1"/>
    <col min="13" max="13" width="15.125" style="309" customWidth="1"/>
    <col min="14" max="16384" width="9" style="309"/>
  </cols>
  <sheetData>
    <row r="1" spans="1:12" ht="22.5" customHeight="1">
      <c r="A1" s="570" t="s">
        <v>237</v>
      </c>
      <c r="B1" s="571"/>
      <c r="C1" s="571"/>
      <c r="D1" s="571"/>
      <c r="E1" s="571"/>
      <c r="F1" s="571"/>
      <c r="G1" s="571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5" t="s">
        <v>223</v>
      </c>
      <c r="J2" s="405" t="s">
        <v>227</v>
      </c>
      <c r="K2" s="409" t="s">
        <v>212</v>
      </c>
      <c r="L2" s="409" t="s">
        <v>217</v>
      </c>
    </row>
    <row r="3" spans="1:12">
      <c r="I3" s="40" t="s">
        <v>85</v>
      </c>
      <c r="J3" s="406">
        <v>171952</v>
      </c>
      <c r="K3" s="40" t="s">
        <v>85</v>
      </c>
      <c r="L3" s="410">
        <v>171350</v>
      </c>
    </row>
    <row r="4" spans="1:12">
      <c r="I4" s="18" t="s">
        <v>87</v>
      </c>
      <c r="J4" s="406">
        <v>124950</v>
      </c>
      <c r="K4" s="18" t="s">
        <v>87</v>
      </c>
      <c r="L4" s="410">
        <v>56660</v>
      </c>
    </row>
    <row r="5" spans="1:12">
      <c r="I5" s="18" t="s">
        <v>88</v>
      </c>
      <c r="J5" s="406">
        <v>96082</v>
      </c>
      <c r="K5" s="18" t="s">
        <v>88</v>
      </c>
      <c r="L5" s="410">
        <v>91016</v>
      </c>
    </row>
    <row r="6" spans="1:12">
      <c r="I6" s="18" t="s">
        <v>106</v>
      </c>
      <c r="J6" s="406">
        <v>89929</v>
      </c>
      <c r="K6" s="18" t="s">
        <v>106</v>
      </c>
      <c r="L6" s="410">
        <v>104641</v>
      </c>
    </row>
    <row r="7" spans="1:12">
      <c r="I7" s="18" t="s">
        <v>117</v>
      </c>
      <c r="J7" s="406">
        <v>80080</v>
      </c>
      <c r="K7" s="18" t="s">
        <v>117</v>
      </c>
      <c r="L7" s="410">
        <v>85160</v>
      </c>
    </row>
    <row r="8" spans="1:12">
      <c r="I8" s="18" t="s">
        <v>114</v>
      </c>
      <c r="J8" s="406">
        <v>79570</v>
      </c>
      <c r="K8" s="18" t="s">
        <v>114</v>
      </c>
      <c r="L8" s="410">
        <v>70233</v>
      </c>
    </row>
    <row r="9" spans="1:12">
      <c r="I9" s="18" t="s">
        <v>108</v>
      </c>
      <c r="J9" s="406">
        <v>72895</v>
      </c>
      <c r="K9" s="18" t="s">
        <v>108</v>
      </c>
      <c r="L9" s="410">
        <v>70267</v>
      </c>
    </row>
    <row r="10" spans="1:12">
      <c r="I10" s="18" t="s">
        <v>189</v>
      </c>
      <c r="J10" s="406">
        <v>59319</v>
      </c>
      <c r="K10" s="18" t="s">
        <v>189</v>
      </c>
      <c r="L10" s="410">
        <v>48495</v>
      </c>
    </row>
    <row r="11" spans="1:12">
      <c r="I11" s="18" t="s">
        <v>110</v>
      </c>
      <c r="J11" s="406">
        <v>55664</v>
      </c>
      <c r="K11" s="18" t="s">
        <v>110</v>
      </c>
      <c r="L11" s="410">
        <v>42663</v>
      </c>
    </row>
    <row r="12" spans="1:12" ht="14.25" thickBot="1">
      <c r="I12" s="18" t="s">
        <v>111</v>
      </c>
      <c r="J12" s="407">
        <v>52381</v>
      </c>
      <c r="K12" s="18" t="s">
        <v>111</v>
      </c>
      <c r="L12" s="411">
        <v>40811</v>
      </c>
    </row>
    <row r="13" spans="1:12" ht="15.75" thickTop="1" thickBot="1">
      <c r="A13" s="65"/>
      <c r="B13" s="210"/>
      <c r="C13" s="311"/>
      <c r="D13" s="312"/>
      <c r="E13" s="65"/>
      <c r="F13" s="39"/>
      <c r="G13" s="39"/>
      <c r="I13" s="120" t="s">
        <v>8</v>
      </c>
      <c r="J13" s="444">
        <v>1248629</v>
      </c>
      <c r="K13" s="35" t="s">
        <v>9</v>
      </c>
      <c r="L13" s="174">
        <v>1129295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58" t="s">
        <v>228</v>
      </c>
      <c r="K23" s="483" t="s">
        <v>228</v>
      </c>
      <c r="L23" s="22" t="s">
        <v>71</v>
      </c>
      <c r="M23" s="8"/>
    </row>
    <row r="24" spans="9:14">
      <c r="I24" s="406">
        <f t="shared" ref="I24:I33" si="0">SUM(J3)</f>
        <v>171952</v>
      </c>
      <c r="J24" s="40" t="s">
        <v>85</v>
      </c>
      <c r="K24" s="406">
        <f>SUM(I24)</f>
        <v>171952</v>
      </c>
      <c r="L24" s="520">
        <v>169403</v>
      </c>
      <c r="M24" s="141"/>
      <c r="N24" s="1"/>
    </row>
    <row r="25" spans="9:14">
      <c r="I25" s="406">
        <f t="shared" si="0"/>
        <v>124950</v>
      </c>
      <c r="J25" s="18" t="s">
        <v>87</v>
      </c>
      <c r="K25" s="406">
        <f t="shared" ref="K25:K33" si="1">SUM(I25)</f>
        <v>124950</v>
      </c>
      <c r="L25" s="520">
        <v>118004</v>
      </c>
      <c r="M25" s="177"/>
      <c r="N25" s="1"/>
    </row>
    <row r="26" spans="9:14">
      <c r="I26" s="406">
        <f t="shared" si="0"/>
        <v>96082</v>
      </c>
      <c r="J26" s="18" t="s">
        <v>88</v>
      </c>
      <c r="K26" s="406">
        <f t="shared" si="1"/>
        <v>96082</v>
      </c>
      <c r="L26" s="520">
        <v>102141</v>
      </c>
      <c r="M26" s="141"/>
      <c r="N26" s="1"/>
    </row>
    <row r="27" spans="9:14">
      <c r="I27" s="406">
        <f t="shared" si="0"/>
        <v>89929</v>
      </c>
      <c r="J27" s="18" t="s">
        <v>106</v>
      </c>
      <c r="K27" s="406">
        <f t="shared" si="1"/>
        <v>89929</v>
      </c>
      <c r="L27" s="520">
        <v>87637</v>
      </c>
      <c r="M27" s="141"/>
      <c r="N27" s="1"/>
    </row>
    <row r="28" spans="9:14">
      <c r="I28" s="406">
        <f t="shared" si="0"/>
        <v>80080</v>
      </c>
      <c r="J28" s="18" t="s">
        <v>117</v>
      </c>
      <c r="K28" s="406">
        <f t="shared" si="1"/>
        <v>80080</v>
      </c>
      <c r="L28" s="520">
        <v>82310</v>
      </c>
      <c r="M28" s="141"/>
      <c r="N28" s="2"/>
    </row>
    <row r="29" spans="9:14">
      <c r="I29" s="406">
        <f t="shared" si="0"/>
        <v>79570</v>
      </c>
      <c r="J29" s="18" t="s">
        <v>114</v>
      </c>
      <c r="K29" s="406">
        <f t="shared" si="1"/>
        <v>79570</v>
      </c>
      <c r="L29" s="520">
        <v>81077</v>
      </c>
      <c r="M29" s="141"/>
      <c r="N29" s="1"/>
    </row>
    <row r="30" spans="9:14">
      <c r="I30" s="406">
        <f t="shared" si="0"/>
        <v>72895</v>
      </c>
      <c r="J30" s="18" t="s">
        <v>108</v>
      </c>
      <c r="K30" s="406">
        <f t="shared" si="1"/>
        <v>72895</v>
      </c>
      <c r="L30" s="520">
        <v>59837</v>
      </c>
      <c r="M30" s="141"/>
      <c r="N30" s="1"/>
    </row>
    <row r="31" spans="9:14">
      <c r="I31" s="406">
        <f t="shared" si="0"/>
        <v>59319</v>
      </c>
      <c r="J31" s="18" t="s">
        <v>189</v>
      </c>
      <c r="K31" s="406">
        <f t="shared" si="1"/>
        <v>59319</v>
      </c>
      <c r="L31" s="520">
        <v>56754</v>
      </c>
      <c r="M31" s="141"/>
      <c r="N31" s="1"/>
    </row>
    <row r="32" spans="9:14">
      <c r="I32" s="406">
        <f t="shared" si="0"/>
        <v>55664</v>
      </c>
      <c r="J32" s="18" t="s">
        <v>110</v>
      </c>
      <c r="K32" s="406">
        <f t="shared" si="1"/>
        <v>55664</v>
      </c>
      <c r="L32" s="520">
        <v>47934</v>
      </c>
      <c r="M32" s="141"/>
      <c r="N32" s="37"/>
    </row>
    <row r="33" spans="8:14">
      <c r="I33" s="406">
        <f t="shared" si="0"/>
        <v>52381</v>
      </c>
      <c r="J33" s="18" t="s">
        <v>111</v>
      </c>
      <c r="K33" s="406">
        <f t="shared" si="1"/>
        <v>52381</v>
      </c>
      <c r="L33" s="521">
        <v>55185</v>
      </c>
      <c r="M33" s="141"/>
      <c r="N33" s="37"/>
    </row>
    <row r="34" spans="8:14" ht="14.25" thickBot="1">
      <c r="H34" s="8"/>
      <c r="I34" s="171">
        <f>SUM(J13-(I24+I25+I26+I27+I28+I29+I30+I31+I32+I33))</f>
        <v>365807</v>
      </c>
      <c r="J34" s="108" t="s">
        <v>133</v>
      </c>
      <c r="K34" s="171">
        <f>SUM(I34)</f>
        <v>365807</v>
      </c>
      <c r="L34" s="171" t="s">
        <v>86</v>
      </c>
    </row>
    <row r="35" spans="8:14" ht="15.75" thickTop="1" thickBot="1">
      <c r="H35" s="8"/>
      <c r="I35" s="461">
        <f>SUM(I24:I34)</f>
        <v>1248629</v>
      </c>
      <c r="J35" s="190" t="s">
        <v>9</v>
      </c>
      <c r="K35" s="172">
        <f>SUM(J13)</f>
        <v>1248629</v>
      </c>
      <c r="L35" s="192">
        <v>1230017</v>
      </c>
    </row>
    <row r="36" spans="8:14" ht="14.25" thickTop="1"/>
    <row r="37" spans="8:14">
      <c r="I37" s="458" t="s">
        <v>216</v>
      </c>
      <c r="J37" s="65"/>
      <c r="K37" s="483" t="s">
        <v>216</v>
      </c>
    </row>
    <row r="38" spans="8:14">
      <c r="I38" s="410">
        <f>SUM(L3)</f>
        <v>171350</v>
      </c>
      <c r="J38" s="40" t="s">
        <v>85</v>
      </c>
      <c r="K38" s="410">
        <f>SUM(I38)</f>
        <v>171350</v>
      </c>
    </row>
    <row r="39" spans="8:14">
      <c r="I39" s="410">
        <f t="shared" ref="I39:I47" si="2">SUM(L4)</f>
        <v>56660</v>
      </c>
      <c r="J39" s="18" t="s">
        <v>87</v>
      </c>
      <c r="K39" s="410">
        <f t="shared" ref="K39:K47" si="3">SUM(I39)</f>
        <v>56660</v>
      </c>
    </row>
    <row r="40" spans="8:14">
      <c r="I40" s="410">
        <f t="shared" si="2"/>
        <v>91016</v>
      </c>
      <c r="J40" s="18" t="s">
        <v>88</v>
      </c>
      <c r="K40" s="410">
        <f t="shared" si="3"/>
        <v>91016</v>
      </c>
    </row>
    <row r="41" spans="8:14">
      <c r="I41" s="410">
        <f t="shared" si="2"/>
        <v>104641</v>
      </c>
      <c r="J41" s="18" t="s">
        <v>106</v>
      </c>
      <c r="K41" s="410">
        <f t="shared" si="3"/>
        <v>104641</v>
      </c>
    </row>
    <row r="42" spans="8:14">
      <c r="I42" s="410">
        <f t="shared" si="2"/>
        <v>85160</v>
      </c>
      <c r="J42" s="18" t="s">
        <v>117</v>
      </c>
      <c r="K42" s="410">
        <f t="shared" si="3"/>
        <v>85160</v>
      </c>
    </row>
    <row r="43" spans="8:14">
      <c r="I43" s="410">
        <f>SUM(L8)</f>
        <v>70233</v>
      </c>
      <c r="J43" s="18" t="s">
        <v>114</v>
      </c>
      <c r="K43" s="410">
        <f t="shared" si="3"/>
        <v>70233</v>
      </c>
    </row>
    <row r="44" spans="8:14">
      <c r="I44" s="410">
        <f t="shared" si="2"/>
        <v>70267</v>
      </c>
      <c r="J44" s="18" t="s">
        <v>108</v>
      </c>
      <c r="K44" s="410">
        <f t="shared" si="3"/>
        <v>70267</v>
      </c>
    </row>
    <row r="45" spans="8:14">
      <c r="I45" s="410">
        <f>SUM(L10)</f>
        <v>48495</v>
      </c>
      <c r="J45" s="18" t="s">
        <v>189</v>
      </c>
      <c r="K45" s="410">
        <f t="shared" si="3"/>
        <v>48495</v>
      </c>
    </row>
    <row r="46" spans="8:14">
      <c r="I46" s="410">
        <f t="shared" si="2"/>
        <v>42663</v>
      </c>
      <c r="J46" s="18" t="s">
        <v>110</v>
      </c>
      <c r="K46" s="410">
        <f t="shared" si="3"/>
        <v>42663</v>
      </c>
      <c r="M46" s="8"/>
    </row>
    <row r="47" spans="8:14">
      <c r="I47" s="410">
        <f t="shared" si="2"/>
        <v>40811</v>
      </c>
      <c r="J47" s="18" t="s">
        <v>111</v>
      </c>
      <c r="K47" s="526">
        <f t="shared" si="3"/>
        <v>40811</v>
      </c>
      <c r="M47" s="8"/>
    </row>
    <row r="48" spans="8:14" ht="14.25" thickBot="1">
      <c r="I48" s="157">
        <f>SUM(L13-(I38+I39+I40+I41+I42+I43+I44+I45+I46+I47))</f>
        <v>347999</v>
      </c>
      <c r="J48" s="103" t="s">
        <v>133</v>
      </c>
      <c r="K48" s="157">
        <f>SUM(I48)</f>
        <v>347999</v>
      </c>
    </row>
    <row r="49" spans="1:12" ht="15" thickTop="1" thickBot="1">
      <c r="I49" s="518">
        <f>SUM(I38:I48)</f>
        <v>1129295</v>
      </c>
      <c r="J49" s="460" t="s">
        <v>199</v>
      </c>
      <c r="K49" s="173">
        <f>SUM(L13)</f>
        <v>1129295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223</v>
      </c>
      <c r="D51" s="12" t="s">
        <v>212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171952</v>
      </c>
      <c r="D52" s="6">
        <f t="shared" ref="D52:D61" si="5">SUM(I38)</f>
        <v>171350</v>
      </c>
      <c r="E52" s="41">
        <f t="shared" ref="E52:E61" si="6">SUM(K24/L24*100)</f>
        <v>101.50469590266997</v>
      </c>
      <c r="F52" s="41">
        <f t="shared" ref="F52:F62" si="7">SUM(C52/D52*100)</f>
        <v>100.35132769185877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124950</v>
      </c>
      <c r="D53" s="6">
        <f t="shared" si="5"/>
        <v>56660</v>
      </c>
      <c r="E53" s="41">
        <f t="shared" si="6"/>
        <v>105.886241144368</v>
      </c>
      <c r="F53" s="41">
        <f t="shared" si="7"/>
        <v>220.52594422873278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96082</v>
      </c>
      <c r="D54" s="6">
        <f t="shared" si="5"/>
        <v>91016</v>
      </c>
      <c r="E54" s="41">
        <f t="shared" si="6"/>
        <v>94.068004033639767</v>
      </c>
      <c r="F54" s="41">
        <f t="shared" si="7"/>
        <v>105.56605432011953</v>
      </c>
      <c r="G54" s="40"/>
      <c r="I54" s="8"/>
    </row>
    <row r="55" spans="1:12" s="58" customFormat="1">
      <c r="A55" s="249">
        <v>4</v>
      </c>
      <c r="B55" s="18" t="s">
        <v>106</v>
      </c>
      <c r="C55" s="453">
        <f t="shared" si="4"/>
        <v>89929</v>
      </c>
      <c r="D55" s="453">
        <f t="shared" si="5"/>
        <v>104641</v>
      </c>
      <c r="E55" s="230">
        <f t="shared" si="6"/>
        <v>102.61533370608305</v>
      </c>
      <c r="F55" s="230">
        <f t="shared" si="7"/>
        <v>85.940501333129461</v>
      </c>
      <c r="G55" s="408"/>
    </row>
    <row r="56" spans="1:12">
      <c r="A56" s="28">
        <v>5</v>
      </c>
      <c r="B56" s="18" t="s">
        <v>117</v>
      </c>
      <c r="C56" s="6">
        <f t="shared" si="4"/>
        <v>80080</v>
      </c>
      <c r="D56" s="453">
        <f t="shared" si="5"/>
        <v>85160</v>
      </c>
      <c r="E56" s="41">
        <f t="shared" si="6"/>
        <v>97.290730166443922</v>
      </c>
      <c r="F56" s="41">
        <f t="shared" si="7"/>
        <v>94.034758102395486</v>
      </c>
      <c r="G56" s="40"/>
    </row>
    <row r="57" spans="1:12">
      <c r="A57" s="28">
        <v>6</v>
      </c>
      <c r="B57" s="18" t="s">
        <v>114</v>
      </c>
      <c r="C57" s="6">
        <f t="shared" si="4"/>
        <v>79570</v>
      </c>
      <c r="D57" s="6">
        <f t="shared" si="5"/>
        <v>70233</v>
      </c>
      <c r="E57" s="41">
        <f t="shared" si="6"/>
        <v>98.141273110746567</v>
      </c>
      <c r="F57" s="41">
        <f t="shared" si="7"/>
        <v>113.29432033374624</v>
      </c>
      <c r="G57" s="40"/>
    </row>
    <row r="58" spans="1:12" s="58" customFormat="1">
      <c r="A58" s="249">
        <v>7</v>
      </c>
      <c r="B58" s="18" t="s">
        <v>108</v>
      </c>
      <c r="C58" s="453">
        <f t="shared" si="4"/>
        <v>72895</v>
      </c>
      <c r="D58" s="453">
        <f t="shared" si="5"/>
        <v>70267</v>
      </c>
      <c r="E58" s="230">
        <f t="shared" si="6"/>
        <v>121.82261811253908</v>
      </c>
      <c r="F58" s="230">
        <f t="shared" si="7"/>
        <v>103.74002020863277</v>
      </c>
      <c r="G58" s="408"/>
    </row>
    <row r="59" spans="1:12">
      <c r="A59" s="28">
        <v>8</v>
      </c>
      <c r="B59" s="18" t="s">
        <v>189</v>
      </c>
      <c r="C59" s="6">
        <f t="shared" si="4"/>
        <v>59319</v>
      </c>
      <c r="D59" s="6">
        <f t="shared" si="5"/>
        <v>48495</v>
      </c>
      <c r="E59" s="41">
        <f t="shared" si="6"/>
        <v>104.51950523311133</v>
      </c>
      <c r="F59" s="41">
        <f t="shared" si="7"/>
        <v>122.31982678626663</v>
      </c>
      <c r="G59" s="40"/>
    </row>
    <row r="60" spans="1:12">
      <c r="A60" s="28">
        <v>9</v>
      </c>
      <c r="B60" s="18" t="s">
        <v>110</v>
      </c>
      <c r="C60" s="6">
        <f t="shared" si="4"/>
        <v>55664</v>
      </c>
      <c r="D60" s="6">
        <f t="shared" si="5"/>
        <v>42663</v>
      </c>
      <c r="E60" s="41">
        <f t="shared" si="6"/>
        <v>116.12634038469562</v>
      </c>
      <c r="F60" s="41">
        <f t="shared" si="7"/>
        <v>130.47371258467524</v>
      </c>
      <c r="G60" s="40"/>
    </row>
    <row r="61" spans="1:12" ht="14.25" thickBot="1">
      <c r="A61" s="108">
        <v>10</v>
      </c>
      <c r="B61" s="18" t="s">
        <v>111</v>
      </c>
      <c r="C61" s="111">
        <f t="shared" si="4"/>
        <v>52381</v>
      </c>
      <c r="D61" s="111">
        <f t="shared" si="5"/>
        <v>40811</v>
      </c>
      <c r="E61" s="102">
        <f t="shared" si="6"/>
        <v>94.918909123856125</v>
      </c>
      <c r="F61" s="102">
        <f t="shared" si="7"/>
        <v>128.35019970106097</v>
      </c>
      <c r="G61" s="103"/>
    </row>
    <row r="62" spans="1:12" ht="14.25" thickTop="1">
      <c r="A62" s="188"/>
      <c r="B62" s="161" t="s">
        <v>83</v>
      </c>
      <c r="C62" s="189">
        <f>SUM(J13)</f>
        <v>1248629</v>
      </c>
      <c r="D62" s="189">
        <f>SUM(L13)</f>
        <v>1129295</v>
      </c>
      <c r="E62" s="191">
        <f>SUM(C62/L35)*100</f>
        <v>101.51314981825455</v>
      </c>
      <c r="F62" s="191">
        <f t="shared" si="7"/>
        <v>110.56712373649047</v>
      </c>
      <c r="G62" s="198">
        <v>64.7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2019-05-08T06:18:42Z</cp:lastPrinted>
  <dcterms:created xsi:type="dcterms:W3CDTF">2004-08-12T01:21:30Z</dcterms:created>
  <dcterms:modified xsi:type="dcterms:W3CDTF">2019-05-09T23:56:20Z</dcterms:modified>
</cp:coreProperties>
</file>