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O56" i="51" l="1"/>
  <c r="O57" i="51"/>
  <c r="O58" i="51"/>
  <c r="O55" i="51"/>
  <c r="O87" i="51"/>
  <c r="O88" i="51"/>
  <c r="O57" i="56"/>
  <c r="O58" i="56"/>
  <c r="O87" i="49"/>
  <c r="O88" i="49"/>
  <c r="O57" i="48"/>
  <c r="O58" i="48"/>
  <c r="O74" i="47"/>
  <c r="O75" i="47"/>
  <c r="O88" i="55"/>
  <c r="N88" i="55"/>
  <c r="O58" i="55"/>
  <c r="O57" i="55"/>
  <c r="N58" i="55"/>
  <c r="O29" i="55"/>
  <c r="N29" i="55"/>
  <c r="O88" i="56"/>
  <c r="N88" i="56"/>
  <c r="N58" i="56"/>
  <c r="O29" i="56"/>
  <c r="N29" i="56"/>
  <c r="O58" i="49"/>
  <c r="N58" i="49"/>
  <c r="O29" i="49"/>
  <c r="N29" i="49"/>
  <c r="O88" i="48"/>
  <c r="N88" i="48"/>
  <c r="N58" i="48"/>
  <c r="O29" i="48"/>
  <c r="N29" i="48"/>
  <c r="N75" i="47"/>
  <c r="O47" i="47"/>
  <c r="N47" i="47"/>
  <c r="O23" i="47"/>
  <c r="N23" i="47"/>
  <c r="O70" i="46"/>
  <c r="N70" i="46"/>
  <c r="O46" i="46"/>
  <c r="N46" i="46"/>
  <c r="O21" i="46"/>
  <c r="N21" i="46"/>
  <c r="N88" i="51"/>
  <c r="N58" i="51"/>
  <c r="N29" i="51"/>
  <c r="O29" i="51"/>
  <c r="O60" i="54"/>
  <c r="O30" i="54"/>
  <c r="H44" i="15" l="1"/>
  <c r="N90" i="54"/>
  <c r="O90" i="54" s="1"/>
  <c r="N60" i="54"/>
  <c r="N30" i="54"/>
  <c r="D63" i="7" l="1"/>
  <c r="D62" i="44" l="1"/>
  <c r="F30" i="19" l="1"/>
  <c r="L11" i="41" l="1"/>
  <c r="L12" i="41"/>
  <c r="L13" i="41"/>
  <c r="L14" i="41"/>
  <c r="L15" i="41"/>
  <c r="L16" i="41"/>
  <c r="D23" i="8" l="1"/>
  <c r="O45" i="46" l="1"/>
  <c r="N88" i="49" l="1"/>
  <c r="D55" i="13" l="1"/>
  <c r="C55" i="44" l="1"/>
  <c r="J43" i="7" l="1"/>
  <c r="N87" i="56" l="1"/>
  <c r="N86" i="56"/>
  <c r="N85" i="56"/>
  <c r="N84" i="56"/>
  <c r="N57" i="56"/>
  <c r="N56" i="56"/>
  <c r="O56" i="56" s="1"/>
  <c r="N55" i="56"/>
  <c r="O55" i="56" s="1"/>
  <c r="N54" i="56"/>
  <c r="N28" i="56"/>
  <c r="O27" i="56"/>
  <c r="N27" i="56"/>
  <c r="N26" i="56"/>
  <c r="N25" i="56"/>
  <c r="O87" i="56" l="1"/>
  <c r="O86" i="56"/>
  <c r="O85" i="56"/>
  <c r="O28" i="56"/>
  <c r="O26" i="56"/>
  <c r="N87" i="55"/>
  <c r="N86" i="55"/>
  <c r="O86" i="55" s="1"/>
  <c r="N85" i="55"/>
  <c r="O85" i="55" s="1"/>
  <c r="N84" i="55"/>
  <c r="N57" i="55"/>
  <c r="N56" i="55"/>
  <c r="O56" i="55" s="1"/>
  <c r="N55" i="55"/>
  <c r="N54" i="55"/>
  <c r="O55" i="55" s="1"/>
  <c r="N28" i="55"/>
  <c r="N27" i="55"/>
  <c r="O27" i="55" s="1"/>
  <c r="N26" i="55"/>
  <c r="N25" i="55"/>
  <c r="O87" i="55" l="1"/>
  <c r="O28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N27" i="54"/>
  <c r="N28" i="54"/>
  <c r="N29" i="54"/>
  <c r="N26" i="54"/>
  <c r="N17" i="46"/>
  <c r="N86" i="54"/>
  <c r="N56" i="54"/>
  <c r="O57" i="54" l="1"/>
  <c r="N89" i="54"/>
  <c r="N88" i="54"/>
  <c r="N87" i="54"/>
  <c r="O87" i="54" s="1"/>
  <c r="O28" i="54"/>
  <c r="O27" i="54"/>
  <c r="O88" i="54" l="1"/>
  <c r="O89" i="54"/>
  <c r="O29" i="54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L17" i="41" s="1"/>
  <c r="N55" i="5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O27" i="48" s="1"/>
  <c r="N26" i="48"/>
  <c r="O26" i="48"/>
  <c r="N74" i="47"/>
  <c r="N73" i="47"/>
  <c r="N72" i="47"/>
  <c r="O72" i="47" s="1"/>
  <c r="N46" i="47"/>
  <c r="N45" i="47"/>
  <c r="N44" i="47"/>
  <c r="N22" i="47"/>
  <c r="N21" i="47"/>
  <c r="N20" i="47"/>
  <c r="O20" i="47" s="1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57" i="49" l="1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3" i="15" l="1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<sst xmlns="http://schemas.openxmlformats.org/spreadsheetml/2006/main" count="1319" uniqueCount="237">
  <si>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</si>
  <si>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</si>
  <si>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</si>
  <si>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</si>
  <si>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</si>
  <si>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</si>
  <si>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</si>
  <si>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</si>
  <si>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</si>
  <si>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</si>
  <si>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</si>
  <si>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</si>
  <si>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</si>
  <si>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</si>
  <si>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</si>
  <si>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</si>
  <si>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</si>
  <si>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</si>
  <si>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</si>
  <si>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</si>
  <si>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</si>
  <si>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</si>
  <si>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</si>
  <si>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</si>
  <si>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</si>
  <si>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</si>
  <si>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</si>
  <si>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</si>
  <si>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</si>
  <si>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</si>
  <si>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</si>
  <si>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</si>
  <si>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</si>
  <si>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</si>
  <si>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</si>
  <si>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</si>
  <si>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</si>
  <si>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</si>
  <si>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</si>
  <si>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</si>
  <si>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</si>
  <si>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</si>
  <si>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</si>
  <si>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</si>
  <si>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</si>
  <si>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</si>
  <si>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</si>
  <si>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</si>
  <si>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</si>
  <si>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</si>
  <si>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</si>
  <si>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</si>
  <si>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</si>
  <si>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</si>
  <si>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</si>
  <si>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</si>
  <si>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</si>
  <si>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</si>
  <si>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</si>
  <si>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</si>
  <si>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</si>
  <si>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</si>
  <si>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</si>
  <si>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</si>
  <si>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</si>
  <si>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</si>
  <si>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</si>
  <si>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</si>
  <si>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</si>
  <si>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</si>
  <si>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</si>
  <si>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</si>
  <si>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</si>
  <si>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</si>
  <si>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</si>
  <si>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</si>
  <si>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</si>
  <si>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</si>
  <si>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</si>
  <si>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</si>
  <si>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</si>
  <si>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</si>
  <si>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</si>
  <si>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</si>
  <si>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</si>
  <si>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</si>
  <si>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</si>
  <si>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</si>
  <si>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</si>
  <si>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</si>
  <si>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</si>
  <si>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</si>
  <si>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</si>
  <si>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</si>
  <si>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</si>
  <si>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</si>
  <si>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</si>
  <si>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</si>
  <si>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</si>
  <si>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</si>
  <si>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</si>
  <si>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</si>
  <si>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</si>
  <si>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</si>
  <si>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</si>
  <si>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</si>
  <si>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</si>
  <si>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</si>
  <si>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</si>
  <si>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</si>
  <si>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</si>
  <si>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</si>
  <si>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</si>
  <si>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</si>
  <si>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</si>
  <si>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</si>
  <si>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</si>
  <si>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</si>
  <si>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</si>
  <si>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</si>
  <si>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</si>
  <si>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</si>
  <si>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</si>
  <si>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</si>
  <si>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</si>
  <si>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</si>
  <si>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</si>
  <si>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</si>
  <si>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</si>
  <si>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</si>
  <si>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</si>
  <si>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</si>
  <si>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</si>
  <si>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</si>
  <si>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</si>
  <si>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</si>
  <si>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</si>
  <si>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</si>
  <si>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</si>
  <si>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</si>
  <si>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</si>
  <si>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</si>
  <si>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</si>
  <si>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</si>
  <si>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</si>
  <si>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</si>
  <si>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</si>
  <si>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</si>
  <si>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</si>
  <si>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</si>
  <si>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</si>
  <si>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</si>
  <si>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</si>
  <si>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</si>
  <si>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</si>
  <si>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</si>
  <si>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</si>
  <si>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</si>
  <si>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</si>
  <si>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</si>
  <si>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</si>
  <si>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</si>
  <si>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</si>
  <si>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</si>
  <si>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</si>
  <si>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</si>
  <si>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</si>
  <si>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</si>
  <si>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</si>
  <si>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</si>
  <si>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</si>
  <si>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</si>
  <si>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</si>
  <si>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</si>
  <si>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</si>
  <si>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</si>
  <si>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</si>
  <si>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</si>
  <si>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</si>
  <si>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</si>
  <si>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</si>
  <si>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</si>
  <si>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</si>
  <si>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</si>
  <si>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</si>
  <si>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</si>
  <si>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</si>
  <si>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</si>
  <si>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</si>
  <si>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</si>
  <si>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</si>
  <si>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</si>
  <si>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</si>
  <si>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</si>
  <si>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</si>
  <si>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</si>
  <si>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</si>
  <si>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</si>
  <si>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</si>
  <si>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</si>
  <si>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</si>
  <si>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</si>
  <si>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</si>
  <si>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</si>
  <si>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</si>
  <si>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</si>
  <si>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</si>
  <si>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</si>
  <si>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</si>
  <si>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</si>
  <si>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</si>
  <si>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</si>
  <si>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</si>
  <si>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</si>
  <si>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</si>
  <si>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</si>
  <si>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</si>
  <si>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平成29年12月</t>
    <rPh sb="0" eb="2">
      <t>ヘイセイ</t>
    </rPh>
    <rPh sb="4" eb="5">
      <t>ネン</t>
    </rPh>
    <rPh sb="7" eb="8">
      <t>ガツ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</si>
  <si>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</si>
  <si>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</si>
  <si>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</si>
  <si>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</si>
  <si>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</si>
  <si>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</si>
  <si>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</si>
  <si>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米</t>
    <rPh sb="0" eb="1">
      <t>コメ</t>
    </rPh>
    <phoneticPr fontId="2"/>
  </si>
  <si>
    <t>合成樹脂</t>
    <rPh sb="0" eb="2">
      <t>ゴウセイ</t>
    </rPh>
    <rPh sb="2" eb="4">
      <t>ジュシ</t>
    </rPh>
    <phoneticPr fontId="2"/>
  </si>
  <si>
    <t>平成30年12月</t>
    <rPh sb="0" eb="2">
      <t>ヘイセイ</t>
    </rPh>
    <rPh sb="4" eb="5">
      <t>ネン</t>
    </rPh>
    <rPh sb="7" eb="8">
      <t>ガツ</t>
    </rPh>
    <phoneticPr fontId="2"/>
  </si>
  <si>
    <t>平成30年12月所管面（1～3類）</t>
    <rPh sb="0" eb="2">
      <t>ヘイセイ</t>
    </rPh>
    <rPh sb="4" eb="5">
      <t>ネン</t>
    </rPh>
    <rPh sb="7" eb="8">
      <t>ガツ</t>
    </rPh>
    <rPh sb="8" eb="10">
      <t>ショカン</t>
    </rPh>
    <rPh sb="10" eb="11">
      <t>メン</t>
    </rPh>
    <rPh sb="15" eb="16">
      <t>ルイ</t>
    </rPh>
    <phoneticPr fontId="2"/>
  </si>
  <si>
    <t>2，897　㎡</t>
    <phoneticPr fontId="2"/>
  </si>
  <si>
    <r>
      <t>103，031 m</t>
    </r>
    <r>
      <rPr>
        <sz val="8"/>
        <rFont val="ＭＳ Ｐゴシック"/>
        <family val="3"/>
        <charset val="128"/>
      </rPr>
      <t>3</t>
    </r>
    <phoneticPr fontId="2"/>
  </si>
  <si>
    <t>8，705 ㎡</t>
    <phoneticPr fontId="2"/>
  </si>
  <si>
    <t>　　　　　　　　　　　　　　　　平成30年12月末上位10品目入庫高(県合計）      　　　　　　　　静岡県倉庫協会</t>
    <rPh sb="35" eb="36">
      <t>ケン</t>
    </rPh>
    <rPh sb="36" eb="38">
      <t>ゴウケイ</t>
    </rPh>
    <rPh sb="53" eb="56">
      <t>シズオカケン</t>
    </rPh>
    <rPh sb="56" eb="58">
      <t>ソウコ</t>
    </rPh>
    <rPh sb="58" eb="59">
      <t>キョウ</t>
    </rPh>
    <rPh sb="59" eb="60">
      <t>カイ</t>
    </rPh>
    <phoneticPr fontId="2"/>
  </si>
  <si>
    <t>　　　　　　　　　　　　平成30年12月末上位１０品目保管残高（県合計）　　　　　　　　　  　静岡県倉庫協会</t>
    <rPh sb="12" eb="14">
      <t>ヘイセイ</t>
    </rPh>
    <rPh sb="16" eb="17">
      <t>ネン</t>
    </rPh>
    <rPh sb="19" eb="21">
      <t>ガツマツ</t>
    </rPh>
    <rPh sb="20" eb="21">
      <t>マツ</t>
    </rPh>
    <rPh sb="21" eb="23">
      <t>ジョウイ</t>
    </rPh>
    <rPh sb="25" eb="27">
      <t>ヒンモク</t>
    </rPh>
    <rPh sb="27" eb="29">
      <t>ホカン</t>
    </rPh>
    <rPh sb="29" eb="31">
      <t>ザンダカ</t>
    </rPh>
    <rPh sb="32" eb="33">
      <t>ケン</t>
    </rPh>
    <rPh sb="33" eb="35">
      <t>ゴウケイ</t>
    </rPh>
    <rPh sb="48" eb="51">
      <t>シズオカケン</t>
    </rPh>
    <rPh sb="51" eb="53">
      <t>ソウコ</t>
    </rPh>
    <rPh sb="53" eb="54">
      <t>キョウ</t>
    </rPh>
    <rPh sb="54" eb="55">
      <t>カイ</t>
    </rPh>
    <phoneticPr fontId="2"/>
  </si>
  <si>
    <t>金属製品</t>
    <rPh sb="0" eb="2">
      <t>キンゾク</t>
    </rPh>
    <rPh sb="2" eb="4">
      <t>セイヒン</t>
    </rPh>
    <phoneticPr fontId="2"/>
  </si>
  <si>
    <t>麦</t>
    <rPh sb="0" eb="1">
      <t>ムギ</t>
    </rPh>
    <phoneticPr fontId="2"/>
  </si>
  <si>
    <t>その他織物</t>
    <rPh sb="2" eb="3">
      <t>タ</t>
    </rPh>
    <rPh sb="3" eb="5">
      <t>オリモノ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</si>
</sst>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5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38" fontId="1" fillId="0" borderId="43" xfId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38" fontId="1" fillId="0" borderId="9" xfId="1" applyFont="1" applyFill="1" applyBorder="1"/>
    <xf numFmtId="38" fontId="0" fillId="0" borderId="9" xfId="1" applyFont="1" applyBorder="1"/>
    <xf numFmtId="38" fontId="1" fillId="0" borderId="40" xfId="1" applyFill="1" applyBorder="1"/>
    <xf numFmtId="38" fontId="1" fillId="0" borderId="11" xfId="1" applyFont="1" applyBorder="1"/>
    <xf numFmtId="38" fontId="1" fillId="0" borderId="39" xfId="1" applyBorder="1"/>
    <xf numFmtId="38" fontId="1" fillId="0" borderId="21" xfId="1" applyBorder="1"/>
    <xf numFmtId="38" fontId="0" fillId="0" borderId="12" xfId="1" applyFont="1" applyFill="1" applyBorder="1"/>
    <xf numFmtId="0" fontId="0" fillId="0" borderId="1" xfId="0" applyFont="1" applyBorder="1" applyAlignment="1">
      <alignment horizontal="left"/>
    </xf>
    <xf numFmtId="179" fontId="1" fillId="0" borderId="11" xfId="1" applyNumberFormat="1" applyBorder="1"/>
    <xf numFmtId="179" fontId="0" fillId="0" borderId="42" xfId="1" applyNumberFormat="1" applyFont="1" applyBorder="1"/>
    <xf numFmtId="38" fontId="1" fillId="0" borderId="38" xfId="1" applyFill="1" applyBorder="1"/>
    <xf numFmtId="38" fontId="1" fillId="0" borderId="12" xfId="1" applyFont="1" applyFill="1" applyBorder="1"/>
    <xf numFmtId="38" fontId="1" fillId="0" borderId="47" xfId="1" applyBorder="1"/>
    <xf numFmtId="0" fontId="0" fillId="0" borderId="39" xfId="0" applyFont="1" applyBorder="1"/>
    <xf numFmtId="38" fontId="1" fillId="0" borderId="40" xfId="1" applyBorder="1"/>
    <xf numFmtId="0" fontId="1" fillId="0" borderId="39" xfId="0" applyFon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99FF"/>
      <color rgb="FFCC0000"/>
      <color rgb="FFFFCCFF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6917389906782383"/>
                  <c:y val="0.1827079934747144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6145933783349407E-2"/>
                  <c:y val="0.1065796628602501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7431693989071135E-2"/>
                  <c:y val="0.1065796628602500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857602057216328E-3"/>
                  <c:y val="0.1370309951060358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486338797814208"/>
                  <c:y val="0.1305055383574605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717454194792766E-2"/>
                  <c:y val="0.1348558999456225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7431795230032208E-2"/>
                  <c:y val="0.1392060902664491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平成30年12月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176</c:v>
                </c:pt>
                <c:pt idx="2">
                  <c:v>174</c:v>
                </c:pt>
                <c:pt idx="3">
                  <c:v>174</c:v>
                </c:pt>
                <c:pt idx="4">
                  <c:v>174</c:v>
                </c:pt>
                <c:pt idx="5">
                  <c:v>173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170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41136"/>
        <c:axId val="387841520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平成30年12月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116.1</c:v>
                </c:pt>
                <c:pt idx="1">
                  <c:v>108.8</c:v>
                </c:pt>
                <c:pt idx="2">
                  <c:v>101.6</c:v>
                </c:pt>
                <c:pt idx="3">
                  <c:v>107.2</c:v>
                </c:pt>
                <c:pt idx="4">
                  <c:v>105</c:v>
                </c:pt>
                <c:pt idx="5">
                  <c:v>95.8</c:v>
                </c:pt>
                <c:pt idx="6">
                  <c:v>99.5</c:v>
                </c:pt>
                <c:pt idx="7">
                  <c:v>100.7</c:v>
                </c:pt>
                <c:pt idx="8">
                  <c:v>106.9</c:v>
                </c:pt>
                <c:pt idx="9">
                  <c:v>108.5</c:v>
                </c:pt>
                <c:pt idx="10">
                  <c:v>114.8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平成29年12月</c:v>
                </c:pt>
                <c:pt idx="10">
                  <c:v>平成30年12月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214.4</c:v>
                </c:pt>
                <c:pt idx="1">
                  <c:v>218.3</c:v>
                </c:pt>
                <c:pt idx="2">
                  <c:v>215.3</c:v>
                </c:pt>
                <c:pt idx="3">
                  <c:v>214.8</c:v>
                </c:pt>
                <c:pt idx="4">
                  <c:v>215</c:v>
                </c:pt>
                <c:pt idx="5">
                  <c:v>220.5</c:v>
                </c:pt>
                <c:pt idx="6">
                  <c:v>225.3</c:v>
                </c:pt>
                <c:pt idx="7">
                  <c:v>226.3</c:v>
                </c:pt>
                <c:pt idx="8">
                  <c:v>228.9</c:v>
                </c:pt>
                <c:pt idx="9">
                  <c:v>231.8</c:v>
                </c:pt>
                <c:pt idx="10">
                  <c:v>234.9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841136"/>
        <c:axId val="387841520"/>
      </c:lineChart>
      <c:catAx>
        <c:axId val="38784113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87841520"/>
        <c:crosses val="autoZero"/>
        <c:auto val="1"/>
        <c:lblAlgn val="ctr"/>
        <c:lblOffset val="100"/>
        <c:tickLblSkip val="1"/>
        <c:noMultiLvlLbl val="0"/>
      </c:catAx>
      <c:valAx>
        <c:axId val="387841520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7841136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12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9.1829252413944338E-6"/>
                  <c:y val="-1.465018129872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1.1111162812881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その他の日用品</c:v>
                </c:pt>
                <c:pt idx="6">
                  <c:v>その他の食料工業品</c:v>
                </c:pt>
                <c:pt idx="7">
                  <c:v>ゴム製品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26020</c:v>
                </c:pt>
                <c:pt idx="1">
                  <c:v>19085</c:v>
                </c:pt>
                <c:pt idx="2">
                  <c:v>4906</c:v>
                </c:pt>
                <c:pt idx="3">
                  <c:v>4479</c:v>
                </c:pt>
                <c:pt idx="4">
                  <c:v>3261</c:v>
                </c:pt>
                <c:pt idx="5">
                  <c:v>2751</c:v>
                </c:pt>
                <c:pt idx="6">
                  <c:v>2374</c:v>
                </c:pt>
                <c:pt idx="7">
                  <c:v>2205</c:v>
                </c:pt>
                <c:pt idx="8">
                  <c:v>1563</c:v>
                </c:pt>
                <c:pt idx="9">
                  <c:v>1414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-2.90822457542829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1.4866262384674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31115040123901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その他の日用品</c:v>
                </c:pt>
                <c:pt idx="6">
                  <c:v>その他の食料工業品</c:v>
                </c:pt>
                <c:pt idx="7">
                  <c:v>ゴム製品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25281</c:v>
                </c:pt>
                <c:pt idx="1">
                  <c:v>19429</c:v>
                </c:pt>
                <c:pt idx="2">
                  <c:v>4675</c:v>
                </c:pt>
                <c:pt idx="3">
                  <c:v>4802</c:v>
                </c:pt>
                <c:pt idx="4">
                  <c:v>3297</c:v>
                </c:pt>
                <c:pt idx="5">
                  <c:v>1814</c:v>
                </c:pt>
                <c:pt idx="6">
                  <c:v>2451</c:v>
                </c:pt>
                <c:pt idx="7">
                  <c:v>3338</c:v>
                </c:pt>
                <c:pt idx="8">
                  <c:v>1445</c:v>
                </c:pt>
                <c:pt idx="9">
                  <c:v>1444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931536"/>
        <c:axId val="388932320"/>
      </c:barChart>
      <c:catAx>
        <c:axId val="38893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8932320"/>
        <c:crosses val="autoZero"/>
        <c:auto val="1"/>
        <c:lblAlgn val="ctr"/>
        <c:lblOffset val="100"/>
        <c:noMultiLvlLbl val="0"/>
      </c:catAx>
      <c:valAx>
        <c:axId val="388932320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89315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12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045751633986928E-2"/>
                  <c:y val="7.57575757575755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8387799564269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145969498910684E-3"/>
                  <c:y val="7.6184084943927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200435729847558E-2"/>
                  <c:y val="1.13633381054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28538E-3"/>
                  <c:y val="-3.7881770460511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雑品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61268</c:v>
                </c:pt>
                <c:pt idx="1">
                  <c:v>18071</c:v>
                </c:pt>
                <c:pt idx="2">
                  <c:v>13630</c:v>
                </c:pt>
                <c:pt idx="3">
                  <c:v>12241</c:v>
                </c:pt>
                <c:pt idx="4">
                  <c:v>8841</c:v>
                </c:pt>
                <c:pt idx="5">
                  <c:v>8476</c:v>
                </c:pt>
                <c:pt idx="6">
                  <c:v>7235</c:v>
                </c:pt>
                <c:pt idx="7">
                  <c:v>5060</c:v>
                </c:pt>
                <c:pt idx="8">
                  <c:v>4886</c:v>
                </c:pt>
                <c:pt idx="9">
                  <c:v>2513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33724460912958E-3"/>
                  <c:y val="-1.8939990455738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767810886384299E-3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9716775599128538E-3"/>
                  <c:y val="1.1363338105463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0576913179970157E-6"/>
                  <c:y val="-2.272757098544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3678314720463865E-5"/>
                  <c:y val="-2.6516046289668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3.0303626819374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雑品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61077</c:v>
                </c:pt>
                <c:pt idx="1">
                  <c:v>29432</c:v>
                </c:pt>
                <c:pt idx="2">
                  <c:v>9548</c:v>
                </c:pt>
                <c:pt idx="3">
                  <c:v>12420</c:v>
                </c:pt>
                <c:pt idx="4">
                  <c:v>9414</c:v>
                </c:pt>
                <c:pt idx="5">
                  <c:v>6531</c:v>
                </c:pt>
                <c:pt idx="6">
                  <c:v>7291</c:v>
                </c:pt>
                <c:pt idx="7">
                  <c:v>4313</c:v>
                </c:pt>
                <c:pt idx="8">
                  <c:v>364</c:v>
                </c:pt>
                <c:pt idx="9">
                  <c:v>2516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165400"/>
        <c:axId val="389165008"/>
      </c:barChart>
      <c:catAx>
        <c:axId val="389165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165008"/>
        <c:crosses val="autoZero"/>
        <c:auto val="1"/>
        <c:lblAlgn val="ctr"/>
        <c:lblOffset val="100"/>
        <c:noMultiLvlLbl val="0"/>
      </c:catAx>
      <c:valAx>
        <c:axId val="3891650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1654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30</a:t>
            </a:r>
            <a:r>
              <a:rPr lang="ja-JP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0921985815603E-3"/>
                  <c:y val="-7.75193798449614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730496453900709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38297872340425E-2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0110693175489E-17"/>
                  <c:y val="-1.1628212171153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60992907801418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38297872340425E-2"/>
                  <c:y val="-7.7519379844960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460992907801418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麦</c:v>
                </c:pt>
                <c:pt idx="2">
                  <c:v>飲料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21254</c:v>
                </c:pt>
                <c:pt idx="1">
                  <c:v>19589</c:v>
                </c:pt>
                <c:pt idx="2">
                  <c:v>18194</c:v>
                </c:pt>
                <c:pt idx="3">
                  <c:v>17739</c:v>
                </c:pt>
                <c:pt idx="4">
                  <c:v>17641</c:v>
                </c:pt>
                <c:pt idx="5">
                  <c:v>16822</c:v>
                </c:pt>
                <c:pt idx="6">
                  <c:v>11254</c:v>
                </c:pt>
                <c:pt idx="7">
                  <c:v>9484</c:v>
                </c:pt>
                <c:pt idx="8">
                  <c:v>7921</c:v>
                </c:pt>
                <c:pt idx="9">
                  <c:v>6990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63829787234041E-2"/>
                  <c:y val="7.7516327900873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38297872340361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730496453900709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65248226950289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98581560283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0638297872340295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麦</c:v>
                </c:pt>
                <c:pt idx="2">
                  <c:v>飲料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21152</c:v>
                </c:pt>
                <c:pt idx="1">
                  <c:v>18245</c:v>
                </c:pt>
                <c:pt idx="2">
                  <c:v>21691</c:v>
                </c:pt>
                <c:pt idx="3">
                  <c:v>17168</c:v>
                </c:pt>
                <c:pt idx="4">
                  <c:v>20736</c:v>
                </c:pt>
                <c:pt idx="5">
                  <c:v>16584</c:v>
                </c:pt>
                <c:pt idx="6">
                  <c:v>15496</c:v>
                </c:pt>
                <c:pt idx="7">
                  <c:v>10779</c:v>
                </c:pt>
                <c:pt idx="8">
                  <c:v>9922</c:v>
                </c:pt>
                <c:pt idx="9">
                  <c:v>9768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168928"/>
        <c:axId val="389165792"/>
      </c:barChart>
      <c:catAx>
        <c:axId val="38916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165792"/>
        <c:crosses val="autoZero"/>
        <c:auto val="1"/>
        <c:lblAlgn val="ctr"/>
        <c:lblOffset val="100"/>
        <c:noMultiLvlLbl val="0"/>
      </c:catAx>
      <c:valAx>
        <c:axId val="389165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1689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7777777777794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333333333333332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その他の製造工業品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非鉄金属</c:v>
                </c:pt>
                <c:pt idx="7">
                  <c:v>雑品</c:v>
                </c:pt>
                <c:pt idx="8">
                  <c:v>飲料</c:v>
                </c:pt>
                <c:pt idx="9">
                  <c:v>その他の機械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33912</c:v>
                </c:pt>
                <c:pt idx="1">
                  <c:v>8757</c:v>
                </c:pt>
                <c:pt idx="2">
                  <c:v>2446</c:v>
                </c:pt>
                <c:pt idx="3">
                  <c:v>1598</c:v>
                </c:pt>
                <c:pt idx="4">
                  <c:v>789</c:v>
                </c:pt>
                <c:pt idx="5">
                  <c:v>722</c:v>
                </c:pt>
                <c:pt idx="6">
                  <c:v>499</c:v>
                </c:pt>
                <c:pt idx="7">
                  <c:v>381</c:v>
                </c:pt>
                <c:pt idx="8">
                  <c:v>338</c:v>
                </c:pt>
                <c:pt idx="9">
                  <c:v>214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3.5645009614440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その他の製造工業品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非鉄金属</c:v>
                </c:pt>
                <c:pt idx="7">
                  <c:v>雑品</c:v>
                </c:pt>
                <c:pt idx="8">
                  <c:v>飲料</c:v>
                </c:pt>
                <c:pt idx="9">
                  <c:v>その他の機械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26211</c:v>
                </c:pt>
                <c:pt idx="1">
                  <c:v>3485</c:v>
                </c:pt>
                <c:pt idx="2">
                  <c:v>1232</c:v>
                </c:pt>
                <c:pt idx="3">
                  <c:v>1275</c:v>
                </c:pt>
                <c:pt idx="4">
                  <c:v>490</c:v>
                </c:pt>
                <c:pt idx="5">
                  <c:v>605</c:v>
                </c:pt>
                <c:pt idx="6">
                  <c:v>600</c:v>
                </c:pt>
                <c:pt idx="7">
                  <c:v>508</c:v>
                </c:pt>
                <c:pt idx="8">
                  <c:v>1053</c:v>
                </c:pt>
                <c:pt idx="9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169320"/>
        <c:axId val="389169712"/>
      </c:barChart>
      <c:catAx>
        <c:axId val="389169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169712"/>
        <c:crosses val="autoZero"/>
        <c:auto val="1"/>
        <c:lblAlgn val="ctr"/>
        <c:lblOffset val="100"/>
        <c:noMultiLvlLbl val="0"/>
      </c:catAx>
      <c:valAx>
        <c:axId val="38916971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16932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90441647549953E-3"/>
                  <c:y val="8.45707845841307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1.19090500427778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175438596492513E-3"/>
                  <c:y val="1.66464486056889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合成樹脂</c:v>
                </c:pt>
                <c:pt idx="4">
                  <c:v>鉄鋼</c:v>
                </c:pt>
                <c:pt idx="5">
                  <c:v>その他の農作物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27899</c:v>
                </c:pt>
                <c:pt idx="1">
                  <c:v>23051</c:v>
                </c:pt>
                <c:pt idx="2">
                  <c:v>14505</c:v>
                </c:pt>
                <c:pt idx="3">
                  <c:v>8127</c:v>
                </c:pt>
                <c:pt idx="4">
                  <c:v>7144</c:v>
                </c:pt>
                <c:pt idx="5">
                  <c:v>6741</c:v>
                </c:pt>
                <c:pt idx="6">
                  <c:v>5661</c:v>
                </c:pt>
                <c:pt idx="7">
                  <c:v>2539</c:v>
                </c:pt>
                <c:pt idx="8">
                  <c:v>2400</c:v>
                </c:pt>
                <c:pt idx="9">
                  <c:v>1333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4903314251072946E-3"/>
                  <c:y val="-3.7664783427495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97812773403646E-3"/>
                  <c:y val="-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261234078023711E-2"/>
                  <c:y val="3.3619526372762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4235E-3"/>
                  <c:y val="3.73474502127911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036717851213477E-3"/>
                  <c:y val="7.595830182244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811002955339246E-3"/>
                  <c:y val="-1.1394338419561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合成樹脂</c:v>
                </c:pt>
                <c:pt idx="4">
                  <c:v>鉄鋼</c:v>
                </c:pt>
                <c:pt idx="5">
                  <c:v>その他の農作物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29596</c:v>
                </c:pt>
                <c:pt idx="1">
                  <c:v>29042</c:v>
                </c:pt>
                <c:pt idx="2">
                  <c:v>11373</c:v>
                </c:pt>
                <c:pt idx="3">
                  <c:v>6798</c:v>
                </c:pt>
                <c:pt idx="4">
                  <c:v>5419</c:v>
                </c:pt>
                <c:pt idx="5">
                  <c:v>7333</c:v>
                </c:pt>
                <c:pt idx="6">
                  <c:v>6885</c:v>
                </c:pt>
                <c:pt idx="7">
                  <c:v>2409</c:v>
                </c:pt>
                <c:pt idx="8">
                  <c:v>2860</c:v>
                </c:pt>
                <c:pt idx="9">
                  <c:v>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167752"/>
        <c:axId val="389170104"/>
      </c:barChart>
      <c:catAx>
        <c:axId val="389167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170104"/>
        <c:crosses val="autoZero"/>
        <c:auto val="1"/>
        <c:lblAlgn val="ctr"/>
        <c:lblOffset val="100"/>
        <c:noMultiLvlLbl val="0"/>
      </c:catAx>
      <c:valAx>
        <c:axId val="38917010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1677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3.5839471678943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899529058803159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66956318638E-2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949764529401419E-3"/>
                  <c:y val="-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979905811760568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その他の織物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55564</c:v>
                </c:pt>
                <c:pt idx="1">
                  <c:v>21776</c:v>
                </c:pt>
                <c:pt idx="2">
                  <c:v>19145</c:v>
                </c:pt>
                <c:pt idx="3">
                  <c:v>16092</c:v>
                </c:pt>
                <c:pt idx="4">
                  <c:v>13411</c:v>
                </c:pt>
                <c:pt idx="5">
                  <c:v>12916</c:v>
                </c:pt>
                <c:pt idx="6">
                  <c:v>7947</c:v>
                </c:pt>
                <c:pt idx="7">
                  <c:v>6931</c:v>
                </c:pt>
                <c:pt idx="8">
                  <c:v>6791</c:v>
                </c:pt>
                <c:pt idx="9">
                  <c:v>5706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484929358820489E-2"/>
                  <c:y val="-1.4337199785510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424646794101493E-3"/>
                  <c:y val="-1.7921429176191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949764529400781E-3"/>
                  <c:y val="-5.644455732698809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59749821132351E-7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47488226470070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その他の織物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19015</c:v>
                </c:pt>
                <c:pt idx="1">
                  <c:v>16095</c:v>
                </c:pt>
                <c:pt idx="2">
                  <c:v>19242</c:v>
                </c:pt>
                <c:pt idx="3">
                  <c:v>16784</c:v>
                </c:pt>
                <c:pt idx="4">
                  <c:v>15531</c:v>
                </c:pt>
                <c:pt idx="5">
                  <c:v>24593</c:v>
                </c:pt>
                <c:pt idx="6">
                  <c:v>12437</c:v>
                </c:pt>
                <c:pt idx="7">
                  <c:v>7244</c:v>
                </c:pt>
                <c:pt idx="8">
                  <c:v>4109</c:v>
                </c:pt>
                <c:pt idx="9">
                  <c:v>3326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171280"/>
        <c:axId val="389163832"/>
      </c:barChart>
      <c:catAx>
        <c:axId val="38917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163832"/>
        <c:crosses val="autoZero"/>
        <c:auto val="1"/>
        <c:lblAlgn val="ctr"/>
        <c:lblOffset val="100"/>
        <c:noMultiLvlLbl val="0"/>
      </c:catAx>
      <c:valAx>
        <c:axId val="3891638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1712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5.3740069639889388E-3"/>
                  <c:y val="-3.0511060259344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298594201829188E-2"/>
                  <c:y val="6.0552601366844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438418591251054E-3"/>
                  <c:y val="2.9379508339489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957755782535213E-3"/>
                  <c:y val="5.8492702121461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438418591250395E-3"/>
                  <c:y val="8.4976116651695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877360711437178E-3"/>
                  <c:y val="-9.6592636059391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245872378402504E-3"/>
                  <c:y val="5.895905018725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220732448604569E-3"/>
                  <c:y val="1.1829774050846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鉄鋼</c:v>
                </c:pt>
                <c:pt idx="7">
                  <c:v>飲料</c:v>
                </c:pt>
                <c:pt idx="8">
                  <c:v>その他の機械</c:v>
                </c:pt>
                <c:pt idx="9">
                  <c:v>麦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164856</c:v>
                </c:pt>
                <c:pt idx="1">
                  <c:v>116289</c:v>
                </c:pt>
                <c:pt idx="2">
                  <c:v>95541</c:v>
                </c:pt>
                <c:pt idx="3">
                  <c:v>91250</c:v>
                </c:pt>
                <c:pt idx="4">
                  <c:v>85297</c:v>
                </c:pt>
                <c:pt idx="5">
                  <c:v>71796</c:v>
                </c:pt>
                <c:pt idx="6">
                  <c:v>64082</c:v>
                </c:pt>
                <c:pt idx="7">
                  <c:v>55449</c:v>
                </c:pt>
                <c:pt idx="8">
                  <c:v>54702</c:v>
                </c:pt>
                <c:pt idx="9">
                  <c:v>54430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239656789889201E-2"/>
                  <c:y val="9.1249552692527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679238388374144E-2"/>
                  <c:y val="5.9338690321214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957629292322393E-3"/>
                  <c:y val="-1.829724838236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895505029742114E-3"/>
                  <c:y val="-5.71803658559162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6859248015684788E-3"/>
                  <c:y val="6.3545196743811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683409051779522E-3"/>
                  <c:y val="8.927636137897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8.6564980916052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83564002290878E-3"/>
                  <c:y val="9.1814325978234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492268285740079E-3"/>
                  <c:y val="-2.7137239205389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-1.1792044383212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鉄鋼</c:v>
                </c:pt>
                <c:pt idx="7">
                  <c:v>飲料</c:v>
                </c:pt>
                <c:pt idx="8">
                  <c:v>その他の機械</c:v>
                </c:pt>
                <c:pt idx="9">
                  <c:v>麦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159087</c:v>
                </c:pt>
                <c:pt idx="1">
                  <c:v>49794</c:v>
                </c:pt>
                <c:pt idx="2">
                  <c:v>96217</c:v>
                </c:pt>
                <c:pt idx="3">
                  <c:v>105968</c:v>
                </c:pt>
                <c:pt idx="4">
                  <c:v>97450</c:v>
                </c:pt>
                <c:pt idx="5">
                  <c:v>64485</c:v>
                </c:pt>
                <c:pt idx="6">
                  <c:v>62647</c:v>
                </c:pt>
                <c:pt idx="7">
                  <c:v>47753</c:v>
                </c:pt>
                <c:pt idx="8">
                  <c:v>46126</c:v>
                </c:pt>
                <c:pt idx="9">
                  <c:v>56770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389164616"/>
        <c:axId val="389166184"/>
      </c:barChart>
      <c:catAx>
        <c:axId val="389164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166184"/>
        <c:crosses val="autoZero"/>
        <c:auto val="1"/>
        <c:lblAlgn val="ctr"/>
        <c:lblOffset val="100"/>
        <c:noMultiLvlLbl val="0"/>
      </c:catAx>
      <c:valAx>
        <c:axId val="389166184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164616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12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5335024227290571E-2"/>
                  <c:y val="6.36872593568975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37669302541928"/>
                      <c:h val="9.8575739706545484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131883780385235"/>
                  <c:y val="-0.105487761166418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144940225867582E-2"/>
                  <c:y val="-0.159961550858774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4475612701214993"/>
                  <c:y val="-7.38345647322720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8.9813474251737774E-2"/>
                  <c:y val="-6.1365985639460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1314659146471312"/>
                  <c:y val="-9.60855388671129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5.5630123688258468E-2"/>
                  <c:y val="-5.4028065570751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鉄鋼</c:v>
                </c:pt>
                <c:pt idx="7">
                  <c:v>飲料</c:v>
                </c:pt>
                <c:pt idx="8">
                  <c:v>その他の機械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164856</c:v>
                </c:pt>
                <c:pt idx="1">
                  <c:v>116289</c:v>
                </c:pt>
                <c:pt idx="2">
                  <c:v>95541</c:v>
                </c:pt>
                <c:pt idx="3">
                  <c:v>91250</c:v>
                </c:pt>
                <c:pt idx="4">
                  <c:v>85297</c:v>
                </c:pt>
                <c:pt idx="5">
                  <c:v>71796</c:v>
                </c:pt>
                <c:pt idx="6">
                  <c:v>64082</c:v>
                </c:pt>
                <c:pt idx="7">
                  <c:v>55449</c:v>
                </c:pt>
                <c:pt idx="8">
                  <c:v>54702</c:v>
                </c:pt>
                <c:pt idx="9">
                  <c:v>54430</c:v>
                </c:pt>
                <c:pt idx="10">
                  <c:v>362201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12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9109214401634907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61988339243853"/>
                      <c:h val="9.8143389970990452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4.6861814028971695E-2"/>
                  <c:y val="1.73030344891099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646530825"/>
                  <c:y val="-5.8721508495648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993034268"/>
                  <c:y val="-9.1544659537645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3763565813815258E-2"/>
                  <c:y val="-0.129765966754155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0664008601978188"/>
                  <c:y val="-7.2730694847354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7.1350737646343823E-2"/>
                  <c:y val="-8.28134641064604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991751985200324"/>
                  <c:y val="-5.91485932679468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3811651406169648"/>
                  <c:y val="-6.3197955518718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鉄鋼</c:v>
                </c:pt>
                <c:pt idx="7">
                  <c:v>飲料</c:v>
                </c:pt>
                <c:pt idx="8">
                  <c:v>その他の機械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159087</c:v>
                </c:pt>
                <c:pt idx="1">
                  <c:v>49794</c:v>
                </c:pt>
                <c:pt idx="2">
                  <c:v>96217</c:v>
                </c:pt>
                <c:pt idx="3">
                  <c:v>105968</c:v>
                </c:pt>
                <c:pt idx="4">
                  <c:v>97450</c:v>
                </c:pt>
                <c:pt idx="5">
                  <c:v>64485</c:v>
                </c:pt>
                <c:pt idx="6">
                  <c:v>62647</c:v>
                </c:pt>
                <c:pt idx="7">
                  <c:v>47753</c:v>
                </c:pt>
                <c:pt idx="8">
                  <c:v>46126</c:v>
                </c:pt>
                <c:pt idx="9">
                  <c:v>56770</c:v>
                </c:pt>
                <c:pt idx="10">
                  <c:v>332380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30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6555998229305E-2"/>
                  <c:y val="7.407409567631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非鉄金属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18241</c:v>
                </c:pt>
                <c:pt idx="1">
                  <c:v>9691</c:v>
                </c:pt>
                <c:pt idx="2">
                  <c:v>9102</c:v>
                </c:pt>
                <c:pt idx="3">
                  <c:v>5541</c:v>
                </c:pt>
                <c:pt idx="4">
                  <c:v>4722</c:v>
                </c:pt>
                <c:pt idx="5">
                  <c:v>4697</c:v>
                </c:pt>
                <c:pt idx="6">
                  <c:v>4126</c:v>
                </c:pt>
                <c:pt idx="7">
                  <c:v>3194</c:v>
                </c:pt>
                <c:pt idx="8">
                  <c:v>2715</c:v>
                </c:pt>
                <c:pt idx="9">
                  <c:v>2637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6231183309029472E-17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706949977865987E-3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706949977866313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06949977866313E-3"/>
                  <c:y val="7.4068263070358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84946647223578E-16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非鉄金属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19377</c:v>
                </c:pt>
                <c:pt idx="1">
                  <c:v>9658</c:v>
                </c:pt>
                <c:pt idx="2">
                  <c:v>9999</c:v>
                </c:pt>
                <c:pt idx="3">
                  <c:v>4414</c:v>
                </c:pt>
                <c:pt idx="4">
                  <c:v>4033</c:v>
                </c:pt>
                <c:pt idx="5">
                  <c:v>4393</c:v>
                </c:pt>
                <c:pt idx="6">
                  <c:v>4257</c:v>
                </c:pt>
                <c:pt idx="7">
                  <c:v>3129</c:v>
                </c:pt>
                <c:pt idx="8">
                  <c:v>2601</c:v>
                </c:pt>
                <c:pt idx="9">
                  <c:v>2137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28864"/>
        <c:axId val="389434352"/>
      </c:barChart>
      <c:catAx>
        <c:axId val="38942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434352"/>
        <c:crosses val="autoZero"/>
        <c:auto val="1"/>
        <c:lblAlgn val="ctr"/>
        <c:lblOffset val="100"/>
        <c:noMultiLvlLbl val="0"/>
      </c:catAx>
      <c:valAx>
        <c:axId val="389434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3894288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2,349,125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2,349,125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195441</c:v>
                </c:pt>
                <c:pt idx="1">
                  <c:v>400156</c:v>
                </c:pt>
                <c:pt idx="2">
                  <c:v>488222</c:v>
                </c:pt>
                <c:pt idx="3">
                  <c:v>85288</c:v>
                </c:pt>
                <c:pt idx="4">
                  <c:v>422536</c:v>
                </c:pt>
                <c:pt idx="5">
                  <c:v>757482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30</a:t>
            </a:r>
            <a:r>
              <a:rPr lang="ja-JP" sz="1100" baseline="0"/>
              <a:t>年</a:t>
            </a:r>
            <a:r>
              <a:rPr lang="en-US" altLang="ja-JP" sz="1100" baseline="0"/>
              <a:t>12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3.5366931918656055E-3"/>
                  <c:y val="-1.915738980903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46772767462455E-2"/>
                  <c:y val="7.6625335626148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37842617152962E-2"/>
                  <c:y val="1.149395118713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50397877984733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78426171529684E-2"/>
                  <c:y val="1.53256704980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378426171529684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050397877984082E-3"/>
                  <c:y val="-1.532567049808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雑品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108006</c:v>
                </c:pt>
                <c:pt idx="1">
                  <c:v>35893</c:v>
                </c:pt>
                <c:pt idx="2">
                  <c:v>18646</c:v>
                </c:pt>
                <c:pt idx="3">
                  <c:v>13529</c:v>
                </c:pt>
                <c:pt idx="4">
                  <c:v>13018</c:v>
                </c:pt>
                <c:pt idx="5">
                  <c:v>12703</c:v>
                </c:pt>
                <c:pt idx="6">
                  <c:v>12631</c:v>
                </c:pt>
                <c:pt idx="7">
                  <c:v>11236</c:v>
                </c:pt>
                <c:pt idx="8">
                  <c:v>6471</c:v>
                </c:pt>
                <c:pt idx="9">
                  <c:v>6161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10079575596801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915119363395226E-2"/>
                  <c:y val="1.5325368811657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733863837311468E-3"/>
                  <c:y val="1.1494252873563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66931918655409E-3"/>
                  <c:y val="3.83141762452093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67725232572088E-16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飲料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雑品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104885</c:v>
                </c:pt>
                <c:pt idx="1">
                  <c:v>36457</c:v>
                </c:pt>
                <c:pt idx="2">
                  <c:v>20962</c:v>
                </c:pt>
                <c:pt idx="3">
                  <c:v>13303</c:v>
                </c:pt>
                <c:pt idx="4">
                  <c:v>9467</c:v>
                </c:pt>
                <c:pt idx="5">
                  <c:v>10055</c:v>
                </c:pt>
                <c:pt idx="6">
                  <c:v>4811</c:v>
                </c:pt>
                <c:pt idx="7">
                  <c:v>11419</c:v>
                </c:pt>
                <c:pt idx="8">
                  <c:v>6456</c:v>
                </c:pt>
                <c:pt idx="9">
                  <c:v>2941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30824"/>
        <c:axId val="389431216"/>
      </c:barChart>
      <c:catAx>
        <c:axId val="389430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431216"/>
        <c:crosses val="autoZero"/>
        <c:auto val="1"/>
        <c:lblAlgn val="ctr"/>
        <c:lblOffset val="100"/>
        <c:noMultiLvlLbl val="0"/>
      </c:catAx>
      <c:valAx>
        <c:axId val="389431216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4308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77716608739121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4720527954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-1.4939309056956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95185664633636E-2"/>
                  <c:y val="7.4690663667042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260247552844805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鉄鋼</c:v>
                </c:pt>
                <c:pt idx="8">
                  <c:v>その他の機械</c:v>
                </c:pt>
                <c:pt idx="9">
                  <c:v>米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68982</c:v>
                </c:pt>
                <c:pt idx="1">
                  <c:v>52104</c:v>
                </c:pt>
                <c:pt idx="2">
                  <c:v>39484</c:v>
                </c:pt>
                <c:pt idx="3">
                  <c:v>36838</c:v>
                </c:pt>
                <c:pt idx="4">
                  <c:v>23558</c:v>
                </c:pt>
                <c:pt idx="5">
                  <c:v>21122</c:v>
                </c:pt>
                <c:pt idx="6">
                  <c:v>19421</c:v>
                </c:pt>
                <c:pt idx="7">
                  <c:v>19085</c:v>
                </c:pt>
                <c:pt idx="8">
                  <c:v>17654</c:v>
                </c:pt>
                <c:pt idx="9">
                  <c:v>16577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9126547205279211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301237764223044E-3"/>
                  <c:y val="-5.8816177396438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951856646335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650618882112337E-3"/>
                  <c:y val="-2.6144084930560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25309441055841E-3"/>
                  <c:y val="-1.8674136321195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99862632831885E-3"/>
                  <c:y val="-1.1205069954490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1298430628878324E-3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鉄鋼</c:v>
                </c:pt>
                <c:pt idx="8">
                  <c:v>その他の機械</c:v>
                </c:pt>
                <c:pt idx="9">
                  <c:v>米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62701</c:v>
                </c:pt>
                <c:pt idx="1">
                  <c:v>54827</c:v>
                </c:pt>
                <c:pt idx="2">
                  <c:v>31403</c:v>
                </c:pt>
                <c:pt idx="3">
                  <c:v>35563</c:v>
                </c:pt>
                <c:pt idx="4">
                  <c:v>23123</c:v>
                </c:pt>
                <c:pt idx="5">
                  <c:v>23813</c:v>
                </c:pt>
                <c:pt idx="6">
                  <c:v>18525</c:v>
                </c:pt>
                <c:pt idx="7">
                  <c:v>19380</c:v>
                </c:pt>
                <c:pt idx="8">
                  <c:v>17391</c:v>
                </c:pt>
                <c:pt idx="9">
                  <c:v>10602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26904"/>
        <c:axId val="389430432"/>
      </c:barChart>
      <c:catAx>
        <c:axId val="389426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430432"/>
        <c:crosses val="autoZero"/>
        <c:auto val="1"/>
        <c:lblAlgn val="ctr"/>
        <c:lblOffset val="100"/>
        <c:noMultiLvlLbl val="0"/>
      </c:catAx>
      <c:valAx>
        <c:axId val="3894304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4269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7.1206052514463892E-3"/>
                  <c:y val="-7.4906367041198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米</c:v>
                </c:pt>
                <c:pt idx="8">
                  <c:v>非鉄金属</c:v>
                </c:pt>
                <c:pt idx="9">
                  <c:v>飲料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35390</c:v>
                </c:pt>
                <c:pt idx="1">
                  <c:v>9625</c:v>
                </c:pt>
                <c:pt idx="2">
                  <c:v>2736</c:v>
                </c:pt>
                <c:pt idx="3">
                  <c:v>1614</c:v>
                </c:pt>
                <c:pt idx="4">
                  <c:v>1333</c:v>
                </c:pt>
                <c:pt idx="5">
                  <c:v>1087</c:v>
                </c:pt>
                <c:pt idx="6">
                  <c:v>1001</c:v>
                </c:pt>
                <c:pt idx="7">
                  <c:v>802</c:v>
                </c:pt>
                <c:pt idx="8">
                  <c:v>633</c:v>
                </c:pt>
                <c:pt idx="9">
                  <c:v>539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01513128616094E-3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米</c:v>
                </c:pt>
                <c:pt idx="8">
                  <c:v>非鉄金属</c:v>
                </c:pt>
                <c:pt idx="9">
                  <c:v>飲料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34387</c:v>
                </c:pt>
                <c:pt idx="1">
                  <c:v>4768</c:v>
                </c:pt>
                <c:pt idx="2">
                  <c:v>1329</c:v>
                </c:pt>
                <c:pt idx="3">
                  <c:v>1032</c:v>
                </c:pt>
                <c:pt idx="4">
                  <c:v>1607</c:v>
                </c:pt>
                <c:pt idx="5">
                  <c:v>1284</c:v>
                </c:pt>
                <c:pt idx="6">
                  <c:v>1137</c:v>
                </c:pt>
                <c:pt idx="7">
                  <c:v>800</c:v>
                </c:pt>
                <c:pt idx="8">
                  <c:v>772</c:v>
                </c:pt>
                <c:pt idx="9">
                  <c:v>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32000"/>
        <c:axId val="389429256"/>
      </c:barChart>
      <c:catAx>
        <c:axId val="38943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89429256"/>
        <c:crosses val="autoZero"/>
        <c:auto val="1"/>
        <c:lblAlgn val="ctr"/>
        <c:lblOffset val="100"/>
        <c:noMultiLvlLbl val="0"/>
      </c:catAx>
      <c:valAx>
        <c:axId val="38942925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3894320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3012477718360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59714795342E-3"/>
                  <c:y val="-1.1869439899511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260249554367201E-2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その他の製造工業品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32568</c:v>
                </c:pt>
                <c:pt idx="1">
                  <c:v>17641</c:v>
                </c:pt>
                <c:pt idx="2">
                  <c:v>15311</c:v>
                </c:pt>
                <c:pt idx="3">
                  <c:v>15146</c:v>
                </c:pt>
                <c:pt idx="4">
                  <c:v>8654</c:v>
                </c:pt>
                <c:pt idx="5">
                  <c:v>8140</c:v>
                </c:pt>
                <c:pt idx="6">
                  <c:v>4525</c:v>
                </c:pt>
                <c:pt idx="7">
                  <c:v>4472</c:v>
                </c:pt>
                <c:pt idx="8">
                  <c:v>3531</c:v>
                </c:pt>
                <c:pt idx="9">
                  <c:v>3371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7825311942959001E-3"/>
                  <c:y val="7.9129599330077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81366232964162E-2"/>
                  <c:y val="-7.9366365060356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287857734360747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3953710331663086E-3"/>
                  <c:y val="-7.040665137250377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024001010568215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1.5825608332159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67100369138351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その他の製造工業品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41789</c:v>
                </c:pt>
                <c:pt idx="1">
                  <c:v>13390</c:v>
                </c:pt>
                <c:pt idx="2">
                  <c:v>10085</c:v>
                </c:pt>
                <c:pt idx="3">
                  <c:v>16461</c:v>
                </c:pt>
                <c:pt idx="4">
                  <c:v>7365</c:v>
                </c:pt>
                <c:pt idx="5">
                  <c:v>5926</c:v>
                </c:pt>
                <c:pt idx="6">
                  <c:v>2792</c:v>
                </c:pt>
                <c:pt idx="7">
                  <c:v>4579</c:v>
                </c:pt>
                <c:pt idx="8">
                  <c:v>696</c:v>
                </c:pt>
                <c:pt idx="9">
                  <c:v>4619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27688"/>
        <c:axId val="389428080"/>
      </c:barChart>
      <c:catAx>
        <c:axId val="389427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428080"/>
        <c:crosses val="autoZero"/>
        <c:auto val="1"/>
        <c:lblAlgn val="ctr"/>
        <c:lblOffset val="100"/>
        <c:noMultiLvlLbl val="0"/>
      </c:catAx>
      <c:valAx>
        <c:axId val="38942808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4276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03380133038926E-3"/>
                  <c:y val="7.57926649543138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3043925064922447E-6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891763529558806E-2"/>
                  <c:y val="7.0919477311325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-1.4317515123443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1373994917302E-2"/>
                  <c:y val="-3.2029699496119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-7.2059174421379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82597</c:v>
                </c:pt>
                <c:pt idx="1">
                  <c:v>28654</c:v>
                </c:pt>
                <c:pt idx="2">
                  <c:v>27417</c:v>
                </c:pt>
                <c:pt idx="3">
                  <c:v>21760</c:v>
                </c:pt>
                <c:pt idx="4">
                  <c:v>18433</c:v>
                </c:pt>
                <c:pt idx="5">
                  <c:v>17573</c:v>
                </c:pt>
                <c:pt idx="6">
                  <c:v>14619</c:v>
                </c:pt>
                <c:pt idx="7">
                  <c:v>14524</c:v>
                </c:pt>
                <c:pt idx="8">
                  <c:v>13859</c:v>
                </c:pt>
                <c:pt idx="9">
                  <c:v>12036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591176102987127E-2"/>
                  <c:y val="-7.1492133002090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8052049049424378E-5"/>
                  <c:y val="3.4889890100635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13155300031E-3"/>
                  <c:y val="1.79656687298460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6944548598091E-3"/>
                  <c:y val="1.422179179474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31262E-3"/>
                  <c:y val="-1.073392563897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8747656542802799E-5"/>
                  <c:y val="-1.071427568880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22311</c:v>
                </c:pt>
                <c:pt idx="1">
                  <c:v>15950</c:v>
                </c:pt>
                <c:pt idx="2">
                  <c:v>48323</c:v>
                </c:pt>
                <c:pt idx="3">
                  <c:v>24881</c:v>
                </c:pt>
                <c:pt idx="4">
                  <c:v>27532</c:v>
                </c:pt>
                <c:pt idx="5">
                  <c:v>17203</c:v>
                </c:pt>
                <c:pt idx="6">
                  <c:v>13139</c:v>
                </c:pt>
                <c:pt idx="7">
                  <c:v>10204</c:v>
                </c:pt>
                <c:pt idx="8">
                  <c:v>13852</c:v>
                </c:pt>
                <c:pt idx="9">
                  <c:v>8405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33176"/>
        <c:axId val="389431608"/>
      </c:barChart>
      <c:catAx>
        <c:axId val="389433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431608"/>
        <c:crosses val="autoZero"/>
        <c:auto val="1"/>
        <c:lblAlgn val="ctr"/>
        <c:lblOffset val="100"/>
        <c:noMultiLvlLbl val="0"/>
      </c:catAx>
      <c:valAx>
        <c:axId val="389431608"/>
        <c:scaling>
          <c:orientation val="minMax"/>
          <c:max val="11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433176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432392"/>
        <c:axId val="391711136"/>
      </c:lineChart>
      <c:catAx>
        <c:axId val="389432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1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711136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43239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666254635352288E-2"/>
                  <c:y val="-6.994949494949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711528"/>
        <c:axId val="391716232"/>
      </c:lineChart>
      <c:catAx>
        <c:axId val="391711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1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716232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115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715056"/>
        <c:axId val="391713096"/>
      </c:lineChart>
      <c:catAx>
        <c:axId val="391715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13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713096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1505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715448"/>
        <c:axId val="391708784"/>
      </c:lineChart>
      <c:catAx>
        <c:axId val="391715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0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708784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1544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714272"/>
        <c:axId val="391713880"/>
      </c:lineChart>
      <c:catAx>
        <c:axId val="391714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1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713880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1427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30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12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2055888223553E-2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130562</c:v>
                </c:pt>
                <c:pt idx="1">
                  <c:v>258840</c:v>
                </c:pt>
                <c:pt idx="2">
                  <c:v>296081</c:v>
                </c:pt>
                <c:pt idx="3">
                  <c:v>54218</c:v>
                </c:pt>
                <c:pt idx="4">
                  <c:v>324934</c:v>
                </c:pt>
                <c:pt idx="5">
                  <c:v>489617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64879</c:v>
                </c:pt>
                <c:pt idx="1">
                  <c:v>141316</c:v>
                </c:pt>
                <c:pt idx="2">
                  <c:v>192141</c:v>
                </c:pt>
                <c:pt idx="3">
                  <c:v>31070</c:v>
                </c:pt>
                <c:pt idx="4">
                  <c:v>97602</c:v>
                </c:pt>
                <c:pt idx="5">
                  <c:v>267865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0.66803792448872035</c:v>
                </c:pt>
                <c:pt idx="1">
                  <c:v>0.64684772938553969</c:v>
                </c:pt>
                <c:pt idx="2">
                  <c:v>0.60644747676262023</c:v>
                </c:pt>
                <c:pt idx="3">
                  <c:v>0.63570490573116967</c:v>
                </c:pt>
                <c:pt idx="4">
                  <c:v>0.76900903118314179</c:v>
                </c:pt>
                <c:pt idx="5">
                  <c:v>0.64637443530011274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9257000"/>
        <c:axId val="389257384"/>
        <c:axId val="0"/>
      </c:bar3DChart>
      <c:catAx>
        <c:axId val="389257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9257384"/>
        <c:crosses val="autoZero"/>
        <c:auto val="1"/>
        <c:lblAlgn val="ctr"/>
        <c:lblOffset val="100"/>
        <c:noMultiLvlLbl val="0"/>
      </c:catAx>
      <c:valAx>
        <c:axId val="38925738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925700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710744"/>
        <c:axId val="391709960"/>
      </c:lineChart>
      <c:catAx>
        <c:axId val="391710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09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709960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107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711920"/>
        <c:axId val="391710352"/>
      </c:lineChart>
      <c:catAx>
        <c:axId val="391711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1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710352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11920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167928"/>
        <c:axId val="392164008"/>
      </c:lineChart>
      <c:catAx>
        <c:axId val="392167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164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164008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16792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169496"/>
        <c:axId val="392170280"/>
      </c:lineChart>
      <c:catAx>
        <c:axId val="392169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170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170280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169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165576"/>
        <c:axId val="392163224"/>
      </c:lineChart>
      <c:catAx>
        <c:axId val="392165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163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163224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1655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164792"/>
        <c:axId val="392165184"/>
      </c:lineChart>
      <c:catAx>
        <c:axId val="392164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16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165184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164792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163616"/>
        <c:axId val="392168320"/>
      </c:lineChart>
      <c:catAx>
        <c:axId val="392163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16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168320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163616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166752"/>
        <c:axId val="392168712"/>
      </c:lineChart>
      <c:catAx>
        <c:axId val="392166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168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168712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1667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167536"/>
        <c:axId val="392169104"/>
      </c:lineChart>
      <c:catAx>
        <c:axId val="392167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16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16910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16753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029104"/>
        <c:axId val="394019304"/>
      </c:lineChart>
      <c:catAx>
        <c:axId val="394029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19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019304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291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275808"/>
        <c:axId val="389276192"/>
      </c:lineChart>
      <c:catAx>
        <c:axId val="38927580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389276192"/>
        <c:crosses val="autoZero"/>
        <c:auto val="1"/>
        <c:lblAlgn val="ctr"/>
        <c:lblOffset val="100"/>
        <c:tickLblSkip val="1"/>
        <c:noMultiLvlLbl val="0"/>
      </c:catAx>
      <c:valAx>
        <c:axId val="389276192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389275808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7.5</c:v>
                </c:pt>
                <c:pt idx="1">
                  <c:v>8</c:v>
                </c:pt>
                <c:pt idx="2">
                  <c:v>8.6</c:v>
                </c:pt>
                <c:pt idx="3">
                  <c:v>8.9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7.4</c:v>
                </c:pt>
                <c:pt idx="9">
                  <c:v>8.4</c:v>
                </c:pt>
                <c:pt idx="10">
                  <c:v>8.1</c:v>
                </c:pt>
                <c:pt idx="11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029496"/>
        <c:axId val="394027928"/>
      </c:lineChart>
      <c:catAx>
        <c:axId val="394029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27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027928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294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10.1</c:v>
                </c:pt>
                <c:pt idx="5">
                  <c:v>10.7</c:v>
                </c:pt>
                <c:pt idx="6">
                  <c:v>10.1</c:v>
                </c:pt>
                <c:pt idx="7">
                  <c:v>8.8000000000000007</c:v>
                </c:pt>
                <c:pt idx="8">
                  <c:v>8.5</c:v>
                </c:pt>
                <c:pt idx="9">
                  <c:v>8.1999999999999993</c:v>
                </c:pt>
                <c:pt idx="10">
                  <c:v>8.5</c:v>
                </c:pt>
                <c:pt idx="11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026360"/>
        <c:axId val="394028320"/>
      </c:lineChart>
      <c:catAx>
        <c:axId val="394026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2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028320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263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022832"/>
        <c:axId val="394028712"/>
      </c:lineChart>
      <c:catAx>
        <c:axId val="394022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28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028712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22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020480"/>
        <c:axId val="394030280"/>
      </c:lineChart>
      <c:catAx>
        <c:axId val="394020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30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030280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2048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030672"/>
        <c:axId val="394023224"/>
      </c:lineChart>
      <c:catAx>
        <c:axId val="394030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23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023224"/>
        <c:scaling>
          <c:orientation val="minMax"/>
          <c:max val="3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3067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018912"/>
        <c:axId val="394019696"/>
      </c:lineChart>
      <c:catAx>
        <c:axId val="394018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1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019696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189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953680"/>
        <c:axId val="349330600"/>
      </c:lineChart>
      <c:catAx>
        <c:axId val="3889536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49330600"/>
        <c:crosses val="autoZero"/>
        <c:auto val="1"/>
        <c:lblAlgn val="ctr"/>
        <c:lblOffset val="100"/>
        <c:noMultiLvlLbl val="0"/>
      </c:catAx>
      <c:valAx>
        <c:axId val="349330600"/>
        <c:scaling>
          <c:orientation val="minMax"/>
          <c:max val="13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8953680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929184"/>
        <c:axId val="388932712"/>
      </c:lineChart>
      <c:catAx>
        <c:axId val="38892918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388932712"/>
        <c:crosses val="autoZero"/>
        <c:auto val="1"/>
        <c:lblAlgn val="ctr"/>
        <c:lblOffset val="100"/>
        <c:noMultiLvlLbl val="0"/>
      </c:catAx>
      <c:valAx>
        <c:axId val="388932712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8892918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3.569694852156813E-3"/>
                  <c:y val="-1.4430241674336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849176984287383E-3"/>
                  <c:y val="5.7717785276840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69835396857444E-3"/>
                  <c:y val="-1.4430014430014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446226235330192E-17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396707937150189E-3"/>
                  <c:y val="2.8857756416810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967079371495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69975941558140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116298</c:v>
                </c:pt>
                <c:pt idx="1">
                  <c:v>67449</c:v>
                </c:pt>
                <c:pt idx="2">
                  <c:v>89348</c:v>
                </c:pt>
                <c:pt idx="3">
                  <c:v>70495</c:v>
                </c:pt>
                <c:pt idx="4">
                  <c:v>56050</c:v>
                </c:pt>
                <c:pt idx="5">
                  <c:v>46793</c:v>
                </c:pt>
                <c:pt idx="6">
                  <c:v>46673</c:v>
                </c:pt>
                <c:pt idx="7">
                  <c:v>42550</c:v>
                </c:pt>
                <c:pt idx="8">
                  <c:v>32143</c:v>
                </c:pt>
                <c:pt idx="9">
                  <c:v>28179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09365645871766E-2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279341587429906E-2"/>
                  <c:y val="8.658008658008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4.54488643412111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245884921436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49176984286075E-3"/>
                  <c:y val="2.8860028860028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69835396857476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4279341587429776E-2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114552</c:v>
                </c:pt>
                <c:pt idx="1">
                  <c:v>31879</c:v>
                </c:pt>
                <c:pt idx="2">
                  <c:v>89458</c:v>
                </c:pt>
                <c:pt idx="3">
                  <c:v>62499</c:v>
                </c:pt>
                <c:pt idx="4">
                  <c:v>65302</c:v>
                </c:pt>
                <c:pt idx="5">
                  <c:v>59821</c:v>
                </c:pt>
                <c:pt idx="6">
                  <c:v>42319</c:v>
                </c:pt>
                <c:pt idx="7">
                  <c:v>51919</c:v>
                </c:pt>
                <c:pt idx="8">
                  <c:v>32958</c:v>
                </c:pt>
                <c:pt idx="9">
                  <c:v>26396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388929576"/>
        <c:axId val="388931928"/>
      </c:barChart>
      <c:catAx>
        <c:axId val="388929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8931928"/>
        <c:crosses val="autoZero"/>
        <c:auto val="1"/>
        <c:lblAlgn val="ctr"/>
        <c:lblOffset val="100"/>
        <c:noMultiLvlLbl val="0"/>
      </c:catAx>
      <c:valAx>
        <c:axId val="38893192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38892957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30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12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551005265242245E-2"/>
                  <c:y val="-6.9571383852247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1366025827968"/>
                      <c:h val="0.1026453803366322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094308724229984"/>
                  <c:y val="-7.28449998796022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4.5778166618061673E-2"/>
                  <c:y val="-8.40181559873824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76053420672839"/>
                      <c:h val="0.1271102121409135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5009459287674509"/>
                  <c:y val="-0.100978472874376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5.7795275590551171E-2"/>
                  <c:y val="-8.67587709793156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72729584015671"/>
                      <c:h val="9.0412964434491552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3.4002886391337833E-2"/>
                  <c:y val="-6.31713982999831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53261397880823"/>
                      <c:h val="0.16686556382287074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1596413696151261E-3"/>
                  <c:y val="3.0828216427075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03456939677411"/>
                      <c:h val="0.13628452406751909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116298</c:v>
                </c:pt>
                <c:pt idx="1">
                  <c:v>67449</c:v>
                </c:pt>
                <c:pt idx="2">
                  <c:v>89348</c:v>
                </c:pt>
                <c:pt idx="3">
                  <c:v>70495</c:v>
                </c:pt>
                <c:pt idx="4">
                  <c:v>56050</c:v>
                </c:pt>
                <c:pt idx="5">
                  <c:v>46793</c:v>
                </c:pt>
                <c:pt idx="6">
                  <c:v>46673</c:v>
                </c:pt>
                <c:pt idx="7">
                  <c:v>42550</c:v>
                </c:pt>
                <c:pt idx="8">
                  <c:v>32143</c:v>
                </c:pt>
                <c:pt idx="9">
                  <c:v>28179</c:v>
                </c:pt>
                <c:pt idx="10">
                  <c:v>148413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116298</c:v>
                </c:pt>
                <c:pt idx="1">
                  <c:v>67449</c:v>
                </c:pt>
                <c:pt idx="2">
                  <c:v>89348</c:v>
                </c:pt>
                <c:pt idx="3">
                  <c:v>70495</c:v>
                </c:pt>
                <c:pt idx="4">
                  <c:v>56050</c:v>
                </c:pt>
                <c:pt idx="5">
                  <c:v>46793</c:v>
                </c:pt>
                <c:pt idx="6">
                  <c:v>46673</c:v>
                </c:pt>
                <c:pt idx="7">
                  <c:v>42550</c:v>
                </c:pt>
                <c:pt idx="8">
                  <c:v>32143</c:v>
                </c:pt>
                <c:pt idx="9">
                  <c:v>28179</c:v>
                </c:pt>
                <c:pt idx="10">
                  <c:v>148413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29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12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75928486038487"/>
                  <c:y val="0.15621009442785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234924832869173"/>
                  <c:y val="7.66874830301384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47183319642296"/>
                  <c:y val="9.26563489908589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299486419159437"/>
                  <c:y val="-0.10324880079645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61988339243853"/>
                      <c:h val="0.1028813467282106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2713055906179674"/>
                  <c:y val="-9.81376293480557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4.7908209947039065E-2"/>
                  <c:y val="-0.10840293239207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7842973826744937"/>
                  <c:y val="-0.1008846652789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3089485951660623"/>
                  <c:y val="-0.109685703080218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8.1936513660983215E-2"/>
                  <c:y val="-3.0078136784626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1843414611341521E-2"/>
                  <c:y val="-2.47636286843466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821869594544956"/>
                      <c:h val="0.1028813467282106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その他の機械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114552</c:v>
                </c:pt>
                <c:pt idx="1">
                  <c:v>31879</c:v>
                </c:pt>
                <c:pt idx="2">
                  <c:v>89458</c:v>
                </c:pt>
                <c:pt idx="3">
                  <c:v>62499</c:v>
                </c:pt>
                <c:pt idx="4">
                  <c:v>65302</c:v>
                </c:pt>
                <c:pt idx="5">
                  <c:v>59821</c:v>
                </c:pt>
                <c:pt idx="6">
                  <c:v>42319</c:v>
                </c:pt>
                <c:pt idx="7">
                  <c:v>51919</c:v>
                </c:pt>
                <c:pt idx="8">
                  <c:v>32958</c:v>
                </c:pt>
                <c:pt idx="9">
                  <c:v>26396</c:v>
                </c:pt>
                <c:pt idx="10" formatCode="#,##0_);[Red]\(#,##0\)">
                  <c:v>176831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4"/>
          <a:ext cx="563830" cy="1419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0.93077</cdr:x>
      <cdr:y>0.39773</cdr:y>
    </cdr:from>
    <cdr:to>
      <cdr:x>0.99876</cdr:x>
      <cdr:y>0.84848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2288" y="1000126"/>
          <a:ext cx="523912" cy="1133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0.82623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7"/>
          <a:ext cx="800210" cy="1304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0.89033</cdr:x>
      <cdr:y>0.20946</cdr:y>
    </cdr:from>
    <cdr:to>
      <cdr:x>0.99086</cdr:x>
      <cdr:y>0.72203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993" y="588556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0.9098</cdr:x>
      <cdr:y>0.14643</cdr:y>
    </cdr:from>
    <cdr:to>
      <cdr:x>0.99739</cdr:x>
      <cdr:y>0.61429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51" y="390525"/>
          <a:ext cx="638235" cy="1247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0.88882</cdr:x>
      <cdr:y>0.50619</cdr:y>
    </cdr:from>
    <cdr:to>
      <cdr:x>0.98438</cdr:x>
      <cdr:y>0.90592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1869" y="1383749"/>
          <a:ext cx="699040" cy="1092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0.14453</cdr:y>
    </cdr:from>
    <cdr:to>
      <cdr:x>0.99221</cdr:x>
      <cdr:y>0.67831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6" y="404747"/>
          <a:ext cx="858024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0.24923</cdr:y>
    </cdr:from>
    <cdr:to>
      <cdr:x>1</cdr:x>
      <cdr:y>0.76573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4" y="678935"/>
          <a:ext cx="666756" cy="1407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0.16154</cdr:y>
    </cdr:from>
    <cdr:to>
      <cdr:x>0.98182</cdr:x>
      <cdr:y>0.69532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82" y="452371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0.46316</cdr:y>
    </cdr:from>
    <cdr:to>
      <cdr:x>0.99088</cdr:x>
      <cdr:y>0.7279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91" y="1297009"/>
          <a:ext cx="619156" cy="741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0.90601</cdr:x>
      <cdr:y>0.36558</cdr:y>
    </cdr:from>
    <cdr:to>
      <cdr:x>1</cdr:x>
      <cdr:y>0.83871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85" y="971525"/>
          <a:ext cx="685765" cy="1257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0.85156</cdr:x>
      <cdr:y>0.32565</cdr:y>
    </cdr:from>
    <cdr:to>
      <cdr:x>0.97656</cdr:x>
      <cdr:y>0.78618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29301" y="942952"/>
          <a:ext cx="914400" cy="1333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0.85965</cdr:x>
      <cdr:y>0.35571</cdr:y>
    </cdr:from>
    <cdr:to>
      <cdr:x>0.98433</cdr:x>
      <cdr:y>0.85906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2121" y="1009652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0.90021</cdr:x>
      <cdr:y>0.26872</cdr:y>
    </cdr:from>
    <cdr:to>
      <cdr:x>0.99347</cdr:x>
      <cdr:y>0.71429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76671" y="752497"/>
          <a:ext cx="681327" cy="12477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2" sqref="A2:H2"/>
    </sheetView>
  </sheetViews>
  <sheetFormatPr defaultRowHeight="17.25"/>
  <cols>
    <col min="1" max="1" width="9.625" style="321" customWidth="1"/>
    <col min="2" max="2" width="7.25" style="372" customWidth="1"/>
    <col min="3" max="3" width="9.625" style="373" customWidth="1"/>
    <col min="4" max="4" width="9" style="321"/>
    <col min="5" max="5" width="20" style="321" bestFit="1" customWidth="1"/>
    <col min="6" max="6" width="18.625" style="321" customWidth="1"/>
    <col min="7" max="7" width="7.75" style="321" customWidth="1"/>
    <col min="8" max="8" width="2.375" style="321" customWidth="1"/>
    <col min="9" max="9" width="7.75" style="321" customWidth="1"/>
    <col min="10" max="256" width="9" style="321"/>
    <col min="257" max="257" width="9.625" style="321" customWidth="1"/>
    <col min="258" max="258" width="7.25" style="321" customWidth="1"/>
    <col min="259" max="259" width="9.625" style="321" customWidth="1"/>
    <col min="260" max="260" width="9" style="321"/>
    <col min="261" max="261" width="20" style="321" bestFit="1" customWidth="1"/>
    <col min="262" max="262" width="18.625" style="321" customWidth="1"/>
    <col min="263" max="263" width="7.75" style="321" customWidth="1"/>
    <col min="264" max="264" width="2.375" style="321" customWidth="1"/>
    <col min="265" max="265" width="7.75" style="321" customWidth="1"/>
    <col min="266" max="512" width="9" style="321"/>
    <col min="513" max="513" width="9.625" style="321" customWidth="1"/>
    <col min="514" max="514" width="7.25" style="321" customWidth="1"/>
    <col min="515" max="515" width="9.625" style="321" customWidth="1"/>
    <col min="516" max="516" width="9" style="321"/>
    <col min="517" max="517" width="20" style="321" bestFit="1" customWidth="1"/>
    <col min="518" max="518" width="18.625" style="321" customWidth="1"/>
    <col min="519" max="519" width="7.75" style="321" customWidth="1"/>
    <col min="520" max="520" width="2.375" style="321" customWidth="1"/>
    <col min="521" max="521" width="7.75" style="321" customWidth="1"/>
    <col min="522" max="768" width="9" style="321"/>
    <col min="769" max="769" width="9.625" style="321" customWidth="1"/>
    <col min="770" max="770" width="7.25" style="321" customWidth="1"/>
    <col min="771" max="771" width="9.625" style="321" customWidth="1"/>
    <col min="772" max="772" width="9" style="321"/>
    <col min="773" max="773" width="20" style="321" bestFit="1" customWidth="1"/>
    <col min="774" max="774" width="18.625" style="321" customWidth="1"/>
    <col min="775" max="775" width="7.75" style="321" customWidth="1"/>
    <col min="776" max="776" width="2.375" style="321" customWidth="1"/>
    <col min="777" max="777" width="7.75" style="321" customWidth="1"/>
    <col min="778" max="1024" width="9" style="321"/>
    <col min="1025" max="1025" width="9.625" style="321" customWidth="1"/>
    <col min="1026" max="1026" width="7.25" style="321" customWidth="1"/>
    <col min="1027" max="1027" width="9.625" style="321" customWidth="1"/>
    <col min="1028" max="1028" width="9" style="321"/>
    <col min="1029" max="1029" width="20" style="321" bestFit="1" customWidth="1"/>
    <col min="1030" max="1030" width="18.625" style="321" customWidth="1"/>
    <col min="1031" max="1031" width="7.75" style="321" customWidth="1"/>
    <col min="1032" max="1032" width="2.375" style="321" customWidth="1"/>
    <col min="1033" max="1033" width="7.75" style="321" customWidth="1"/>
    <col min="1034" max="1280" width="9" style="321"/>
    <col min="1281" max="1281" width="9.625" style="321" customWidth="1"/>
    <col min="1282" max="1282" width="7.25" style="321" customWidth="1"/>
    <col min="1283" max="1283" width="9.625" style="321" customWidth="1"/>
    <col min="1284" max="1284" width="9" style="321"/>
    <col min="1285" max="1285" width="20" style="321" bestFit="1" customWidth="1"/>
    <col min="1286" max="1286" width="18.625" style="321" customWidth="1"/>
    <col min="1287" max="1287" width="7.75" style="321" customWidth="1"/>
    <col min="1288" max="1288" width="2.375" style="321" customWidth="1"/>
    <col min="1289" max="1289" width="7.75" style="321" customWidth="1"/>
    <col min="1290" max="1536" width="9" style="321"/>
    <col min="1537" max="1537" width="9.625" style="321" customWidth="1"/>
    <col min="1538" max="1538" width="7.25" style="321" customWidth="1"/>
    <col min="1539" max="1539" width="9.625" style="321" customWidth="1"/>
    <col min="1540" max="1540" width="9" style="321"/>
    <col min="1541" max="1541" width="20" style="321" bestFit="1" customWidth="1"/>
    <col min="1542" max="1542" width="18.625" style="321" customWidth="1"/>
    <col min="1543" max="1543" width="7.75" style="321" customWidth="1"/>
    <col min="1544" max="1544" width="2.375" style="321" customWidth="1"/>
    <col min="1545" max="1545" width="7.75" style="321" customWidth="1"/>
    <col min="1546" max="1792" width="9" style="321"/>
    <col min="1793" max="1793" width="9.625" style="321" customWidth="1"/>
    <col min="1794" max="1794" width="7.25" style="321" customWidth="1"/>
    <col min="1795" max="1795" width="9.625" style="321" customWidth="1"/>
    <col min="1796" max="1796" width="9" style="321"/>
    <col min="1797" max="1797" width="20" style="321" bestFit="1" customWidth="1"/>
    <col min="1798" max="1798" width="18.625" style="321" customWidth="1"/>
    <col min="1799" max="1799" width="7.75" style="321" customWidth="1"/>
    <col min="1800" max="1800" width="2.375" style="321" customWidth="1"/>
    <col min="1801" max="1801" width="7.75" style="321" customWidth="1"/>
    <col min="1802" max="2048" width="9" style="321"/>
    <col min="2049" max="2049" width="9.625" style="321" customWidth="1"/>
    <col min="2050" max="2050" width="7.25" style="321" customWidth="1"/>
    <col min="2051" max="2051" width="9.625" style="321" customWidth="1"/>
    <col min="2052" max="2052" width="9" style="321"/>
    <col min="2053" max="2053" width="20" style="321" bestFit="1" customWidth="1"/>
    <col min="2054" max="2054" width="18.625" style="321" customWidth="1"/>
    <col min="2055" max="2055" width="7.75" style="321" customWidth="1"/>
    <col min="2056" max="2056" width="2.375" style="321" customWidth="1"/>
    <col min="2057" max="2057" width="7.75" style="321" customWidth="1"/>
    <col min="2058" max="2304" width="9" style="321"/>
    <col min="2305" max="2305" width="9.625" style="321" customWidth="1"/>
    <col min="2306" max="2306" width="7.25" style="321" customWidth="1"/>
    <col min="2307" max="2307" width="9.625" style="321" customWidth="1"/>
    <col min="2308" max="2308" width="9" style="321"/>
    <col min="2309" max="2309" width="20" style="321" bestFit="1" customWidth="1"/>
    <col min="2310" max="2310" width="18.625" style="321" customWidth="1"/>
    <col min="2311" max="2311" width="7.75" style="321" customWidth="1"/>
    <col min="2312" max="2312" width="2.375" style="321" customWidth="1"/>
    <col min="2313" max="2313" width="7.75" style="321" customWidth="1"/>
    <col min="2314" max="2560" width="9" style="321"/>
    <col min="2561" max="2561" width="9.625" style="321" customWidth="1"/>
    <col min="2562" max="2562" width="7.25" style="321" customWidth="1"/>
    <col min="2563" max="2563" width="9.625" style="321" customWidth="1"/>
    <col min="2564" max="2564" width="9" style="321"/>
    <col min="2565" max="2565" width="20" style="321" bestFit="1" customWidth="1"/>
    <col min="2566" max="2566" width="18.625" style="321" customWidth="1"/>
    <col min="2567" max="2567" width="7.75" style="321" customWidth="1"/>
    <col min="2568" max="2568" width="2.375" style="321" customWidth="1"/>
    <col min="2569" max="2569" width="7.75" style="321" customWidth="1"/>
    <col min="2570" max="2816" width="9" style="321"/>
    <col min="2817" max="2817" width="9.625" style="321" customWidth="1"/>
    <col min="2818" max="2818" width="7.25" style="321" customWidth="1"/>
    <col min="2819" max="2819" width="9.625" style="321" customWidth="1"/>
    <col min="2820" max="2820" width="9" style="321"/>
    <col min="2821" max="2821" width="20" style="321" bestFit="1" customWidth="1"/>
    <col min="2822" max="2822" width="18.625" style="321" customWidth="1"/>
    <col min="2823" max="2823" width="7.75" style="321" customWidth="1"/>
    <col min="2824" max="2824" width="2.375" style="321" customWidth="1"/>
    <col min="2825" max="2825" width="7.75" style="321" customWidth="1"/>
    <col min="2826" max="3072" width="9" style="321"/>
    <col min="3073" max="3073" width="9.625" style="321" customWidth="1"/>
    <col min="3074" max="3074" width="7.25" style="321" customWidth="1"/>
    <col min="3075" max="3075" width="9.625" style="321" customWidth="1"/>
    <col min="3076" max="3076" width="9" style="321"/>
    <col min="3077" max="3077" width="20" style="321" bestFit="1" customWidth="1"/>
    <col min="3078" max="3078" width="18.625" style="321" customWidth="1"/>
    <col min="3079" max="3079" width="7.75" style="321" customWidth="1"/>
    <col min="3080" max="3080" width="2.375" style="321" customWidth="1"/>
    <col min="3081" max="3081" width="7.75" style="321" customWidth="1"/>
    <col min="3082" max="3328" width="9" style="321"/>
    <col min="3329" max="3329" width="9.625" style="321" customWidth="1"/>
    <col min="3330" max="3330" width="7.25" style="321" customWidth="1"/>
    <col min="3331" max="3331" width="9.625" style="321" customWidth="1"/>
    <col min="3332" max="3332" width="9" style="321"/>
    <col min="3333" max="3333" width="20" style="321" bestFit="1" customWidth="1"/>
    <col min="3334" max="3334" width="18.625" style="321" customWidth="1"/>
    <col min="3335" max="3335" width="7.75" style="321" customWidth="1"/>
    <col min="3336" max="3336" width="2.375" style="321" customWidth="1"/>
    <col min="3337" max="3337" width="7.75" style="321" customWidth="1"/>
    <col min="3338" max="3584" width="9" style="321"/>
    <col min="3585" max="3585" width="9.625" style="321" customWidth="1"/>
    <col min="3586" max="3586" width="7.25" style="321" customWidth="1"/>
    <col min="3587" max="3587" width="9.625" style="321" customWidth="1"/>
    <col min="3588" max="3588" width="9" style="321"/>
    <col min="3589" max="3589" width="20" style="321" bestFit="1" customWidth="1"/>
    <col min="3590" max="3590" width="18.625" style="321" customWidth="1"/>
    <col min="3591" max="3591" width="7.75" style="321" customWidth="1"/>
    <col min="3592" max="3592" width="2.375" style="321" customWidth="1"/>
    <col min="3593" max="3593" width="7.75" style="321" customWidth="1"/>
    <col min="3594" max="3840" width="9" style="321"/>
    <col min="3841" max="3841" width="9.625" style="321" customWidth="1"/>
    <col min="3842" max="3842" width="7.25" style="321" customWidth="1"/>
    <col min="3843" max="3843" width="9.625" style="321" customWidth="1"/>
    <col min="3844" max="3844" width="9" style="321"/>
    <col min="3845" max="3845" width="20" style="321" bestFit="1" customWidth="1"/>
    <col min="3846" max="3846" width="18.625" style="321" customWidth="1"/>
    <col min="3847" max="3847" width="7.75" style="321" customWidth="1"/>
    <col min="3848" max="3848" width="2.375" style="321" customWidth="1"/>
    <col min="3849" max="3849" width="7.75" style="321" customWidth="1"/>
    <col min="3850" max="4096" width="9" style="321"/>
    <col min="4097" max="4097" width="9.625" style="321" customWidth="1"/>
    <col min="4098" max="4098" width="7.25" style="321" customWidth="1"/>
    <col min="4099" max="4099" width="9.625" style="321" customWidth="1"/>
    <col min="4100" max="4100" width="9" style="321"/>
    <col min="4101" max="4101" width="20" style="321" bestFit="1" customWidth="1"/>
    <col min="4102" max="4102" width="18.625" style="321" customWidth="1"/>
    <col min="4103" max="4103" width="7.75" style="321" customWidth="1"/>
    <col min="4104" max="4104" width="2.375" style="321" customWidth="1"/>
    <col min="4105" max="4105" width="7.75" style="321" customWidth="1"/>
    <col min="4106" max="4352" width="9" style="321"/>
    <col min="4353" max="4353" width="9.625" style="321" customWidth="1"/>
    <col min="4354" max="4354" width="7.25" style="321" customWidth="1"/>
    <col min="4355" max="4355" width="9.625" style="321" customWidth="1"/>
    <col min="4356" max="4356" width="9" style="321"/>
    <col min="4357" max="4357" width="20" style="321" bestFit="1" customWidth="1"/>
    <col min="4358" max="4358" width="18.625" style="321" customWidth="1"/>
    <col min="4359" max="4359" width="7.75" style="321" customWidth="1"/>
    <col min="4360" max="4360" width="2.375" style="321" customWidth="1"/>
    <col min="4361" max="4361" width="7.75" style="321" customWidth="1"/>
    <col min="4362" max="4608" width="9" style="321"/>
    <col min="4609" max="4609" width="9.625" style="321" customWidth="1"/>
    <col min="4610" max="4610" width="7.25" style="321" customWidth="1"/>
    <col min="4611" max="4611" width="9.625" style="321" customWidth="1"/>
    <col min="4612" max="4612" width="9" style="321"/>
    <col min="4613" max="4613" width="20" style="321" bestFit="1" customWidth="1"/>
    <col min="4614" max="4614" width="18.625" style="321" customWidth="1"/>
    <col min="4615" max="4615" width="7.75" style="321" customWidth="1"/>
    <col min="4616" max="4616" width="2.375" style="321" customWidth="1"/>
    <col min="4617" max="4617" width="7.75" style="321" customWidth="1"/>
    <col min="4618" max="4864" width="9" style="321"/>
    <col min="4865" max="4865" width="9.625" style="321" customWidth="1"/>
    <col min="4866" max="4866" width="7.25" style="321" customWidth="1"/>
    <col min="4867" max="4867" width="9.625" style="321" customWidth="1"/>
    <col min="4868" max="4868" width="9" style="321"/>
    <col min="4869" max="4869" width="20" style="321" bestFit="1" customWidth="1"/>
    <col min="4870" max="4870" width="18.625" style="321" customWidth="1"/>
    <col min="4871" max="4871" width="7.75" style="321" customWidth="1"/>
    <col min="4872" max="4872" width="2.375" style="321" customWidth="1"/>
    <col min="4873" max="4873" width="7.75" style="321" customWidth="1"/>
    <col min="4874" max="5120" width="9" style="321"/>
    <col min="5121" max="5121" width="9.625" style="321" customWidth="1"/>
    <col min="5122" max="5122" width="7.25" style="321" customWidth="1"/>
    <col min="5123" max="5123" width="9.625" style="321" customWidth="1"/>
    <col min="5124" max="5124" width="9" style="321"/>
    <col min="5125" max="5125" width="20" style="321" bestFit="1" customWidth="1"/>
    <col min="5126" max="5126" width="18.625" style="321" customWidth="1"/>
    <col min="5127" max="5127" width="7.75" style="321" customWidth="1"/>
    <col min="5128" max="5128" width="2.375" style="321" customWidth="1"/>
    <col min="5129" max="5129" width="7.75" style="321" customWidth="1"/>
    <col min="5130" max="5376" width="9" style="321"/>
    <col min="5377" max="5377" width="9.625" style="321" customWidth="1"/>
    <col min="5378" max="5378" width="7.25" style="321" customWidth="1"/>
    <col min="5379" max="5379" width="9.625" style="321" customWidth="1"/>
    <col min="5380" max="5380" width="9" style="321"/>
    <col min="5381" max="5381" width="20" style="321" bestFit="1" customWidth="1"/>
    <col min="5382" max="5382" width="18.625" style="321" customWidth="1"/>
    <col min="5383" max="5383" width="7.75" style="321" customWidth="1"/>
    <col min="5384" max="5384" width="2.375" style="321" customWidth="1"/>
    <col min="5385" max="5385" width="7.75" style="321" customWidth="1"/>
    <col min="5386" max="5632" width="9" style="321"/>
    <col min="5633" max="5633" width="9.625" style="321" customWidth="1"/>
    <col min="5634" max="5634" width="7.25" style="321" customWidth="1"/>
    <col min="5635" max="5635" width="9.625" style="321" customWidth="1"/>
    <col min="5636" max="5636" width="9" style="321"/>
    <col min="5637" max="5637" width="20" style="321" bestFit="1" customWidth="1"/>
    <col min="5638" max="5638" width="18.625" style="321" customWidth="1"/>
    <col min="5639" max="5639" width="7.75" style="321" customWidth="1"/>
    <col min="5640" max="5640" width="2.375" style="321" customWidth="1"/>
    <col min="5641" max="5641" width="7.75" style="321" customWidth="1"/>
    <col min="5642" max="5888" width="9" style="321"/>
    <col min="5889" max="5889" width="9.625" style="321" customWidth="1"/>
    <col min="5890" max="5890" width="7.25" style="321" customWidth="1"/>
    <col min="5891" max="5891" width="9.625" style="321" customWidth="1"/>
    <col min="5892" max="5892" width="9" style="321"/>
    <col min="5893" max="5893" width="20" style="321" bestFit="1" customWidth="1"/>
    <col min="5894" max="5894" width="18.625" style="321" customWidth="1"/>
    <col min="5895" max="5895" width="7.75" style="321" customWidth="1"/>
    <col min="5896" max="5896" width="2.375" style="321" customWidth="1"/>
    <col min="5897" max="5897" width="7.75" style="321" customWidth="1"/>
    <col min="5898" max="6144" width="9" style="321"/>
    <col min="6145" max="6145" width="9.625" style="321" customWidth="1"/>
    <col min="6146" max="6146" width="7.25" style="321" customWidth="1"/>
    <col min="6147" max="6147" width="9.625" style="321" customWidth="1"/>
    <col min="6148" max="6148" width="9" style="321"/>
    <col min="6149" max="6149" width="20" style="321" bestFit="1" customWidth="1"/>
    <col min="6150" max="6150" width="18.625" style="321" customWidth="1"/>
    <col min="6151" max="6151" width="7.75" style="321" customWidth="1"/>
    <col min="6152" max="6152" width="2.375" style="321" customWidth="1"/>
    <col min="6153" max="6153" width="7.75" style="321" customWidth="1"/>
    <col min="6154" max="6400" width="9" style="321"/>
    <col min="6401" max="6401" width="9.625" style="321" customWidth="1"/>
    <col min="6402" max="6402" width="7.25" style="321" customWidth="1"/>
    <col min="6403" max="6403" width="9.625" style="321" customWidth="1"/>
    <col min="6404" max="6404" width="9" style="321"/>
    <col min="6405" max="6405" width="20" style="321" bestFit="1" customWidth="1"/>
    <col min="6406" max="6406" width="18.625" style="321" customWidth="1"/>
    <col min="6407" max="6407" width="7.75" style="321" customWidth="1"/>
    <col min="6408" max="6408" width="2.375" style="321" customWidth="1"/>
    <col min="6409" max="6409" width="7.75" style="321" customWidth="1"/>
    <col min="6410" max="6656" width="9" style="321"/>
    <col min="6657" max="6657" width="9.625" style="321" customWidth="1"/>
    <col min="6658" max="6658" width="7.25" style="321" customWidth="1"/>
    <col min="6659" max="6659" width="9.625" style="321" customWidth="1"/>
    <col min="6660" max="6660" width="9" style="321"/>
    <col min="6661" max="6661" width="20" style="321" bestFit="1" customWidth="1"/>
    <col min="6662" max="6662" width="18.625" style="321" customWidth="1"/>
    <col min="6663" max="6663" width="7.75" style="321" customWidth="1"/>
    <col min="6664" max="6664" width="2.375" style="321" customWidth="1"/>
    <col min="6665" max="6665" width="7.75" style="321" customWidth="1"/>
    <col min="6666" max="6912" width="9" style="321"/>
    <col min="6913" max="6913" width="9.625" style="321" customWidth="1"/>
    <col min="6914" max="6914" width="7.25" style="321" customWidth="1"/>
    <col min="6915" max="6915" width="9.625" style="321" customWidth="1"/>
    <col min="6916" max="6916" width="9" style="321"/>
    <col min="6917" max="6917" width="20" style="321" bestFit="1" customWidth="1"/>
    <col min="6918" max="6918" width="18.625" style="321" customWidth="1"/>
    <col min="6919" max="6919" width="7.75" style="321" customWidth="1"/>
    <col min="6920" max="6920" width="2.375" style="321" customWidth="1"/>
    <col min="6921" max="6921" width="7.75" style="321" customWidth="1"/>
    <col min="6922" max="7168" width="9" style="321"/>
    <col min="7169" max="7169" width="9.625" style="321" customWidth="1"/>
    <col min="7170" max="7170" width="7.25" style="321" customWidth="1"/>
    <col min="7171" max="7171" width="9.625" style="321" customWidth="1"/>
    <col min="7172" max="7172" width="9" style="321"/>
    <col min="7173" max="7173" width="20" style="321" bestFit="1" customWidth="1"/>
    <col min="7174" max="7174" width="18.625" style="321" customWidth="1"/>
    <col min="7175" max="7175" width="7.75" style="321" customWidth="1"/>
    <col min="7176" max="7176" width="2.375" style="321" customWidth="1"/>
    <col min="7177" max="7177" width="7.75" style="321" customWidth="1"/>
    <col min="7178" max="7424" width="9" style="321"/>
    <col min="7425" max="7425" width="9.625" style="321" customWidth="1"/>
    <col min="7426" max="7426" width="7.25" style="321" customWidth="1"/>
    <col min="7427" max="7427" width="9.625" style="321" customWidth="1"/>
    <col min="7428" max="7428" width="9" style="321"/>
    <col min="7429" max="7429" width="20" style="321" bestFit="1" customWidth="1"/>
    <col min="7430" max="7430" width="18.625" style="321" customWidth="1"/>
    <col min="7431" max="7431" width="7.75" style="321" customWidth="1"/>
    <col min="7432" max="7432" width="2.375" style="321" customWidth="1"/>
    <col min="7433" max="7433" width="7.75" style="321" customWidth="1"/>
    <col min="7434" max="7680" width="9" style="321"/>
    <col min="7681" max="7681" width="9.625" style="321" customWidth="1"/>
    <col min="7682" max="7682" width="7.25" style="321" customWidth="1"/>
    <col min="7683" max="7683" width="9.625" style="321" customWidth="1"/>
    <col min="7684" max="7684" width="9" style="321"/>
    <col min="7685" max="7685" width="20" style="321" bestFit="1" customWidth="1"/>
    <col min="7686" max="7686" width="18.625" style="321" customWidth="1"/>
    <col min="7687" max="7687" width="7.75" style="321" customWidth="1"/>
    <col min="7688" max="7688" width="2.375" style="321" customWidth="1"/>
    <col min="7689" max="7689" width="7.75" style="321" customWidth="1"/>
    <col min="7690" max="7936" width="9" style="321"/>
    <col min="7937" max="7937" width="9.625" style="321" customWidth="1"/>
    <col min="7938" max="7938" width="7.25" style="321" customWidth="1"/>
    <col min="7939" max="7939" width="9.625" style="321" customWidth="1"/>
    <col min="7940" max="7940" width="9" style="321"/>
    <col min="7941" max="7941" width="20" style="321" bestFit="1" customWidth="1"/>
    <col min="7942" max="7942" width="18.625" style="321" customWidth="1"/>
    <col min="7943" max="7943" width="7.75" style="321" customWidth="1"/>
    <col min="7944" max="7944" width="2.375" style="321" customWidth="1"/>
    <col min="7945" max="7945" width="7.75" style="321" customWidth="1"/>
    <col min="7946" max="8192" width="9" style="321"/>
    <col min="8193" max="8193" width="9.625" style="321" customWidth="1"/>
    <col min="8194" max="8194" width="7.25" style="321" customWidth="1"/>
    <col min="8195" max="8195" width="9.625" style="321" customWidth="1"/>
    <col min="8196" max="8196" width="9" style="321"/>
    <col min="8197" max="8197" width="20" style="321" bestFit="1" customWidth="1"/>
    <col min="8198" max="8198" width="18.625" style="321" customWidth="1"/>
    <col min="8199" max="8199" width="7.75" style="321" customWidth="1"/>
    <col min="8200" max="8200" width="2.375" style="321" customWidth="1"/>
    <col min="8201" max="8201" width="7.75" style="321" customWidth="1"/>
    <col min="8202" max="8448" width="9" style="321"/>
    <col min="8449" max="8449" width="9.625" style="321" customWidth="1"/>
    <col min="8450" max="8450" width="7.25" style="321" customWidth="1"/>
    <col min="8451" max="8451" width="9.625" style="321" customWidth="1"/>
    <col min="8452" max="8452" width="9" style="321"/>
    <col min="8453" max="8453" width="20" style="321" bestFit="1" customWidth="1"/>
    <col min="8454" max="8454" width="18.625" style="321" customWidth="1"/>
    <col min="8455" max="8455" width="7.75" style="321" customWidth="1"/>
    <col min="8456" max="8456" width="2.375" style="321" customWidth="1"/>
    <col min="8457" max="8457" width="7.75" style="321" customWidth="1"/>
    <col min="8458" max="8704" width="9" style="321"/>
    <col min="8705" max="8705" width="9.625" style="321" customWidth="1"/>
    <col min="8706" max="8706" width="7.25" style="321" customWidth="1"/>
    <col min="8707" max="8707" width="9.625" style="321" customWidth="1"/>
    <col min="8708" max="8708" width="9" style="321"/>
    <col min="8709" max="8709" width="20" style="321" bestFit="1" customWidth="1"/>
    <col min="8710" max="8710" width="18.625" style="321" customWidth="1"/>
    <col min="8711" max="8711" width="7.75" style="321" customWidth="1"/>
    <col min="8712" max="8712" width="2.375" style="321" customWidth="1"/>
    <col min="8713" max="8713" width="7.75" style="321" customWidth="1"/>
    <col min="8714" max="8960" width="9" style="321"/>
    <col min="8961" max="8961" width="9.625" style="321" customWidth="1"/>
    <col min="8962" max="8962" width="7.25" style="321" customWidth="1"/>
    <col min="8963" max="8963" width="9.625" style="321" customWidth="1"/>
    <col min="8964" max="8964" width="9" style="321"/>
    <col min="8965" max="8965" width="20" style="321" bestFit="1" customWidth="1"/>
    <col min="8966" max="8966" width="18.625" style="321" customWidth="1"/>
    <col min="8967" max="8967" width="7.75" style="321" customWidth="1"/>
    <col min="8968" max="8968" width="2.375" style="321" customWidth="1"/>
    <col min="8969" max="8969" width="7.75" style="321" customWidth="1"/>
    <col min="8970" max="9216" width="9" style="321"/>
    <col min="9217" max="9217" width="9.625" style="321" customWidth="1"/>
    <col min="9218" max="9218" width="7.25" style="321" customWidth="1"/>
    <col min="9219" max="9219" width="9.625" style="321" customWidth="1"/>
    <col min="9220" max="9220" width="9" style="321"/>
    <col min="9221" max="9221" width="20" style="321" bestFit="1" customWidth="1"/>
    <col min="9222" max="9222" width="18.625" style="321" customWidth="1"/>
    <col min="9223" max="9223" width="7.75" style="321" customWidth="1"/>
    <col min="9224" max="9224" width="2.375" style="321" customWidth="1"/>
    <col min="9225" max="9225" width="7.75" style="321" customWidth="1"/>
    <col min="9226" max="9472" width="9" style="321"/>
    <col min="9473" max="9473" width="9.625" style="321" customWidth="1"/>
    <col min="9474" max="9474" width="7.25" style="321" customWidth="1"/>
    <col min="9475" max="9475" width="9.625" style="321" customWidth="1"/>
    <col min="9476" max="9476" width="9" style="321"/>
    <col min="9477" max="9477" width="20" style="321" bestFit="1" customWidth="1"/>
    <col min="9478" max="9478" width="18.625" style="321" customWidth="1"/>
    <col min="9479" max="9479" width="7.75" style="321" customWidth="1"/>
    <col min="9480" max="9480" width="2.375" style="321" customWidth="1"/>
    <col min="9481" max="9481" width="7.75" style="321" customWidth="1"/>
    <col min="9482" max="9728" width="9" style="321"/>
    <col min="9729" max="9729" width="9.625" style="321" customWidth="1"/>
    <col min="9730" max="9730" width="7.25" style="321" customWidth="1"/>
    <col min="9731" max="9731" width="9.625" style="321" customWidth="1"/>
    <col min="9732" max="9732" width="9" style="321"/>
    <col min="9733" max="9733" width="20" style="321" bestFit="1" customWidth="1"/>
    <col min="9734" max="9734" width="18.625" style="321" customWidth="1"/>
    <col min="9735" max="9735" width="7.75" style="321" customWidth="1"/>
    <col min="9736" max="9736" width="2.375" style="321" customWidth="1"/>
    <col min="9737" max="9737" width="7.75" style="321" customWidth="1"/>
    <col min="9738" max="9984" width="9" style="321"/>
    <col min="9985" max="9985" width="9.625" style="321" customWidth="1"/>
    <col min="9986" max="9986" width="7.25" style="321" customWidth="1"/>
    <col min="9987" max="9987" width="9.625" style="321" customWidth="1"/>
    <col min="9988" max="9988" width="9" style="321"/>
    <col min="9989" max="9989" width="20" style="321" bestFit="1" customWidth="1"/>
    <col min="9990" max="9990" width="18.625" style="321" customWidth="1"/>
    <col min="9991" max="9991" width="7.75" style="321" customWidth="1"/>
    <col min="9992" max="9992" width="2.375" style="321" customWidth="1"/>
    <col min="9993" max="9993" width="7.75" style="321" customWidth="1"/>
    <col min="9994" max="10240" width="9" style="321"/>
    <col min="10241" max="10241" width="9.625" style="321" customWidth="1"/>
    <col min="10242" max="10242" width="7.25" style="321" customWidth="1"/>
    <col min="10243" max="10243" width="9.625" style="321" customWidth="1"/>
    <col min="10244" max="10244" width="9" style="321"/>
    <col min="10245" max="10245" width="20" style="321" bestFit="1" customWidth="1"/>
    <col min="10246" max="10246" width="18.625" style="321" customWidth="1"/>
    <col min="10247" max="10247" width="7.75" style="321" customWidth="1"/>
    <col min="10248" max="10248" width="2.375" style="321" customWidth="1"/>
    <col min="10249" max="10249" width="7.75" style="321" customWidth="1"/>
    <col min="10250" max="10496" width="9" style="321"/>
    <col min="10497" max="10497" width="9.625" style="321" customWidth="1"/>
    <col min="10498" max="10498" width="7.25" style="321" customWidth="1"/>
    <col min="10499" max="10499" width="9.625" style="321" customWidth="1"/>
    <col min="10500" max="10500" width="9" style="321"/>
    <col min="10501" max="10501" width="20" style="321" bestFit="1" customWidth="1"/>
    <col min="10502" max="10502" width="18.625" style="321" customWidth="1"/>
    <col min="10503" max="10503" width="7.75" style="321" customWidth="1"/>
    <col min="10504" max="10504" width="2.375" style="321" customWidth="1"/>
    <col min="10505" max="10505" width="7.75" style="321" customWidth="1"/>
    <col min="10506" max="10752" width="9" style="321"/>
    <col min="10753" max="10753" width="9.625" style="321" customWidth="1"/>
    <col min="10754" max="10754" width="7.25" style="321" customWidth="1"/>
    <col min="10755" max="10755" width="9.625" style="321" customWidth="1"/>
    <col min="10756" max="10756" width="9" style="321"/>
    <col min="10757" max="10757" width="20" style="321" bestFit="1" customWidth="1"/>
    <col min="10758" max="10758" width="18.625" style="321" customWidth="1"/>
    <col min="10759" max="10759" width="7.75" style="321" customWidth="1"/>
    <col min="10760" max="10760" width="2.375" style="321" customWidth="1"/>
    <col min="10761" max="10761" width="7.75" style="321" customWidth="1"/>
    <col min="10762" max="11008" width="9" style="321"/>
    <col min="11009" max="11009" width="9.625" style="321" customWidth="1"/>
    <col min="11010" max="11010" width="7.25" style="321" customWidth="1"/>
    <col min="11011" max="11011" width="9.625" style="321" customWidth="1"/>
    <col min="11012" max="11012" width="9" style="321"/>
    <col min="11013" max="11013" width="20" style="321" bestFit="1" customWidth="1"/>
    <col min="11014" max="11014" width="18.625" style="321" customWidth="1"/>
    <col min="11015" max="11015" width="7.75" style="321" customWidth="1"/>
    <col min="11016" max="11016" width="2.375" style="321" customWidth="1"/>
    <col min="11017" max="11017" width="7.75" style="321" customWidth="1"/>
    <col min="11018" max="11264" width="9" style="321"/>
    <col min="11265" max="11265" width="9.625" style="321" customWidth="1"/>
    <col min="11266" max="11266" width="7.25" style="321" customWidth="1"/>
    <col min="11267" max="11267" width="9.625" style="321" customWidth="1"/>
    <col min="11268" max="11268" width="9" style="321"/>
    <col min="11269" max="11269" width="20" style="321" bestFit="1" customWidth="1"/>
    <col min="11270" max="11270" width="18.625" style="321" customWidth="1"/>
    <col min="11271" max="11271" width="7.75" style="321" customWidth="1"/>
    <col min="11272" max="11272" width="2.375" style="321" customWidth="1"/>
    <col min="11273" max="11273" width="7.75" style="321" customWidth="1"/>
    <col min="11274" max="11520" width="9" style="321"/>
    <col min="11521" max="11521" width="9.625" style="321" customWidth="1"/>
    <col min="11522" max="11522" width="7.25" style="321" customWidth="1"/>
    <col min="11523" max="11523" width="9.625" style="321" customWidth="1"/>
    <col min="11524" max="11524" width="9" style="321"/>
    <col min="11525" max="11525" width="20" style="321" bestFit="1" customWidth="1"/>
    <col min="11526" max="11526" width="18.625" style="321" customWidth="1"/>
    <col min="11527" max="11527" width="7.75" style="321" customWidth="1"/>
    <col min="11528" max="11528" width="2.375" style="321" customWidth="1"/>
    <col min="11529" max="11529" width="7.75" style="321" customWidth="1"/>
    <col min="11530" max="11776" width="9" style="321"/>
    <col min="11777" max="11777" width="9.625" style="321" customWidth="1"/>
    <col min="11778" max="11778" width="7.25" style="321" customWidth="1"/>
    <col min="11779" max="11779" width="9.625" style="321" customWidth="1"/>
    <col min="11780" max="11780" width="9" style="321"/>
    <col min="11781" max="11781" width="20" style="321" bestFit="1" customWidth="1"/>
    <col min="11782" max="11782" width="18.625" style="321" customWidth="1"/>
    <col min="11783" max="11783" width="7.75" style="321" customWidth="1"/>
    <col min="11784" max="11784" width="2.375" style="321" customWidth="1"/>
    <col min="11785" max="11785" width="7.75" style="321" customWidth="1"/>
    <col min="11786" max="12032" width="9" style="321"/>
    <col min="12033" max="12033" width="9.625" style="321" customWidth="1"/>
    <col min="12034" max="12034" width="7.25" style="321" customWidth="1"/>
    <col min="12035" max="12035" width="9.625" style="321" customWidth="1"/>
    <col min="12036" max="12036" width="9" style="321"/>
    <col min="12037" max="12037" width="20" style="321" bestFit="1" customWidth="1"/>
    <col min="12038" max="12038" width="18.625" style="321" customWidth="1"/>
    <col min="12039" max="12039" width="7.75" style="321" customWidth="1"/>
    <col min="12040" max="12040" width="2.375" style="321" customWidth="1"/>
    <col min="12041" max="12041" width="7.75" style="321" customWidth="1"/>
    <col min="12042" max="12288" width="9" style="321"/>
    <col min="12289" max="12289" width="9.625" style="321" customWidth="1"/>
    <col min="12290" max="12290" width="7.25" style="321" customWidth="1"/>
    <col min="12291" max="12291" width="9.625" style="321" customWidth="1"/>
    <col min="12292" max="12292" width="9" style="321"/>
    <col min="12293" max="12293" width="20" style="321" bestFit="1" customWidth="1"/>
    <col min="12294" max="12294" width="18.625" style="321" customWidth="1"/>
    <col min="12295" max="12295" width="7.75" style="321" customWidth="1"/>
    <col min="12296" max="12296" width="2.375" style="321" customWidth="1"/>
    <col min="12297" max="12297" width="7.75" style="321" customWidth="1"/>
    <col min="12298" max="12544" width="9" style="321"/>
    <col min="12545" max="12545" width="9.625" style="321" customWidth="1"/>
    <col min="12546" max="12546" width="7.25" style="321" customWidth="1"/>
    <col min="12547" max="12547" width="9.625" style="321" customWidth="1"/>
    <col min="12548" max="12548" width="9" style="321"/>
    <col min="12549" max="12549" width="20" style="321" bestFit="1" customWidth="1"/>
    <col min="12550" max="12550" width="18.625" style="321" customWidth="1"/>
    <col min="12551" max="12551" width="7.75" style="321" customWidth="1"/>
    <col min="12552" max="12552" width="2.375" style="321" customWidth="1"/>
    <col min="12553" max="12553" width="7.75" style="321" customWidth="1"/>
    <col min="12554" max="12800" width="9" style="321"/>
    <col min="12801" max="12801" width="9.625" style="321" customWidth="1"/>
    <col min="12802" max="12802" width="7.25" style="321" customWidth="1"/>
    <col min="12803" max="12803" width="9.625" style="321" customWidth="1"/>
    <col min="12804" max="12804" width="9" style="321"/>
    <col min="12805" max="12805" width="20" style="321" bestFit="1" customWidth="1"/>
    <col min="12806" max="12806" width="18.625" style="321" customWidth="1"/>
    <col min="12807" max="12807" width="7.75" style="321" customWidth="1"/>
    <col min="12808" max="12808" width="2.375" style="321" customWidth="1"/>
    <col min="12809" max="12809" width="7.75" style="321" customWidth="1"/>
    <col min="12810" max="13056" width="9" style="321"/>
    <col min="13057" max="13057" width="9.625" style="321" customWidth="1"/>
    <col min="13058" max="13058" width="7.25" style="321" customWidth="1"/>
    <col min="13059" max="13059" width="9.625" style="321" customWidth="1"/>
    <col min="13060" max="13060" width="9" style="321"/>
    <col min="13061" max="13061" width="20" style="321" bestFit="1" customWidth="1"/>
    <col min="13062" max="13062" width="18.625" style="321" customWidth="1"/>
    <col min="13063" max="13063" width="7.75" style="321" customWidth="1"/>
    <col min="13064" max="13064" width="2.375" style="321" customWidth="1"/>
    <col min="13065" max="13065" width="7.75" style="321" customWidth="1"/>
    <col min="13066" max="13312" width="9" style="321"/>
    <col min="13313" max="13313" width="9.625" style="321" customWidth="1"/>
    <col min="13314" max="13314" width="7.25" style="321" customWidth="1"/>
    <col min="13315" max="13315" width="9.625" style="321" customWidth="1"/>
    <col min="13316" max="13316" width="9" style="321"/>
    <col min="13317" max="13317" width="20" style="321" bestFit="1" customWidth="1"/>
    <col min="13318" max="13318" width="18.625" style="321" customWidth="1"/>
    <col min="13319" max="13319" width="7.75" style="321" customWidth="1"/>
    <col min="13320" max="13320" width="2.375" style="321" customWidth="1"/>
    <col min="13321" max="13321" width="7.75" style="321" customWidth="1"/>
    <col min="13322" max="13568" width="9" style="321"/>
    <col min="13569" max="13569" width="9.625" style="321" customWidth="1"/>
    <col min="13570" max="13570" width="7.25" style="321" customWidth="1"/>
    <col min="13571" max="13571" width="9.625" style="321" customWidth="1"/>
    <col min="13572" max="13572" width="9" style="321"/>
    <col min="13573" max="13573" width="20" style="321" bestFit="1" customWidth="1"/>
    <col min="13574" max="13574" width="18.625" style="321" customWidth="1"/>
    <col min="13575" max="13575" width="7.75" style="321" customWidth="1"/>
    <col min="13576" max="13576" width="2.375" style="321" customWidth="1"/>
    <col min="13577" max="13577" width="7.75" style="321" customWidth="1"/>
    <col min="13578" max="13824" width="9" style="321"/>
    <col min="13825" max="13825" width="9.625" style="321" customWidth="1"/>
    <col min="13826" max="13826" width="7.25" style="321" customWidth="1"/>
    <col min="13827" max="13827" width="9.625" style="321" customWidth="1"/>
    <col min="13828" max="13828" width="9" style="321"/>
    <col min="13829" max="13829" width="20" style="321" bestFit="1" customWidth="1"/>
    <col min="13830" max="13830" width="18.625" style="321" customWidth="1"/>
    <col min="13831" max="13831" width="7.75" style="321" customWidth="1"/>
    <col min="13832" max="13832" width="2.375" style="321" customWidth="1"/>
    <col min="13833" max="13833" width="7.75" style="321" customWidth="1"/>
    <col min="13834" max="14080" width="9" style="321"/>
    <col min="14081" max="14081" width="9.625" style="321" customWidth="1"/>
    <col min="14082" max="14082" width="7.25" style="321" customWidth="1"/>
    <col min="14083" max="14083" width="9.625" style="321" customWidth="1"/>
    <col min="14084" max="14084" width="9" style="321"/>
    <col min="14085" max="14085" width="20" style="321" bestFit="1" customWidth="1"/>
    <col min="14086" max="14086" width="18.625" style="321" customWidth="1"/>
    <col min="14087" max="14087" width="7.75" style="321" customWidth="1"/>
    <col min="14088" max="14088" width="2.375" style="321" customWidth="1"/>
    <col min="14089" max="14089" width="7.75" style="321" customWidth="1"/>
    <col min="14090" max="14336" width="9" style="321"/>
    <col min="14337" max="14337" width="9.625" style="321" customWidth="1"/>
    <col min="14338" max="14338" width="7.25" style="321" customWidth="1"/>
    <col min="14339" max="14339" width="9.625" style="321" customWidth="1"/>
    <col min="14340" max="14340" width="9" style="321"/>
    <col min="14341" max="14341" width="20" style="321" bestFit="1" customWidth="1"/>
    <col min="14342" max="14342" width="18.625" style="321" customWidth="1"/>
    <col min="14343" max="14343" width="7.75" style="321" customWidth="1"/>
    <col min="14344" max="14344" width="2.375" style="321" customWidth="1"/>
    <col min="14345" max="14345" width="7.75" style="321" customWidth="1"/>
    <col min="14346" max="14592" width="9" style="321"/>
    <col min="14593" max="14593" width="9.625" style="321" customWidth="1"/>
    <col min="14594" max="14594" width="7.25" style="321" customWidth="1"/>
    <col min="14595" max="14595" width="9.625" style="321" customWidth="1"/>
    <col min="14596" max="14596" width="9" style="321"/>
    <col min="14597" max="14597" width="20" style="321" bestFit="1" customWidth="1"/>
    <col min="14598" max="14598" width="18.625" style="321" customWidth="1"/>
    <col min="14599" max="14599" width="7.75" style="321" customWidth="1"/>
    <col min="14600" max="14600" width="2.375" style="321" customWidth="1"/>
    <col min="14601" max="14601" width="7.75" style="321" customWidth="1"/>
    <col min="14602" max="14848" width="9" style="321"/>
    <col min="14849" max="14849" width="9.625" style="321" customWidth="1"/>
    <col min="14850" max="14850" width="7.25" style="321" customWidth="1"/>
    <col min="14851" max="14851" width="9.625" style="321" customWidth="1"/>
    <col min="14852" max="14852" width="9" style="321"/>
    <col min="14853" max="14853" width="20" style="321" bestFit="1" customWidth="1"/>
    <col min="14854" max="14854" width="18.625" style="321" customWidth="1"/>
    <col min="14855" max="14855" width="7.75" style="321" customWidth="1"/>
    <col min="14856" max="14856" width="2.375" style="321" customWidth="1"/>
    <col min="14857" max="14857" width="7.75" style="321" customWidth="1"/>
    <col min="14858" max="15104" width="9" style="321"/>
    <col min="15105" max="15105" width="9.625" style="321" customWidth="1"/>
    <col min="15106" max="15106" width="7.25" style="321" customWidth="1"/>
    <col min="15107" max="15107" width="9.625" style="321" customWidth="1"/>
    <col min="15108" max="15108" width="9" style="321"/>
    <col min="15109" max="15109" width="20" style="321" bestFit="1" customWidth="1"/>
    <col min="15110" max="15110" width="18.625" style="321" customWidth="1"/>
    <col min="15111" max="15111" width="7.75" style="321" customWidth="1"/>
    <col min="15112" max="15112" width="2.375" style="321" customWidth="1"/>
    <col min="15113" max="15113" width="7.75" style="321" customWidth="1"/>
    <col min="15114" max="15360" width="9" style="321"/>
    <col min="15361" max="15361" width="9.625" style="321" customWidth="1"/>
    <col min="15362" max="15362" width="7.25" style="321" customWidth="1"/>
    <col min="15363" max="15363" width="9.625" style="321" customWidth="1"/>
    <col min="15364" max="15364" width="9" style="321"/>
    <col min="15365" max="15365" width="20" style="321" bestFit="1" customWidth="1"/>
    <col min="15366" max="15366" width="18.625" style="321" customWidth="1"/>
    <col min="15367" max="15367" width="7.75" style="321" customWidth="1"/>
    <col min="15368" max="15368" width="2.375" style="321" customWidth="1"/>
    <col min="15369" max="15369" width="7.75" style="321" customWidth="1"/>
    <col min="15370" max="15616" width="9" style="321"/>
    <col min="15617" max="15617" width="9.625" style="321" customWidth="1"/>
    <col min="15618" max="15618" width="7.25" style="321" customWidth="1"/>
    <col min="15619" max="15619" width="9.625" style="321" customWidth="1"/>
    <col min="15620" max="15620" width="9" style="321"/>
    <col min="15621" max="15621" width="20" style="321" bestFit="1" customWidth="1"/>
    <col min="15622" max="15622" width="18.625" style="321" customWidth="1"/>
    <col min="15623" max="15623" width="7.75" style="321" customWidth="1"/>
    <col min="15624" max="15624" width="2.375" style="321" customWidth="1"/>
    <col min="15625" max="15625" width="7.75" style="321" customWidth="1"/>
    <col min="15626" max="15872" width="9" style="321"/>
    <col min="15873" max="15873" width="9.625" style="321" customWidth="1"/>
    <col min="15874" max="15874" width="7.25" style="321" customWidth="1"/>
    <col min="15875" max="15875" width="9.625" style="321" customWidth="1"/>
    <col min="15876" max="15876" width="9" style="321"/>
    <col min="15877" max="15877" width="20" style="321" bestFit="1" customWidth="1"/>
    <col min="15878" max="15878" width="18.625" style="321" customWidth="1"/>
    <col min="15879" max="15879" width="7.75" style="321" customWidth="1"/>
    <col min="15880" max="15880" width="2.375" style="321" customWidth="1"/>
    <col min="15881" max="15881" width="7.75" style="321" customWidth="1"/>
    <col min="15882" max="16128" width="9" style="321"/>
    <col min="16129" max="16129" width="9.625" style="321" customWidth="1"/>
    <col min="16130" max="16130" width="7.25" style="321" customWidth="1"/>
    <col min="16131" max="16131" width="9.625" style="321" customWidth="1"/>
    <col min="16132" max="16132" width="9" style="321"/>
    <col min="16133" max="16133" width="20" style="321" bestFit="1" customWidth="1"/>
    <col min="16134" max="16134" width="18.625" style="321" customWidth="1"/>
    <col min="16135" max="16135" width="7.75" style="321" customWidth="1"/>
    <col min="16136" max="16136" width="2.375" style="321" customWidth="1"/>
    <col min="16137" max="16137" width="7.75" style="321" customWidth="1"/>
    <col min="16138" max="16384" width="9" style="321"/>
  </cols>
  <sheetData>
    <row r="1" spans="1:8" ht="21" customHeight="1">
      <c r="A1" s="316"/>
      <c r="B1" s="317"/>
      <c r="C1" s="318"/>
      <c r="D1" s="319"/>
      <c r="E1" s="319"/>
      <c r="F1" s="319"/>
      <c r="G1" s="319"/>
      <c r="H1" s="320"/>
    </row>
    <row r="2" spans="1:8" ht="24">
      <c r="A2" s="550" t="s">
        <v>165</v>
      </c>
      <c r="B2" s="551"/>
      <c r="C2" s="551"/>
      <c r="D2" s="551"/>
      <c r="E2" s="551"/>
      <c r="F2" s="551"/>
      <c r="G2" s="551"/>
      <c r="H2" s="552"/>
    </row>
    <row r="3" spans="1:8" ht="30" customHeight="1">
      <c r="A3" s="553"/>
      <c r="B3" s="551"/>
      <c r="C3" s="551"/>
      <c r="D3" s="551"/>
      <c r="E3" s="551"/>
      <c r="F3" s="551"/>
      <c r="G3" s="551"/>
      <c r="H3" s="552"/>
    </row>
    <row r="4" spans="1:8">
      <c r="A4" s="141"/>
      <c r="B4" s="322"/>
      <c r="C4" s="323"/>
      <c r="D4" s="38"/>
      <c r="E4" s="38"/>
      <c r="F4" s="38"/>
      <c r="G4" s="38"/>
      <c r="H4" s="324"/>
    </row>
    <row r="5" spans="1:8">
      <c r="A5" s="325"/>
      <c r="B5" s="326"/>
      <c r="C5" s="326"/>
      <c r="D5" s="326"/>
      <c r="E5" s="326"/>
      <c r="F5" s="326"/>
      <c r="G5" s="326"/>
      <c r="H5" s="327"/>
    </row>
    <row r="6" spans="1:8" ht="23.25" customHeight="1">
      <c r="A6" s="328"/>
      <c r="B6" s="329" t="s">
        <v>166</v>
      </c>
      <c r="C6" s="330"/>
      <c r="D6" s="331" t="s">
        <v>167</v>
      </c>
      <c r="E6" s="331"/>
      <c r="F6" s="332"/>
      <c r="G6" s="332"/>
      <c r="H6" s="324"/>
    </row>
    <row r="7" spans="1:8" s="338" customFormat="1" ht="17.100000000000001" customHeight="1">
      <c r="A7" s="333"/>
      <c r="B7" s="334">
        <v>1</v>
      </c>
      <c r="C7" s="335"/>
      <c r="D7" s="332" t="s">
        <v>168</v>
      </c>
      <c r="E7" s="332"/>
      <c r="F7" s="332"/>
      <c r="G7" s="336"/>
      <c r="H7" s="337"/>
    </row>
    <row r="8" spans="1:8" s="338" customFormat="1" ht="17.100000000000001" customHeight="1">
      <c r="A8" s="333"/>
      <c r="B8" s="339"/>
      <c r="C8" s="335"/>
      <c r="D8" s="332"/>
      <c r="E8" s="332"/>
      <c r="F8" s="332"/>
      <c r="G8" s="332"/>
      <c r="H8" s="337"/>
    </row>
    <row r="9" spans="1:8" s="338" customFormat="1" ht="17.100000000000001" customHeight="1">
      <c r="A9" s="333"/>
      <c r="B9" s="340">
        <v>2</v>
      </c>
      <c r="C9" s="335"/>
      <c r="D9" s="332" t="s">
        <v>169</v>
      </c>
      <c r="E9" s="332"/>
      <c r="F9" s="332"/>
      <c r="G9" s="336"/>
      <c r="H9" s="337"/>
    </row>
    <row r="10" spans="1:8" s="338" customFormat="1" ht="17.100000000000001" customHeight="1">
      <c r="A10" s="333"/>
      <c r="B10" s="339"/>
      <c r="C10" s="335"/>
      <c r="D10" s="332"/>
      <c r="E10" s="332"/>
      <c r="F10" s="332"/>
      <c r="G10" s="332"/>
      <c r="H10" s="337"/>
    </row>
    <row r="11" spans="1:8" s="338" customFormat="1" ht="17.100000000000001" customHeight="1">
      <c r="A11" s="333"/>
      <c r="B11" s="341">
        <v>3</v>
      </c>
      <c r="C11" s="335"/>
      <c r="D11" s="332" t="s">
        <v>170</v>
      </c>
      <c r="E11" s="332"/>
      <c r="F11" s="332"/>
      <c r="G11" s="336"/>
      <c r="H11" s="337"/>
    </row>
    <row r="12" spans="1:8" s="338" customFormat="1" ht="17.100000000000001" customHeight="1">
      <c r="A12" s="333"/>
      <c r="B12" s="339"/>
      <c r="C12" s="335"/>
      <c r="D12" s="332"/>
      <c r="E12" s="332"/>
      <c r="F12" s="332"/>
      <c r="G12" s="332"/>
      <c r="H12" s="337"/>
    </row>
    <row r="13" spans="1:8" s="338" customFormat="1" ht="17.100000000000001" customHeight="1">
      <c r="A13" s="333"/>
      <c r="B13" s="478">
        <v>4</v>
      </c>
      <c r="C13" s="335"/>
      <c r="D13" s="332" t="s">
        <v>171</v>
      </c>
      <c r="E13" s="332"/>
      <c r="F13" s="332"/>
      <c r="G13" s="336"/>
      <c r="H13" s="337"/>
    </row>
    <row r="14" spans="1:8" s="338" customFormat="1" ht="17.100000000000001" customHeight="1">
      <c r="A14" s="333"/>
      <c r="B14" s="339" t="s">
        <v>172</v>
      </c>
      <c r="C14" s="335"/>
      <c r="D14" s="332"/>
      <c r="E14" s="332"/>
      <c r="F14" s="332"/>
      <c r="G14" s="332"/>
      <c r="H14" s="337"/>
    </row>
    <row r="15" spans="1:8" s="338" customFormat="1" ht="17.100000000000001" customHeight="1">
      <c r="A15" s="333"/>
      <c r="B15" s="342">
        <v>5</v>
      </c>
      <c r="C15" s="343"/>
      <c r="D15" s="332" t="s">
        <v>173</v>
      </c>
      <c r="E15" s="332"/>
      <c r="F15" s="332"/>
      <c r="G15" s="336"/>
      <c r="H15" s="337"/>
    </row>
    <row r="16" spans="1:8" s="338" customFormat="1" ht="17.100000000000001" customHeight="1">
      <c r="A16" s="333"/>
      <c r="B16" s="339"/>
      <c r="C16" s="335"/>
      <c r="D16" s="332"/>
      <c r="E16" s="332"/>
      <c r="F16" s="332"/>
      <c r="G16" s="332"/>
      <c r="H16" s="337"/>
    </row>
    <row r="17" spans="1:8" s="338" customFormat="1" ht="17.100000000000001" customHeight="1">
      <c r="A17" s="333"/>
      <c r="B17" s="344">
        <v>6</v>
      </c>
      <c r="C17" s="335"/>
      <c r="D17" s="332" t="s">
        <v>174</v>
      </c>
      <c r="E17" s="332"/>
      <c r="F17" s="332"/>
      <c r="G17" s="332"/>
      <c r="H17" s="337"/>
    </row>
    <row r="18" spans="1:8" s="338" customFormat="1" ht="17.100000000000001" customHeight="1">
      <c r="A18" s="333"/>
      <c r="B18" s="339"/>
      <c r="C18" s="335"/>
      <c r="D18" s="332"/>
      <c r="E18" s="332"/>
      <c r="F18" s="332"/>
      <c r="G18" s="332"/>
      <c r="H18" s="337"/>
    </row>
    <row r="19" spans="1:8" s="338" customFormat="1" ht="17.100000000000001" customHeight="1">
      <c r="A19" s="333"/>
      <c r="B19" s="345">
        <v>7</v>
      </c>
      <c r="C19" s="335"/>
      <c r="D19" s="332" t="s">
        <v>175</v>
      </c>
      <c r="E19" s="332"/>
      <c r="F19" s="332"/>
      <c r="G19" s="332"/>
      <c r="H19" s="337"/>
    </row>
    <row r="20" spans="1:8" s="338" customFormat="1" ht="17.100000000000001" customHeight="1">
      <c r="A20" s="333"/>
      <c r="B20" s="339"/>
      <c r="C20" s="335"/>
      <c r="D20" s="332"/>
      <c r="E20" s="332"/>
      <c r="F20" s="332"/>
      <c r="G20" s="332"/>
      <c r="H20" s="337"/>
    </row>
    <row r="21" spans="1:8" s="338" customFormat="1" ht="17.100000000000001" customHeight="1">
      <c r="A21" s="333"/>
      <c r="B21" s="346">
        <v>8</v>
      </c>
      <c r="C21" s="335"/>
      <c r="D21" s="332" t="s">
        <v>176</v>
      </c>
      <c r="E21" s="332"/>
      <c r="F21" s="332"/>
      <c r="G21" s="332"/>
      <c r="H21" s="337"/>
    </row>
    <row r="22" spans="1:8" s="338" customFormat="1" ht="17.100000000000001" customHeight="1">
      <c r="A22" s="333"/>
      <c r="B22" s="339"/>
      <c r="C22" s="335"/>
      <c r="D22" s="332"/>
      <c r="E22" s="332"/>
      <c r="F22" s="332"/>
      <c r="G22" s="332"/>
      <c r="H22" s="337"/>
    </row>
    <row r="23" spans="1:8" s="338" customFormat="1" ht="17.100000000000001" customHeight="1">
      <c r="A23" s="333"/>
      <c r="B23" s="347">
        <v>9</v>
      </c>
      <c r="C23" s="335"/>
      <c r="D23" s="332" t="s">
        <v>177</v>
      </c>
      <c r="E23" s="332"/>
      <c r="F23" s="332"/>
      <c r="G23" s="332"/>
      <c r="H23" s="337"/>
    </row>
    <row r="24" spans="1:8" s="338" customFormat="1" ht="17.100000000000001" customHeight="1">
      <c r="A24" s="333"/>
      <c r="B24" s="339"/>
      <c r="C24" s="335"/>
      <c r="D24" s="332"/>
      <c r="E24" s="332"/>
      <c r="F24" s="332"/>
      <c r="G24" s="332"/>
      <c r="H24" s="337"/>
    </row>
    <row r="25" spans="1:8" s="338" customFormat="1" ht="17.100000000000001" customHeight="1">
      <c r="A25" s="333"/>
      <c r="B25" s="348">
        <v>10</v>
      </c>
      <c r="C25" s="335"/>
      <c r="D25" s="332" t="s">
        <v>178</v>
      </c>
      <c r="E25" s="332"/>
      <c r="F25" s="332"/>
      <c r="G25" s="332"/>
      <c r="H25" s="337"/>
    </row>
    <row r="26" spans="1:8" s="338" customFormat="1" ht="17.100000000000001" customHeight="1">
      <c r="A26" s="333"/>
      <c r="B26" s="339"/>
      <c r="C26" s="335"/>
      <c r="D26" s="332"/>
      <c r="E26" s="332"/>
      <c r="F26" s="332"/>
      <c r="G26" s="332"/>
      <c r="H26" s="337"/>
    </row>
    <row r="27" spans="1:8" s="338" customFormat="1" ht="17.100000000000001" customHeight="1">
      <c r="A27" s="333"/>
      <c r="B27" s="349">
        <v>11</v>
      </c>
      <c r="C27" s="335"/>
      <c r="D27" s="332" t="s">
        <v>179</v>
      </c>
      <c r="E27" s="332"/>
      <c r="F27" s="332"/>
      <c r="G27" s="332"/>
      <c r="H27" s="337"/>
    </row>
    <row r="28" spans="1:8" s="338" customFormat="1" ht="17.100000000000001" customHeight="1">
      <c r="A28" s="333"/>
      <c r="B28" s="339"/>
      <c r="C28" s="335"/>
      <c r="D28" s="332"/>
      <c r="E28" s="332"/>
      <c r="F28" s="332"/>
      <c r="G28" s="332"/>
      <c r="H28" s="337"/>
    </row>
    <row r="29" spans="1:8" s="338" customFormat="1" ht="17.100000000000001" customHeight="1">
      <c r="A29" s="333"/>
      <c r="B29" s="374">
        <v>12</v>
      </c>
      <c r="C29" s="335"/>
      <c r="D29" s="332" t="s">
        <v>180</v>
      </c>
      <c r="E29" s="332"/>
      <c r="F29" s="332"/>
      <c r="G29" s="332"/>
      <c r="H29" s="337"/>
    </row>
    <row r="30" spans="1:8" s="338" customFormat="1" ht="17.100000000000001" customHeight="1">
      <c r="A30" s="350"/>
      <c r="B30" s="351"/>
      <c r="C30" s="352"/>
      <c r="D30" s="353"/>
      <c r="E30" s="353"/>
      <c r="F30" s="353"/>
      <c r="G30" s="353"/>
      <c r="H30" s="354"/>
    </row>
    <row r="31" spans="1:8" s="338" customFormat="1" ht="17.100000000000001" customHeight="1">
      <c r="A31" s="333"/>
      <c r="B31" s="374">
        <v>13</v>
      </c>
      <c r="C31" s="355"/>
      <c r="D31" s="332" t="s">
        <v>181</v>
      </c>
      <c r="E31" s="332"/>
      <c r="F31" s="332"/>
      <c r="G31" s="332"/>
      <c r="H31" s="337"/>
    </row>
    <row r="32" spans="1:8" s="338" customFormat="1" ht="17.100000000000001" customHeight="1">
      <c r="A32" s="333"/>
      <c r="B32" s="339"/>
      <c r="C32" s="335"/>
      <c r="D32" s="332"/>
      <c r="E32" s="332"/>
      <c r="F32" s="332"/>
      <c r="G32" s="332"/>
      <c r="H32" s="337"/>
    </row>
    <row r="33" spans="1:8" s="338" customFormat="1" ht="17.100000000000001" customHeight="1">
      <c r="A33" s="333"/>
      <c r="B33" s="374">
        <v>14</v>
      </c>
      <c r="C33" s="335"/>
      <c r="D33" s="332" t="s">
        <v>182</v>
      </c>
      <c r="E33" s="332"/>
      <c r="F33" s="332"/>
      <c r="G33" s="332"/>
      <c r="H33" s="337"/>
    </row>
    <row r="34" spans="1:8" s="338" customFormat="1" ht="17.100000000000001" customHeight="1">
      <c r="A34" s="356"/>
      <c r="B34" s="339"/>
      <c r="C34" s="335"/>
      <c r="D34" s="357"/>
      <c r="E34" s="357"/>
      <c r="F34" s="357"/>
      <c r="G34" s="357"/>
      <c r="H34" s="358"/>
    </row>
    <row r="35" spans="1:8" s="338" customFormat="1" ht="17.100000000000001" customHeight="1">
      <c r="A35" s="359"/>
      <c r="B35" s="374">
        <v>15</v>
      </c>
      <c r="C35" s="335"/>
      <c r="D35" s="360" t="s">
        <v>105</v>
      </c>
      <c r="E35" s="360" t="s">
        <v>183</v>
      </c>
      <c r="F35" s="360"/>
      <c r="G35" s="360"/>
      <c r="H35" s="361"/>
    </row>
    <row r="36" spans="1:8" s="338" customFormat="1" ht="17.100000000000001" customHeight="1">
      <c r="A36" s="356"/>
      <c r="B36" s="362"/>
      <c r="C36" s="363"/>
      <c r="D36" s="357"/>
      <c r="E36" s="357"/>
      <c r="F36" s="357"/>
      <c r="G36" s="357"/>
      <c r="H36" s="358"/>
    </row>
    <row r="37" spans="1:8" s="338" customFormat="1" ht="17.100000000000001" customHeight="1">
      <c r="A37" s="333"/>
      <c r="B37" s="374">
        <v>16</v>
      </c>
      <c r="C37" s="355"/>
      <c r="D37" s="332" t="s">
        <v>184</v>
      </c>
      <c r="E37" s="332"/>
      <c r="F37" s="332"/>
      <c r="G37" s="332"/>
      <c r="H37" s="337"/>
    </row>
    <row r="38" spans="1:8" s="338" customFormat="1" ht="17.100000000000001" customHeight="1">
      <c r="A38" s="333"/>
      <c r="B38" s="339"/>
      <c r="C38" s="335"/>
      <c r="D38" s="332"/>
      <c r="E38" s="332"/>
      <c r="F38" s="332"/>
      <c r="G38" s="332"/>
      <c r="H38" s="337"/>
    </row>
    <row r="39" spans="1:8" s="338" customFormat="1" ht="17.100000000000001" customHeight="1">
      <c r="A39" s="333"/>
      <c r="B39" s="374">
        <v>17</v>
      </c>
      <c r="C39" s="355"/>
      <c r="D39" s="332" t="s">
        <v>185</v>
      </c>
      <c r="E39" s="332"/>
      <c r="F39" s="332"/>
      <c r="G39" s="332"/>
      <c r="H39" s="337"/>
    </row>
    <row r="40" spans="1:8" s="338" customFormat="1" ht="17.100000000000001" customHeight="1">
      <c r="A40" s="333"/>
      <c r="B40" s="375"/>
      <c r="C40" s="355"/>
      <c r="D40" s="332"/>
      <c r="E40" s="332"/>
      <c r="F40" s="332"/>
      <c r="G40" s="332"/>
      <c r="H40" s="337"/>
    </row>
    <row r="41" spans="1:8" s="338" customFormat="1" ht="17.100000000000001" customHeight="1">
      <c r="A41" s="333"/>
      <c r="B41" s="339"/>
      <c r="C41" s="364"/>
      <c r="D41" s="332"/>
      <c r="E41" s="332"/>
      <c r="F41" s="332"/>
      <c r="G41" s="332"/>
      <c r="H41" s="337"/>
    </row>
    <row r="42" spans="1:8" s="338" customFormat="1" ht="29.25" customHeight="1">
      <c r="A42" s="554" t="s">
        <v>186</v>
      </c>
      <c r="B42" s="555"/>
      <c r="C42" s="555"/>
      <c r="D42" s="555"/>
      <c r="E42" s="555"/>
      <c r="F42" s="555"/>
      <c r="G42" s="555"/>
      <c r="H42" s="556"/>
    </row>
    <row r="43" spans="1:8" s="338" customFormat="1" ht="14.25">
      <c r="A43" s="365"/>
      <c r="B43" s="366"/>
      <c r="C43" s="367"/>
      <c r="D43" s="368"/>
      <c r="E43" s="368"/>
      <c r="F43" s="368"/>
      <c r="G43" s="368"/>
      <c r="H43" s="369"/>
    </row>
    <row r="44" spans="1:8" s="371" customFormat="1">
      <c r="A44" s="370"/>
      <c r="B44" s="322"/>
      <c r="C44" s="323"/>
      <c r="D44" s="370"/>
      <c r="E44" s="370"/>
      <c r="F44" s="370"/>
      <c r="G44" s="370"/>
      <c r="H44" s="370"/>
    </row>
    <row r="45" spans="1:8" s="371" customFormat="1">
      <c r="A45" s="370"/>
      <c r="B45" s="322"/>
      <c r="C45" s="323"/>
      <c r="D45" s="370"/>
      <c r="E45" s="370"/>
      <c r="F45" s="370"/>
      <c r="G45" s="370"/>
      <c r="H45" s="370"/>
    </row>
    <row r="46" spans="1:8" s="371" customFormat="1">
      <c r="A46" s="370"/>
      <c r="B46" s="322"/>
      <c r="C46" s="323"/>
      <c r="D46" s="370"/>
      <c r="E46" s="370"/>
      <c r="F46" s="370"/>
      <c r="G46" s="370"/>
      <c r="H46" s="370"/>
    </row>
    <row r="47" spans="1:8" s="371" customFormat="1">
      <c r="A47" s="370"/>
      <c r="B47" s="322"/>
      <c r="C47" s="323"/>
      <c r="D47" s="370"/>
      <c r="E47" s="370"/>
      <c r="F47" s="370"/>
      <c r="G47" s="370"/>
      <c r="H47" s="370"/>
    </row>
    <row r="48" spans="1:8" s="371" customFormat="1">
      <c r="A48" s="370"/>
      <c r="B48" s="322"/>
      <c r="C48" s="323"/>
      <c r="D48" s="370"/>
      <c r="E48" s="370"/>
      <c r="F48" s="370"/>
      <c r="G48" s="370"/>
      <c r="H48" s="370"/>
    </row>
    <row r="49" spans="1:8" s="371" customFormat="1">
      <c r="A49" s="370"/>
      <c r="B49" s="322"/>
      <c r="C49" s="323"/>
      <c r="D49" s="370"/>
      <c r="E49" s="370"/>
      <c r="F49" s="370"/>
      <c r="G49" s="370"/>
      <c r="H49" s="370"/>
    </row>
    <row r="50" spans="1:8" s="371" customFormat="1">
      <c r="A50" s="370"/>
      <c r="B50" s="322"/>
      <c r="C50" s="323"/>
      <c r="D50" s="370"/>
      <c r="E50" s="370"/>
      <c r="F50" s="370"/>
      <c r="G50" s="370"/>
      <c r="H50" s="370"/>
    </row>
    <row r="51" spans="1:8" s="371" customFormat="1">
      <c r="A51" s="370"/>
      <c r="B51" s="322"/>
      <c r="C51" s="323"/>
      <c r="D51" s="370"/>
      <c r="E51" s="370"/>
      <c r="F51" s="370"/>
      <c r="G51" s="370"/>
      <c r="H51" s="370"/>
    </row>
    <row r="52" spans="1:8" s="371" customFormat="1">
      <c r="A52" s="370"/>
      <c r="B52" s="322"/>
      <c r="C52" s="323"/>
      <c r="D52" s="370"/>
      <c r="E52" s="370"/>
      <c r="F52" s="370"/>
      <c r="G52" s="370"/>
      <c r="H52" s="370"/>
    </row>
    <row r="53" spans="1:8" s="371" customFormat="1">
      <c r="A53" s="370"/>
      <c r="B53" s="322"/>
      <c r="C53" s="323"/>
      <c r="D53" s="370"/>
      <c r="E53" s="370"/>
      <c r="F53" s="370"/>
      <c r="G53" s="370"/>
      <c r="H53" s="370"/>
    </row>
    <row r="54" spans="1:8" s="371" customFormat="1">
      <c r="A54" s="370"/>
      <c r="B54" s="322"/>
      <c r="C54" s="323"/>
      <c r="D54" s="370"/>
      <c r="E54" s="370"/>
      <c r="F54" s="370"/>
      <c r="G54" s="370"/>
      <c r="H54" s="370"/>
    </row>
    <row r="55" spans="1:8" s="371" customFormat="1">
      <c r="B55" s="372"/>
      <c r="C55" s="373"/>
    </row>
    <row r="56" spans="1:8" s="371" customFormat="1">
      <c r="B56" s="372"/>
      <c r="C56" s="373"/>
    </row>
    <row r="57" spans="1:8" s="371" customFormat="1">
      <c r="B57" s="372"/>
      <c r="C57" s="373"/>
    </row>
    <row r="58" spans="1:8" s="371" customFormat="1">
      <c r="B58" s="372"/>
      <c r="C58" s="373"/>
    </row>
    <row r="59" spans="1:8" s="371" customFormat="1">
      <c r="B59" s="372"/>
      <c r="C59" s="373"/>
    </row>
    <row r="60" spans="1:8" s="371" customFormat="1">
      <c r="B60" s="372"/>
      <c r="C60" s="373"/>
    </row>
    <row r="61" spans="1:8" s="371" customFormat="1">
      <c r="B61" s="372"/>
      <c r="C61" s="373"/>
    </row>
    <row r="62" spans="1:8" s="371" customFormat="1">
      <c r="B62" s="372"/>
      <c r="C62" s="373"/>
    </row>
    <row r="63" spans="1:8" s="371" customFormat="1">
      <c r="B63" s="372"/>
      <c r="C63" s="373"/>
    </row>
    <row r="64" spans="1:8" s="371" customFormat="1">
      <c r="B64" s="372"/>
      <c r="C64" s="373"/>
    </row>
    <row r="65" spans="2:3" s="371" customFormat="1">
      <c r="B65" s="372"/>
      <c r="C65" s="373"/>
    </row>
    <row r="66" spans="2:3" s="371" customFormat="1">
      <c r="B66" s="372"/>
      <c r="C66" s="373"/>
    </row>
    <row r="67" spans="2:3" s="371" customFormat="1">
      <c r="B67" s="372"/>
      <c r="C67" s="373"/>
    </row>
    <row r="68" spans="2:3" s="371" customFormat="1">
      <c r="B68" s="372"/>
      <c r="C68" s="373"/>
    </row>
    <row r="69" spans="2:3" s="371" customFormat="1">
      <c r="B69" s="372"/>
      <c r="C69" s="373"/>
    </row>
    <row r="70" spans="2:3" s="371" customFormat="1">
      <c r="B70" s="372"/>
      <c r="C70" s="373"/>
    </row>
    <row r="71" spans="2:3" s="371" customFormat="1">
      <c r="B71" s="372"/>
      <c r="C71" s="373"/>
    </row>
    <row r="72" spans="2:3" s="371" customFormat="1">
      <c r="B72" s="372"/>
      <c r="C72" s="373"/>
    </row>
    <row r="73" spans="2:3" s="371" customFormat="1">
      <c r="B73" s="372"/>
      <c r="C73" s="373"/>
    </row>
    <row r="74" spans="2:3" s="371" customFormat="1">
      <c r="B74" s="372"/>
      <c r="C74" s="373"/>
    </row>
    <row r="75" spans="2:3" s="371" customFormat="1">
      <c r="B75" s="372"/>
      <c r="C75" s="373"/>
    </row>
    <row r="76" spans="2:3" s="371" customFormat="1">
      <c r="B76" s="372"/>
      <c r="C76" s="373"/>
    </row>
    <row r="77" spans="2:3" s="371" customFormat="1">
      <c r="B77" s="372"/>
      <c r="C77" s="373"/>
    </row>
    <row r="78" spans="2:3" s="371" customFormat="1">
      <c r="B78" s="372"/>
      <c r="C78" s="373"/>
    </row>
    <row r="79" spans="2:3" s="371" customFormat="1">
      <c r="B79" s="372"/>
      <c r="C79" s="373"/>
    </row>
    <row r="80" spans="2:3" s="371" customFormat="1">
      <c r="B80" s="372"/>
      <c r="C80" s="373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G65" sqref="G65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3"/>
      <c r="B1" s="574"/>
      <c r="C1" s="574"/>
      <c r="D1" s="574"/>
      <c r="E1" s="574"/>
      <c r="F1" s="574"/>
      <c r="G1" s="574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218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85</v>
      </c>
      <c r="C22" s="9">
        <v>18241</v>
      </c>
      <c r="D22" s="9">
        <v>19377</v>
      </c>
      <c r="E22" s="109">
        <v>99.5</v>
      </c>
      <c r="F22" s="41">
        <f>SUM(C22/D22*100)</f>
        <v>94.137379367291118</v>
      </c>
      <c r="G22" s="96"/>
    </row>
    <row r="23" spans="1:9">
      <c r="A23" s="95">
        <v>2</v>
      </c>
      <c r="B23" s="7" t="s">
        <v>108</v>
      </c>
      <c r="C23" s="9">
        <v>9691</v>
      </c>
      <c r="D23" s="9">
        <v>9658</v>
      </c>
      <c r="E23" s="109">
        <v>79.400000000000006</v>
      </c>
      <c r="F23" s="41">
        <f>SUM(C23/D23*100)</f>
        <v>100.34168564920274</v>
      </c>
      <c r="G23" s="96"/>
    </row>
    <row r="24" spans="1:9">
      <c r="A24" s="95">
        <v>3</v>
      </c>
      <c r="B24" s="7" t="s">
        <v>156</v>
      </c>
      <c r="C24" s="9">
        <v>9102</v>
      </c>
      <c r="D24" s="9">
        <v>9999</v>
      </c>
      <c r="E24" s="109">
        <v>91.5</v>
      </c>
      <c r="F24" s="41">
        <f t="shared" ref="F24:F32" si="0">SUM(C24/D24*100)</f>
        <v>91.02910291029103</v>
      </c>
      <c r="G24" s="96"/>
    </row>
    <row r="25" spans="1:9">
      <c r="A25" s="95">
        <v>4</v>
      </c>
      <c r="B25" s="7" t="s">
        <v>117</v>
      </c>
      <c r="C25" s="9">
        <v>5541</v>
      </c>
      <c r="D25" s="9">
        <v>4414</v>
      </c>
      <c r="E25" s="109">
        <v>116.1</v>
      </c>
      <c r="F25" s="41">
        <f t="shared" si="0"/>
        <v>125.53239691889442</v>
      </c>
      <c r="G25" s="96"/>
    </row>
    <row r="26" spans="1:9" ht="13.5" customHeight="1">
      <c r="A26" s="95">
        <v>5</v>
      </c>
      <c r="B26" s="7" t="s">
        <v>115</v>
      </c>
      <c r="C26" s="9">
        <v>4722</v>
      </c>
      <c r="D26" s="6">
        <v>4033</v>
      </c>
      <c r="E26" s="109">
        <v>101.5</v>
      </c>
      <c r="F26" s="41">
        <f t="shared" si="0"/>
        <v>117.08405653359782</v>
      </c>
      <c r="G26" s="96"/>
    </row>
    <row r="27" spans="1:9" ht="13.5" customHeight="1">
      <c r="A27" s="95">
        <v>6</v>
      </c>
      <c r="B27" s="7" t="s">
        <v>224</v>
      </c>
      <c r="C27" s="9">
        <v>4697</v>
      </c>
      <c r="D27" s="9">
        <v>4393</v>
      </c>
      <c r="E27" s="109">
        <v>109.8</v>
      </c>
      <c r="F27" s="41">
        <f t="shared" si="0"/>
        <v>106.92010015934441</v>
      </c>
      <c r="G27" s="96"/>
    </row>
    <row r="28" spans="1:9" ht="13.5" customHeight="1">
      <c r="A28" s="95">
        <v>7</v>
      </c>
      <c r="B28" s="7" t="s">
        <v>106</v>
      </c>
      <c r="C28" s="101">
        <v>4126</v>
      </c>
      <c r="D28" s="101">
        <v>4257</v>
      </c>
      <c r="E28" s="109">
        <v>100.6</v>
      </c>
      <c r="F28" s="41">
        <f t="shared" si="0"/>
        <v>96.922715527366691</v>
      </c>
      <c r="G28" s="96"/>
    </row>
    <row r="29" spans="1:9" ht="13.5" customHeight="1">
      <c r="A29" s="95">
        <v>8</v>
      </c>
      <c r="B29" s="7" t="s">
        <v>88</v>
      </c>
      <c r="C29" s="101">
        <v>3194</v>
      </c>
      <c r="D29" s="101">
        <v>3129</v>
      </c>
      <c r="E29" s="109">
        <v>101</v>
      </c>
      <c r="F29" s="41">
        <f t="shared" si="0"/>
        <v>102.07734100351551</v>
      </c>
      <c r="G29" s="96"/>
    </row>
    <row r="30" spans="1:9" ht="13.5" customHeight="1">
      <c r="A30" s="95">
        <v>9</v>
      </c>
      <c r="B30" s="7" t="s">
        <v>111</v>
      </c>
      <c r="C30" s="101">
        <v>2715</v>
      </c>
      <c r="D30" s="101">
        <v>2601</v>
      </c>
      <c r="E30" s="109">
        <v>99</v>
      </c>
      <c r="F30" s="41">
        <f t="shared" si="0"/>
        <v>104.38292964244522</v>
      </c>
      <c r="G30" s="96"/>
    </row>
    <row r="31" spans="1:9" ht="13.5" customHeight="1" thickBot="1">
      <c r="A31" s="97">
        <v>10</v>
      </c>
      <c r="B31" s="7" t="s">
        <v>87</v>
      </c>
      <c r="C31" s="98">
        <v>2637</v>
      </c>
      <c r="D31" s="98">
        <v>2137</v>
      </c>
      <c r="E31" s="110">
        <v>78.900000000000006</v>
      </c>
      <c r="F31" s="41">
        <f t="shared" si="0"/>
        <v>123.39728591483387</v>
      </c>
      <c r="G31" s="99"/>
    </row>
    <row r="32" spans="1:9" ht="13.5" customHeight="1" thickBot="1">
      <c r="A32" s="80"/>
      <c r="B32" s="81" t="s">
        <v>59</v>
      </c>
      <c r="C32" s="82">
        <v>78294</v>
      </c>
      <c r="D32" s="82">
        <v>78129</v>
      </c>
      <c r="E32" s="83">
        <v>96</v>
      </c>
      <c r="F32" s="107">
        <f t="shared" si="0"/>
        <v>100.21118918711363</v>
      </c>
      <c r="G32" s="121">
        <v>93.5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218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108006</v>
      </c>
      <c r="D54" s="9">
        <v>104885</v>
      </c>
      <c r="E54" s="41">
        <v>100.6</v>
      </c>
      <c r="F54" s="41">
        <f t="shared" ref="F54:F64" si="1">SUM(C54/D54*100)</f>
        <v>102.97563998665204</v>
      </c>
      <c r="G54" s="96"/>
      <c r="K54" s="326"/>
    </row>
    <row r="55" spans="1:11">
      <c r="A55" s="95">
        <v>2</v>
      </c>
      <c r="B55" s="302" t="s">
        <v>110</v>
      </c>
      <c r="C55" s="9">
        <v>35893</v>
      </c>
      <c r="D55" s="9">
        <v>36457</v>
      </c>
      <c r="E55" s="41">
        <v>114.9</v>
      </c>
      <c r="F55" s="41">
        <f t="shared" si="1"/>
        <v>98.452971994404365</v>
      </c>
      <c r="G55" s="96"/>
    </row>
    <row r="56" spans="1:11">
      <c r="A56" s="95">
        <v>3</v>
      </c>
      <c r="B56" s="302" t="s">
        <v>117</v>
      </c>
      <c r="C56" s="9">
        <v>18646</v>
      </c>
      <c r="D56" s="9">
        <v>20962</v>
      </c>
      <c r="E56" s="41">
        <v>98.1</v>
      </c>
      <c r="F56" s="41">
        <f t="shared" si="1"/>
        <v>88.951435931685907</v>
      </c>
      <c r="G56" s="96"/>
    </row>
    <row r="57" spans="1:11">
      <c r="A57" s="95">
        <v>4</v>
      </c>
      <c r="B57" s="302" t="s">
        <v>88</v>
      </c>
      <c r="C57" s="9">
        <v>13529</v>
      </c>
      <c r="D57" s="9">
        <v>13303</v>
      </c>
      <c r="E57" s="466">
        <v>38.299999999999997</v>
      </c>
      <c r="F57" s="41">
        <f t="shared" si="1"/>
        <v>101.69886491768774</v>
      </c>
      <c r="G57" s="96"/>
    </row>
    <row r="58" spans="1:11">
      <c r="A58" s="95">
        <v>5</v>
      </c>
      <c r="B58" s="302" t="s">
        <v>115</v>
      </c>
      <c r="C58" s="9">
        <v>13018</v>
      </c>
      <c r="D58" s="9">
        <v>9467</v>
      </c>
      <c r="E58" s="41">
        <v>94.8</v>
      </c>
      <c r="F58" s="230">
        <f t="shared" si="1"/>
        <v>137.50924263230169</v>
      </c>
      <c r="G58" s="96"/>
    </row>
    <row r="59" spans="1:11">
      <c r="A59" s="95">
        <v>6</v>
      </c>
      <c r="B59" s="302" t="s">
        <v>108</v>
      </c>
      <c r="C59" s="9">
        <v>12703</v>
      </c>
      <c r="D59" s="9">
        <v>10055</v>
      </c>
      <c r="E59" s="41">
        <v>97.3</v>
      </c>
      <c r="F59" s="41">
        <f t="shared" si="1"/>
        <v>126.33515663848831</v>
      </c>
      <c r="G59" s="96"/>
    </row>
    <row r="60" spans="1:11">
      <c r="A60" s="95">
        <v>7</v>
      </c>
      <c r="B60" s="302" t="s">
        <v>87</v>
      </c>
      <c r="C60" s="9">
        <v>12631</v>
      </c>
      <c r="D60" s="9">
        <v>4811</v>
      </c>
      <c r="E60" s="142">
        <v>104.6</v>
      </c>
      <c r="F60" s="41">
        <f t="shared" si="1"/>
        <v>262.54416961130744</v>
      </c>
      <c r="G60" s="96"/>
    </row>
    <row r="61" spans="1:11">
      <c r="A61" s="95">
        <v>8</v>
      </c>
      <c r="B61" s="302" t="s">
        <v>226</v>
      </c>
      <c r="C61" s="9">
        <v>11236</v>
      </c>
      <c r="D61" s="9">
        <v>11419</v>
      </c>
      <c r="E61" s="41">
        <v>112.5</v>
      </c>
      <c r="F61" s="41">
        <f t="shared" si="1"/>
        <v>98.397407829056831</v>
      </c>
      <c r="G61" s="96"/>
    </row>
    <row r="62" spans="1:11">
      <c r="A62" s="95">
        <v>9</v>
      </c>
      <c r="B62" s="302" t="s">
        <v>106</v>
      </c>
      <c r="C62" s="9">
        <v>6471</v>
      </c>
      <c r="D62" s="9">
        <v>6456</v>
      </c>
      <c r="E62" s="41">
        <v>124.2</v>
      </c>
      <c r="F62" s="41">
        <f t="shared" si="1"/>
        <v>100.23234200743494</v>
      </c>
      <c r="G62" s="96"/>
    </row>
    <row r="63" spans="1:11" ht="14.25" thickBot="1">
      <c r="A63" s="100">
        <v>10</v>
      </c>
      <c r="B63" s="302" t="s">
        <v>234</v>
      </c>
      <c r="C63" s="101">
        <v>6161</v>
      </c>
      <c r="D63" s="101">
        <v>2941</v>
      </c>
      <c r="E63" s="102">
        <v>152.30000000000001</v>
      </c>
      <c r="F63" s="41">
        <f t="shared" si="1"/>
        <v>209.48656919415166</v>
      </c>
      <c r="G63" s="104"/>
      <c r="H63" s="21"/>
    </row>
    <row r="64" spans="1:11" ht="14.25" thickBot="1">
      <c r="A64" s="80"/>
      <c r="B64" s="105" t="s">
        <v>62</v>
      </c>
      <c r="C64" s="106">
        <v>254531</v>
      </c>
      <c r="D64" s="106">
        <v>240056</v>
      </c>
      <c r="E64" s="107">
        <v>95.9</v>
      </c>
      <c r="F64" s="298">
        <f t="shared" si="1"/>
        <v>106.0298430366248</v>
      </c>
      <c r="G64" s="121">
        <v>58.9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E64" sqref="E64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218</v>
      </c>
      <c r="D21" s="74" t="s">
        <v>210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2" t="s">
        <v>114</v>
      </c>
      <c r="C22" s="9">
        <v>68982</v>
      </c>
      <c r="D22" s="9">
        <v>62701</v>
      </c>
      <c r="E22" s="41">
        <v>92.4</v>
      </c>
      <c r="F22" s="41">
        <f>SUM(C22/D22*100)</f>
        <v>110.01738409275769</v>
      </c>
      <c r="G22" s="96"/>
    </row>
    <row r="23" spans="1:11">
      <c r="A23" s="28">
        <v>2</v>
      </c>
      <c r="B23" s="302" t="s">
        <v>235</v>
      </c>
      <c r="C23" s="9">
        <v>52104</v>
      </c>
      <c r="D23" s="9">
        <v>54827</v>
      </c>
      <c r="E23" s="41">
        <v>113.5</v>
      </c>
      <c r="F23" s="41">
        <f t="shared" ref="F23:F32" si="0">SUM(C23/D23*100)</f>
        <v>95.033468911302819</v>
      </c>
      <c r="G23" s="96"/>
    </row>
    <row r="24" spans="1:11" ht="13.5" customHeight="1">
      <c r="A24" s="28">
        <v>3</v>
      </c>
      <c r="B24" s="302" t="s">
        <v>116</v>
      </c>
      <c r="C24" s="9">
        <v>39484</v>
      </c>
      <c r="D24" s="9">
        <v>31403</v>
      </c>
      <c r="E24" s="66">
        <v>84.6</v>
      </c>
      <c r="F24" s="41">
        <f t="shared" si="0"/>
        <v>125.73321020284686</v>
      </c>
      <c r="G24" s="96"/>
    </row>
    <row r="25" spans="1:11">
      <c r="A25" s="28">
        <v>4</v>
      </c>
      <c r="B25" s="302" t="s">
        <v>106</v>
      </c>
      <c r="C25" s="9">
        <v>36838</v>
      </c>
      <c r="D25" s="9">
        <v>35563</v>
      </c>
      <c r="E25" s="41">
        <v>98.3</v>
      </c>
      <c r="F25" s="41">
        <f t="shared" si="0"/>
        <v>103.58518685150298</v>
      </c>
      <c r="G25" s="96"/>
    </row>
    <row r="26" spans="1:11">
      <c r="A26" s="28">
        <v>5</v>
      </c>
      <c r="B26" s="302" t="s">
        <v>157</v>
      </c>
      <c r="C26" s="9">
        <v>23558</v>
      </c>
      <c r="D26" s="9">
        <v>23123</v>
      </c>
      <c r="E26" s="41">
        <v>95.6</v>
      </c>
      <c r="F26" s="41">
        <f t="shared" si="0"/>
        <v>101.88124378324612</v>
      </c>
      <c r="G26" s="96"/>
    </row>
    <row r="27" spans="1:11" ht="13.5" customHeight="1">
      <c r="A27" s="28">
        <v>6</v>
      </c>
      <c r="B27" s="302" t="s">
        <v>117</v>
      </c>
      <c r="C27" s="9">
        <v>21122</v>
      </c>
      <c r="D27" s="9">
        <v>23813</v>
      </c>
      <c r="E27" s="41">
        <v>86</v>
      </c>
      <c r="F27" s="41">
        <f t="shared" si="0"/>
        <v>88.699449880317474</v>
      </c>
      <c r="G27" s="96"/>
      <c r="K27" t="s">
        <v>202</v>
      </c>
    </row>
    <row r="28" spans="1:11" ht="13.5" customHeight="1">
      <c r="A28" s="28">
        <v>7</v>
      </c>
      <c r="B28" s="302" t="s">
        <v>88</v>
      </c>
      <c r="C28" s="9">
        <v>19421</v>
      </c>
      <c r="D28" s="9">
        <v>18525</v>
      </c>
      <c r="E28" s="456">
        <v>104.3</v>
      </c>
      <c r="F28" s="230">
        <f t="shared" si="0"/>
        <v>104.83670715249661</v>
      </c>
      <c r="G28" s="96"/>
    </row>
    <row r="29" spans="1:11">
      <c r="A29" s="28">
        <v>8</v>
      </c>
      <c r="B29" s="302" t="s">
        <v>110</v>
      </c>
      <c r="C29" s="9">
        <v>19085</v>
      </c>
      <c r="D29" s="9">
        <v>19380</v>
      </c>
      <c r="E29" s="41">
        <v>111.7</v>
      </c>
      <c r="F29" s="41">
        <f t="shared" si="0"/>
        <v>98.477812177502571</v>
      </c>
      <c r="G29" s="96"/>
    </row>
    <row r="30" spans="1:11">
      <c r="A30" s="28">
        <v>9</v>
      </c>
      <c r="B30" s="302" t="s">
        <v>111</v>
      </c>
      <c r="C30" s="9">
        <v>17654</v>
      </c>
      <c r="D30" s="9">
        <v>17391</v>
      </c>
      <c r="E30" s="41">
        <v>113.6</v>
      </c>
      <c r="F30" s="230">
        <f t="shared" si="0"/>
        <v>101.51227646483814</v>
      </c>
      <c r="G30" s="96"/>
    </row>
    <row r="31" spans="1:11" ht="14.25" thickBot="1">
      <c r="A31" s="108">
        <v>10</v>
      </c>
      <c r="B31" s="302" t="s">
        <v>225</v>
      </c>
      <c r="C31" s="101">
        <v>16577</v>
      </c>
      <c r="D31" s="101">
        <v>10602</v>
      </c>
      <c r="E31" s="102">
        <v>95.6</v>
      </c>
      <c r="F31" s="102">
        <f t="shared" si="0"/>
        <v>156.35729107715525</v>
      </c>
      <c r="G31" s="104"/>
    </row>
    <row r="32" spans="1:11" ht="14.25" thickBot="1">
      <c r="A32" s="80"/>
      <c r="B32" s="81" t="s">
        <v>64</v>
      </c>
      <c r="C32" s="82">
        <v>397392</v>
      </c>
      <c r="D32" s="82">
        <v>379556</v>
      </c>
      <c r="E32" s="85">
        <v>97.5</v>
      </c>
      <c r="F32" s="107">
        <f t="shared" si="0"/>
        <v>104.69917482532223</v>
      </c>
      <c r="G32" s="121">
        <v>46.4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218</v>
      </c>
      <c r="D53" s="74" t="s">
        <v>210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541" t="s">
        <v>88</v>
      </c>
      <c r="C54" s="9">
        <v>35390</v>
      </c>
      <c r="D54" s="9">
        <v>34387</v>
      </c>
      <c r="E54" s="109">
        <v>109.6</v>
      </c>
      <c r="F54" s="41">
        <f>SUM(C54/D54*100)</f>
        <v>102.91679995347079</v>
      </c>
      <c r="G54" s="96"/>
    </row>
    <row r="55" spans="1:8">
      <c r="A55" s="95">
        <v>2</v>
      </c>
      <c r="B55" s="7" t="s">
        <v>85</v>
      </c>
      <c r="C55" s="9">
        <v>9625</v>
      </c>
      <c r="D55" s="9">
        <v>4768</v>
      </c>
      <c r="E55" s="109">
        <v>263.89999999999998</v>
      </c>
      <c r="F55" s="41">
        <f t="shared" ref="F55:F64" si="1">SUM(C55/D55*100)</f>
        <v>201.86661073825505</v>
      </c>
      <c r="G55" s="96"/>
    </row>
    <row r="56" spans="1:8">
      <c r="A56" s="95">
        <v>3</v>
      </c>
      <c r="B56" s="302" t="s">
        <v>115</v>
      </c>
      <c r="C56" s="9">
        <v>2736</v>
      </c>
      <c r="D56" s="9">
        <v>1329</v>
      </c>
      <c r="E56" s="109">
        <v>128.5</v>
      </c>
      <c r="F56" s="41">
        <f t="shared" si="1"/>
        <v>205.86907449209932</v>
      </c>
      <c r="G56" s="96"/>
    </row>
    <row r="57" spans="1:8">
      <c r="A57" s="95">
        <v>4</v>
      </c>
      <c r="B57" s="302" t="s">
        <v>114</v>
      </c>
      <c r="C57" s="9">
        <v>1614</v>
      </c>
      <c r="D57" s="9">
        <v>1032</v>
      </c>
      <c r="E57" s="109">
        <v>117.8</v>
      </c>
      <c r="F57" s="41">
        <f t="shared" si="1"/>
        <v>156.3953488372093</v>
      </c>
      <c r="G57" s="96"/>
      <c r="H57" s="63"/>
    </row>
    <row r="58" spans="1:8">
      <c r="A58" s="95">
        <v>5</v>
      </c>
      <c r="B58" s="302" t="s">
        <v>117</v>
      </c>
      <c r="C58" s="9">
        <v>1333</v>
      </c>
      <c r="D58" s="9">
        <v>1607</v>
      </c>
      <c r="E58" s="70">
        <v>84.6</v>
      </c>
      <c r="F58" s="41">
        <f t="shared" si="1"/>
        <v>82.949595519601743</v>
      </c>
      <c r="G58" s="96"/>
    </row>
    <row r="59" spans="1:8">
      <c r="A59" s="95">
        <v>6</v>
      </c>
      <c r="B59" s="302" t="s">
        <v>106</v>
      </c>
      <c r="C59" s="9">
        <v>1087</v>
      </c>
      <c r="D59" s="9">
        <v>1284</v>
      </c>
      <c r="E59" s="109">
        <v>105.5</v>
      </c>
      <c r="F59" s="41">
        <f t="shared" si="1"/>
        <v>84.657320872274141</v>
      </c>
      <c r="G59" s="96"/>
    </row>
    <row r="60" spans="1:8">
      <c r="A60" s="95">
        <v>7</v>
      </c>
      <c r="B60" s="302" t="s">
        <v>157</v>
      </c>
      <c r="C60" s="9">
        <v>1001</v>
      </c>
      <c r="D60" s="9">
        <v>1137</v>
      </c>
      <c r="E60" s="109">
        <v>87.2</v>
      </c>
      <c r="F60" s="41">
        <f t="shared" si="1"/>
        <v>88.038698328935794</v>
      </c>
      <c r="G60" s="96"/>
    </row>
    <row r="61" spans="1:8">
      <c r="A61" s="95">
        <v>8</v>
      </c>
      <c r="B61" s="302" t="s">
        <v>225</v>
      </c>
      <c r="C61" s="9">
        <v>802</v>
      </c>
      <c r="D61" s="9">
        <v>800</v>
      </c>
      <c r="E61" s="109">
        <v>91.1</v>
      </c>
      <c r="F61" s="41">
        <f t="shared" si="1"/>
        <v>100.25</v>
      </c>
      <c r="G61" s="96"/>
    </row>
    <row r="62" spans="1:8">
      <c r="A62" s="95">
        <v>9</v>
      </c>
      <c r="B62" s="302" t="s">
        <v>224</v>
      </c>
      <c r="C62" s="9">
        <v>633</v>
      </c>
      <c r="D62" s="9">
        <v>772</v>
      </c>
      <c r="E62" s="109">
        <v>95.6</v>
      </c>
      <c r="F62" s="230">
        <f t="shared" si="1"/>
        <v>81.994818652849744</v>
      </c>
      <c r="G62" s="96"/>
    </row>
    <row r="63" spans="1:8" ht="14.25" thickBot="1">
      <c r="A63" s="97">
        <v>10</v>
      </c>
      <c r="B63" s="302" t="s">
        <v>108</v>
      </c>
      <c r="C63" s="98">
        <v>539</v>
      </c>
      <c r="D63" s="98">
        <v>928</v>
      </c>
      <c r="E63" s="110">
        <v>70.7</v>
      </c>
      <c r="F63" s="41">
        <f t="shared" si="1"/>
        <v>58.081896551724135</v>
      </c>
      <c r="G63" s="99"/>
    </row>
    <row r="64" spans="1:8" ht="14.25" thickBot="1">
      <c r="A64" s="80"/>
      <c r="B64" s="81" t="s">
        <v>60</v>
      </c>
      <c r="C64" s="82">
        <v>56683</v>
      </c>
      <c r="D64" s="82">
        <v>50455</v>
      </c>
      <c r="E64" s="83">
        <v>119.4</v>
      </c>
      <c r="F64" s="107">
        <f t="shared" si="1"/>
        <v>112.34367257952631</v>
      </c>
      <c r="G64" s="121">
        <v>88.2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F67" sqref="F6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218</v>
      </c>
      <c r="D20" s="74" t="s">
        <v>210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2" t="s">
        <v>117</v>
      </c>
      <c r="C21" s="9">
        <v>32568</v>
      </c>
      <c r="D21" s="9">
        <v>41789</v>
      </c>
      <c r="E21" s="109">
        <v>94.3</v>
      </c>
      <c r="F21" s="41">
        <f t="shared" ref="F21:F31" si="0">SUM(C21/D21*100)</f>
        <v>77.934384646677358</v>
      </c>
      <c r="G21" s="96"/>
    </row>
    <row r="22" spans="1:7">
      <c r="A22" s="95">
        <v>2</v>
      </c>
      <c r="B22" s="302" t="s">
        <v>108</v>
      </c>
      <c r="C22" s="9">
        <v>17641</v>
      </c>
      <c r="D22" s="9">
        <v>13390</v>
      </c>
      <c r="E22" s="109">
        <v>85.5</v>
      </c>
      <c r="F22" s="41">
        <f t="shared" si="0"/>
        <v>131.74757281553397</v>
      </c>
      <c r="G22" s="96"/>
    </row>
    <row r="23" spans="1:7" ht="13.5" customHeight="1">
      <c r="A23" s="95">
        <v>3</v>
      </c>
      <c r="B23" s="302" t="s">
        <v>106</v>
      </c>
      <c r="C23" s="9">
        <v>15311</v>
      </c>
      <c r="D23" s="9">
        <v>10085</v>
      </c>
      <c r="E23" s="109">
        <v>109.7</v>
      </c>
      <c r="F23" s="41">
        <f t="shared" si="0"/>
        <v>151.81953396132869</v>
      </c>
      <c r="G23" s="96"/>
    </row>
    <row r="24" spans="1:7" ht="13.5" customHeight="1">
      <c r="A24" s="95">
        <v>4</v>
      </c>
      <c r="B24" s="302" t="s">
        <v>192</v>
      </c>
      <c r="C24" s="9">
        <v>15146</v>
      </c>
      <c r="D24" s="9">
        <v>16461</v>
      </c>
      <c r="E24" s="109">
        <v>91.3</v>
      </c>
      <c r="F24" s="41">
        <f t="shared" si="0"/>
        <v>92.011420934329621</v>
      </c>
      <c r="G24" s="96"/>
    </row>
    <row r="25" spans="1:7" ht="13.5" customHeight="1">
      <c r="A25" s="95">
        <v>5</v>
      </c>
      <c r="B25" s="302" t="s">
        <v>109</v>
      </c>
      <c r="C25" s="9">
        <v>8654</v>
      </c>
      <c r="D25" s="9">
        <v>7365</v>
      </c>
      <c r="E25" s="109">
        <v>112.9</v>
      </c>
      <c r="F25" s="41">
        <f t="shared" si="0"/>
        <v>117.50169721656482</v>
      </c>
      <c r="G25" s="96"/>
    </row>
    <row r="26" spans="1:7" ht="13.5" customHeight="1">
      <c r="A26" s="95">
        <v>6</v>
      </c>
      <c r="B26" s="302" t="s">
        <v>110</v>
      </c>
      <c r="C26" s="9">
        <v>8140</v>
      </c>
      <c r="D26" s="9">
        <v>5926</v>
      </c>
      <c r="E26" s="109">
        <v>109.6</v>
      </c>
      <c r="F26" s="230">
        <f t="shared" si="0"/>
        <v>137.36078299021261</v>
      </c>
      <c r="G26" s="96"/>
    </row>
    <row r="27" spans="1:7" ht="13.5" customHeight="1">
      <c r="A27" s="95">
        <v>7</v>
      </c>
      <c r="B27" s="302" t="s">
        <v>115</v>
      </c>
      <c r="C27" s="9">
        <v>4525</v>
      </c>
      <c r="D27" s="9">
        <v>2792</v>
      </c>
      <c r="E27" s="109">
        <v>86.2</v>
      </c>
      <c r="F27" s="230">
        <f t="shared" si="0"/>
        <v>162.0702005730659</v>
      </c>
      <c r="G27" s="96"/>
    </row>
    <row r="28" spans="1:7" ht="13.5" customHeight="1">
      <c r="A28" s="95">
        <v>8</v>
      </c>
      <c r="B28" s="302" t="s">
        <v>164</v>
      </c>
      <c r="C28" s="9">
        <v>4472</v>
      </c>
      <c r="D28" s="9">
        <v>4579</v>
      </c>
      <c r="E28" s="109">
        <v>106.7</v>
      </c>
      <c r="F28" s="41">
        <f t="shared" si="0"/>
        <v>97.663245250054601</v>
      </c>
      <c r="G28" s="96"/>
    </row>
    <row r="29" spans="1:7" ht="13.5" customHeight="1">
      <c r="A29" s="95">
        <v>9</v>
      </c>
      <c r="B29" s="302" t="s">
        <v>157</v>
      </c>
      <c r="C29" s="111">
        <v>3531</v>
      </c>
      <c r="D29" s="101">
        <v>696</v>
      </c>
      <c r="E29" s="112">
        <v>106.4</v>
      </c>
      <c r="F29" s="41">
        <f t="shared" si="0"/>
        <v>507.32758620689651</v>
      </c>
      <c r="G29" s="96"/>
    </row>
    <row r="30" spans="1:7" ht="13.5" customHeight="1" thickBot="1">
      <c r="A30" s="100">
        <v>10</v>
      </c>
      <c r="B30" s="302" t="s">
        <v>87</v>
      </c>
      <c r="C30" s="101">
        <v>3371</v>
      </c>
      <c r="D30" s="101">
        <v>4619</v>
      </c>
      <c r="E30" s="112">
        <v>79.599999999999994</v>
      </c>
      <c r="F30" s="230">
        <f t="shared" si="0"/>
        <v>72.981164754275824</v>
      </c>
      <c r="G30" s="104"/>
    </row>
    <row r="31" spans="1:7" ht="13.5" customHeight="1" thickBot="1">
      <c r="A31" s="80"/>
      <c r="B31" s="81" t="s">
        <v>66</v>
      </c>
      <c r="C31" s="82">
        <v>130762</v>
      </c>
      <c r="D31" s="82">
        <v>124221</v>
      </c>
      <c r="E31" s="83">
        <v>97.2</v>
      </c>
      <c r="F31" s="107">
        <f t="shared" si="0"/>
        <v>105.26561531464085</v>
      </c>
      <c r="G31" s="121">
        <v>81.7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218</v>
      </c>
      <c r="D53" s="74" t="s">
        <v>210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302" t="s">
        <v>87</v>
      </c>
      <c r="C54" s="6">
        <v>82597</v>
      </c>
      <c r="D54" s="9">
        <v>22311</v>
      </c>
      <c r="E54" s="41">
        <v>92</v>
      </c>
      <c r="F54" s="41">
        <f t="shared" ref="F54:F64" si="1">SUM(C54/D54*100)</f>
        <v>370.20752095378964</v>
      </c>
      <c r="G54" s="96"/>
    </row>
    <row r="55" spans="1:7">
      <c r="A55" s="95">
        <v>2</v>
      </c>
      <c r="B55" s="302" t="s">
        <v>111</v>
      </c>
      <c r="C55" s="6">
        <v>28654</v>
      </c>
      <c r="D55" s="9">
        <v>15950</v>
      </c>
      <c r="E55" s="41">
        <v>102.4</v>
      </c>
      <c r="F55" s="41">
        <f t="shared" si="1"/>
        <v>179.64890282131663</v>
      </c>
      <c r="G55" s="96"/>
    </row>
    <row r="56" spans="1:7">
      <c r="A56" s="95">
        <v>3</v>
      </c>
      <c r="B56" s="302" t="s">
        <v>106</v>
      </c>
      <c r="C56" s="6">
        <v>27417</v>
      </c>
      <c r="D56" s="9">
        <v>48323</v>
      </c>
      <c r="E56" s="466">
        <v>100.2</v>
      </c>
      <c r="F56" s="41">
        <f t="shared" si="1"/>
        <v>56.736957556443102</v>
      </c>
      <c r="G56" s="96"/>
    </row>
    <row r="57" spans="1:7">
      <c r="A57" s="95">
        <v>4</v>
      </c>
      <c r="B57" s="302" t="s">
        <v>88</v>
      </c>
      <c r="C57" s="6">
        <v>21760</v>
      </c>
      <c r="D57" s="6">
        <v>24881</v>
      </c>
      <c r="E57" s="41">
        <v>89.7</v>
      </c>
      <c r="F57" s="41">
        <f t="shared" si="1"/>
        <v>87.456291949680477</v>
      </c>
      <c r="G57" s="96"/>
    </row>
    <row r="58" spans="1:7">
      <c r="A58" s="95">
        <v>5</v>
      </c>
      <c r="B58" s="302" t="s">
        <v>157</v>
      </c>
      <c r="C58" s="6">
        <v>18433</v>
      </c>
      <c r="D58" s="9">
        <v>27532</v>
      </c>
      <c r="E58" s="41">
        <v>95.7</v>
      </c>
      <c r="F58" s="41">
        <f t="shared" si="1"/>
        <v>66.951184076710732</v>
      </c>
      <c r="G58" s="96"/>
    </row>
    <row r="59" spans="1:7">
      <c r="A59" s="95">
        <v>6</v>
      </c>
      <c r="B59" s="302" t="s">
        <v>109</v>
      </c>
      <c r="C59" s="6">
        <v>17573</v>
      </c>
      <c r="D59" s="9">
        <v>17203</v>
      </c>
      <c r="E59" s="41">
        <v>100.2</v>
      </c>
      <c r="F59" s="41">
        <f t="shared" si="1"/>
        <v>102.15078765331629</v>
      </c>
      <c r="G59" s="96"/>
    </row>
    <row r="60" spans="1:7">
      <c r="A60" s="95">
        <v>7</v>
      </c>
      <c r="B60" s="302" t="s">
        <v>115</v>
      </c>
      <c r="C60" s="6">
        <v>14619</v>
      </c>
      <c r="D60" s="9">
        <v>13139</v>
      </c>
      <c r="E60" s="41">
        <v>102</v>
      </c>
      <c r="F60" s="41">
        <f t="shared" si="1"/>
        <v>111.26417535581095</v>
      </c>
      <c r="G60" s="96"/>
    </row>
    <row r="61" spans="1:7">
      <c r="A61" s="95">
        <v>8</v>
      </c>
      <c r="B61" s="302" t="s">
        <v>156</v>
      </c>
      <c r="C61" s="6">
        <v>14524</v>
      </c>
      <c r="D61" s="9">
        <v>10204</v>
      </c>
      <c r="E61" s="41">
        <v>113</v>
      </c>
      <c r="F61" s="41">
        <f t="shared" si="1"/>
        <v>142.33633869070951</v>
      </c>
      <c r="G61" s="96"/>
    </row>
    <row r="62" spans="1:7">
      <c r="A62" s="95">
        <v>9</v>
      </c>
      <c r="B62" s="302" t="s">
        <v>85</v>
      </c>
      <c r="C62" s="111">
        <v>13859</v>
      </c>
      <c r="D62" s="101">
        <v>13852</v>
      </c>
      <c r="E62" s="102">
        <v>117.6</v>
      </c>
      <c r="F62" s="41">
        <f t="shared" si="1"/>
        <v>100.05053421888536</v>
      </c>
      <c r="G62" s="96"/>
    </row>
    <row r="63" spans="1:7" ht="14.25" thickBot="1">
      <c r="A63" s="100">
        <v>10</v>
      </c>
      <c r="B63" s="302" t="s">
        <v>236</v>
      </c>
      <c r="C63" s="111">
        <v>12036</v>
      </c>
      <c r="D63" s="101">
        <v>8405</v>
      </c>
      <c r="E63" s="102">
        <v>128.30000000000001</v>
      </c>
      <c r="F63" s="102">
        <f t="shared" si="1"/>
        <v>143.2004759071981</v>
      </c>
      <c r="G63" s="104"/>
    </row>
    <row r="64" spans="1:7" ht="14.25" thickBot="1">
      <c r="A64" s="80"/>
      <c r="B64" s="81" t="s">
        <v>62</v>
      </c>
      <c r="C64" s="82">
        <v>298231</v>
      </c>
      <c r="D64" s="82">
        <v>246260</v>
      </c>
      <c r="E64" s="85">
        <v>97.3</v>
      </c>
      <c r="F64" s="107">
        <f t="shared" si="1"/>
        <v>121.1041175992853</v>
      </c>
      <c r="G64" s="121">
        <v>62.5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Q72" sqref="Q72"/>
    </sheetView>
  </sheetViews>
  <sheetFormatPr defaultRowHeight="13.5"/>
  <cols>
    <col min="1" max="1" width="9.375" style="314" customWidth="1"/>
    <col min="2" max="2" width="6.625" style="314" customWidth="1"/>
    <col min="3" max="3" width="6.875" style="314" customWidth="1"/>
    <col min="4" max="4" width="6.125" style="314" customWidth="1"/>
    <col min="5" max="5" width="6.625" style="314" customWidth="1"/>
    <col min="6" max="13" width="6.125" style="314" customWidth="1"/>
    <col min="14" max="14" width="8.625" style="314" customWidth="1"/>
    <col min="15" max="15" width="8.375" style="314" customWidth="1"/>
    <col min="16" max="16" width="5" style="314" customWidth="1"/>
    <col min="17" max="17" width="11.25" style="212" customWidth="1"/>
    <col min="18" max="18" width="12.5" style="314" customWidth="1"/>
    <col min="19" max="26" width="7.625" style="314" customWidth="1"/>
    <col min="27" max="16384" width="9" style="314"/>
  </cols>
  <sheetData>
    <row r="6" spans="1:17">
      <c r="Q6" s="419"/>
    </row>
    <row r="10" spans="1:17">
      <c r="O10" s="275"/>
    </row>
    <row r="15" spans="1:17" ht="12.75" customHeight="1"/>
    <row r="16" spans="1:17" ht="11.1" customHeight="1">
      <c r="A16" s="16"/>
      <c r="B16" s="209" t="s">
        <v>102</v>
      </c>
      <c r="C16" s="209" t="s">
        <v>103</v>
      </c>
      <c r="D16" s="209" t="s">
        <v>104</v>
      </c>
      <c r="E16" s="209" t="s">
        <v>93</v>
      </c>
      <c r="F16" s="209" t="s">
        <v>94</v>
      </c>
      <c r="G16" s="209" t="s">
        <v>95</v>
      </c>
      <c r="H16" s="209" t="s">
        <v>96</v>
      </c>
      <c r="I16" s="209" t="s">
        <v>97</v>
      </c>
      <c r="J16" s="209" t="s">
        <v>98</v>
      </c>
      <c r="K16" s="209" t="s">
        <v>99</v>
      </c>
      <c r="L16" s="209" t="s">
        <v>100</v>
      </c>
      <c r="M16" s="281" t="s">
        <v>101</v>
      </c>
      <c r="N16" s="283" t="s">
        <v>149</v>
      </c>
      <c r="O16" s="209" t="s">
        <v>151</v>
      </c>
    </row>
    <row r="17" spans="1:27" ht="11.1" customHeight="1">
      <c r="A17" s="10" t="s">
        <v>194</v>
      </c>
      <c r="B17" s="206">
        <v>71.900000000000006</v>
      </c>
      <c r="C17" s="206">
        <v>72.8</v>
      </c>
      <c r="D17" s="206">
        <v>70.8</v>
      </c>
      <c r="E17" s="206">
        <v>69.3</v>
      </c>
      <c r="F17" s="206">
        <v>67.3</v>
      </c>
      <c r="G17" s="206">
        <v>67.400000000000006</v>
      </c>
      <c r="H17" s="206">
        <v>65.900000000000006</v>
      </c>
      <c r="I17" s="206">
        <v>59.5</v>
      </c>
      <c r="J17" s="206">
        <v>62.3</v>
      </c>
      <c r="K17" s="206">
        <v>71.400000000000006</v>
      </c>
      <c r="L17" s="206">
        <v>58.5</v>
      </c>
      <c r="M17" s="207">
        <v>59.7</v>
      </c>
      <c r="N17" s="285">
        <f>SUM(B17:M17)</f>
        <v>796.8</v>
      </c>
      <c r="O17" s="284">
        <v>89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197</v>
      </c>
      <c r="B18" s="206">
        <v>55.9</v>
      </c>
      <c r="C18" s="206">
        <v>51.2</v>
      </c>
      <c r="D18" s="206">
        <v>69.599999999999994</v>
      </c>
      <c r="E18" s="206">
        <v>75</v>
      </c>
      <c r="F18" s="206">
        <v>69</v>
      </c>
      <c r="G18" s="206">
        <v>73.8</v>
      </c>
      <c r="H18" s="206">
        <v>72.400000000000006</v>
      </c>
      <c r="I18" s="206">
        <v>71.8</v>
      </c>
      <c r="J18" s="206">
        <v>69.3</v>
      </c>
      <c r="K18" s="206">
        <v>71.099999999999994</v>
      </c>
      <c r="L18" s="206">
        <v>59.4</v>
      </c>
      <c r="M18" s="207">
        <v>58.7</v>
      </c>
      <c r="N18" s="285">
        <f>SUM(B18:M18)</f>
        <v>797.19999999999993</v>
      </c>
      <c r="O18" s="284">
        <f t="shared" ref="O18:O21" si="0">ROUND(N18/N17*100,1)</f>
        <v>100.1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203</v>
      </c>
      <c r="B19" s="206">
        <v>49.3</v>
      </c>
      <c r="C19" s="206">
        <v>64.900000000000006</v>
      </c>
      <c r="D19" s="206">
        <v>65.8</v>
      </c>
      <c r="E19" s="206">
        <v>72.599999999999994</v>
      </c>
      <c r="F19" s="206">
        <v>63.4</v>
      </c>
      <c r="G19" s="206">
        <v>66.2</v>
      </c>
      <c r="H19" s="208">
        <v>68</v>
      </c>
      <c r="I19" s="206">
        <v>72.900000000000006</v>
      </c>
      <c r="J19" s="206">
        <v>69.599999999999994</v>
      </c>
      <c r="K19" s="206">
        <v>66.400000000000006</v>
      </c>
      <c r="L19" s="206">
        <v>65.099999999999994</v>
      </c>
      <c r="M19" s="207">
        <v>62.1</v>
      </c>
      <c r="N19" s="285">
        <f>SUM(B19:M19)</f>
        <v>786.30000000000007</v>
      </c>
      <c r="O19" s="284">
        <f t="shared" si="0"/>
        <v>98.6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210</v>
      </c>
      <c r="B20" s="206">
        <v>63.2</v>
      </c>
      <c r="C20" s="206">
        <v>70</v>
      </c>
      <c r="D20" s="206">
        <v>71.900000000000006</v>
      </c>
      <c r="E20" s="206">
        <v>79.599999999999994</v>
      </c>
      <c r="F20" s="206">
        <v>76.7</v>
      </c>
      <c r="G20" s="206">
        <v>86</v>
      </c>
      <c r="H20" s="208">
        <v>86.4</v>
      </c>
      <c r="I20" s="206">
        <v>75.400000000000006</v>
      </c>
      <c r="J20" s="206">
        <v>75.400000000000006</v>
      </c>
      <c r="K20" s="206">
        <v>78.400000000000006</v>
      </c>
      <c r="L20" s="206">
        <v>67.5</v>
      </c>
      <c r="M20" s="207">
        <v>73.099999999999994</v>
      </c>
      <c r="N20" s="285">
        <f>SUM(B20:M20)</f>
        <v>903.59999999999991</v>
      </c>
      <c r="O20" s="284">
        <f t="shared" si="0"/>
        <v>114.9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218</v>
      </c>
      <c r="B21" s="206">
        <v>61.5</v>
      </c>
      <c r="C21" s="206">
        <v>79.400000000000006</v>
      </c>
      <c r="D21" s="206">
        <v>78.3</v>
      </c>
      <c r="E21" s="206">
        <v>80.8</v>
      </c>
      <c r="F21" s="206">
        <v>75.5</v>
      </c>
      <c r="G21" s="206">
        <v>87.5</v>
      </c>
      <c r="H21" s="208">
        <v>76.400000000000006</v>
      </c>
      <c r="I21" s="206">
        <v>81.5</v>
      </c>
      <c r="J21" s="206">
        <v>93.4</v>
      </c>
      <c r="K21" s="206">
        <v>68.2</v>
      </c>
      <c r="L21" s="206">
        <v>78</v>
      </c>
      <c r="M21" s="207">
        <v>73.099999999999994</v>
      </c>
      <c r="N21" s="285">
        <f>SUM(B21:M21)</f>
        <v>933.6</v>
      </c>
      <c r="O21" s="284">
        <f t="shared" si="0"/>
        <v>103.3</v>
      </c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102</v>
      </c>
      <c r="C41" s="209" t="s">
        <v>103</v>
      </c>
      <c r="D41" s="209" t="s">
        <v>104</v>
      </c>
      <c r="E41" s="209" t="s">
        <v>93</v>
      </c>
      <c r="F41" s="209" t="s">
        <v>94</v>
      </c>
      <c r="G41" s="209" t="s">
        <v>95</v>
      </c>
      <c r="H41" s="209" t="s">
        <v>96</v>
      </c>
      <c r="I41" s="209" t="s">
        <v>97</v>
      </c>
      <c r="J41" s="209" t="s">
        <v>98</v>
      </c>
      <c r="K41" s="209" t="s">
        <v>99</v>
      </c>
      <c r="L41" s="209" t="s">
        <v>100</v>
      </c>
      <c r="M41" s="281" t="s">
        <v>101</v>
      </c>
      <c r="N41" s="283" t="s">
        <v>150</v>
      </c>
      <c r="O41" s="209" t="s">
        <v>151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194</v>
      </c>
      <c r="B42" s="215">
        <v>93</v>
      </c>
      <c r="C42" s="215">
        <v>91.6</v>
      </c>
      <c r="D42" s="215">
        <v>76.7</v>
      </c>
      <c r="E42" s="215">
        <v>88.2</v>
      </c>
      <c r="F42" s="215">
        <v>91.4</v>
      </c>
      <c r="G42" s="215">
        <v>87.4</v>
      </c>
      <c r="H42" s="215">
        <v>87.9</v>
      </c>
      <c r="I42" s="215">
        <v>89.2</v>
      </c>
      <c r="J42" s="215">
        <v>84.7</v>
      </c>
      <c r="K42" s="215">
        <v>87.3</v>
      </c>
      <c r="L42" s="215">
        <v>83.1</v>
      </c>
      <c r="M42" s="282">
        <v>75.2</v>
      </c>
      <c r="N42" s="289">
        <f>SUM(B42:M42)/12</f>
        <v>86.308333333333337</v>
      </c>
      <c r="O42" s="284">
        <v>95.1</v>
      </c>
      <c r="P42" s="200"/>
      <c r="Q42" s="389"/>
      <c r="R42" s="389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197</v>
      </c>
      <c r="B43" s="215">
        <v>77.5</v>
      </c>
      <c r="C43" s="215">
        <v>73</v>
      </c>
      <c r="D43" s="215">
        <v>75.400000000000006</v>
      </c>
      <c r="E43" s="215">
        <v>84.5</v>
      </c>
      <c r="F43" s="215">
        <v>86.8</v>
      </c>
      <c r="G43" s="215">
        <v>88.4</v>
      </c>
      <c r="H43" s="215">
        <v>86.3</v>
      </c>
      <c r="I43" s="215">
        <v>82.4</v>
      </c>
      <c r="J43" s="215">
        <v>83.7</v>
      </c>
      <c r="K43" s="215">
        <v>87.4</v>
      </c>
      <c r="L43" s="215">
        <v>84.9</v>
      </c>
      <c r="M43" s="282">
        <v>79.099999999999994</v>
      </c>
      <c r="N43" s="289">
        <f>SUM(B43:M43)/12</f>
        <v>82.45</v>
      </c>
      <c r="O43" s="284">
        <f>ROUND(N43/N42*100,1)</f>
        <v>95.5</v>
      </c>
      <c r="P43" s="200"/>
      <c r="Q43" s="389"/>
      <c r="R43" s="389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203</v>
      </c>
      <c r="B44" s="215">
        <v>77.599999999999994</v>
      </c>
      <c r="C44" s="215">
        <v>82.9</v>
      </c>
      <c r="D44" s="215">
        <v>83.6</v>
      </c>
      <c r="E44" s="215">
        <v>80.900000000000006</v>
      </c>
      <c r="F44" s="215">
        <v>84.6</v>
      </c>
      <c r="G44" s="215">
        <v>85.1</v>
      </c>
      <c r="H44" s="215">
        <v>86.3</v>
      </c>
      <c r="I44" s="215">
        <v>93.5</v>
      </c>
      <c r="J44" s="215">
        <v>91</v>
      </c>
      <c r="K44" s="215">
        <v>88.9</v>
      </c>
      <c r="L44" s="215">
        <v>82.8</v>
      </c>
      <c r="M44" s="282">
        <v>75.900000000000006</v>
      </c>
      <c r="N44" s="289">
        <f>SUM(B44:M44)/12</f>
        <v>84.424999999999997</v>
      </c>
      <c r="O44" s="284">
        <f t="shared" ref="O44:O46" si="1">ROUND(N44/N43*100,1)</f>
        <v>102.4</v>
      </c>
      <c r="P44" s="200"/>
      <c r="Q44" s="389"/>
      <c r="R44" s="389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210</v>
      </c>
      <c r="B45" s="215">
        <v>81.900000000000006</v>
      </c>
      <c r="C45" s="215">
        <v>83.2</v>
      </c>
      <c r="D45" s="215">
        <v>80.2</v>
      </c>
      <c r="E45" s="215">
        <v>83.3</v>
      </c>
      <c r="F45" s="215">
        <v>82.7</v>
      </c>
      <c r="G45" s="215">
        <v>84.9</v>
      </c>
      <c r="H45" s="215">
        <v>86.3</v>
      </c>
      <c r="I45" s="215">
        <v>86</v>
      </c>
      <c r="J45" s="215">
        <v>84.8</v>
      </c>
      <c r="K45" s="215">
        <v>89.3</v>
      </c>
      <c r="L45" s="215">
        <v>83.9</v>
      </c>
      <c r="M45" s="282">
        <v>78.099999999999994</v>
      </c>
      <c r="N45" s="289">
        <f>SUM(B45:M45)/12</f>
        <v>83.716666666666654</v>
      </c>
      <c r="O45" s="284">
        <f t="shared" si="1"/>
        <v>99.2</v>
      </c>
      <c r="P45" s="200"/>
      <c r="Q45" s="389"/>
      <c r="R45" s="389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218</v>
      </c>
      <c r="B46" s="215">
        <v>79.8</v>
      </c>
      <c r="C46" s="215">
        <v>86.7</v>
      </c>
      <c r="D46" s="215">
        <v>87.5</v>
      </c>
      <c r="E46" s="215">
        <v>89.9</v>
      </c>
      <c r="F46" s="215">
        <v>91.4</v>
      </c>
      <c r="G46" s="215">
        <v>93.2</v>
      </c>
      <c r="H46" s="215">
        <v>87.8</v>
      </c>
      <c r="I46" s="215">
        <v>85.7</v>
      </c>
      <c r="J46" s="215">
        <v>93.5</v>
      </c>
      <c r="K46" s="215">
        <v>78.5</v>
      </c>
      <c r="L46" s="215">
        <v>81.599999999999994</v>
      </c>
      <c r="M46" s="282">
        <v>78.3</v>
      </c>
      <c r="N46" s="289">
        <f>SUM(B46:M46)/12</f>
        <v>86.158333333333346</v>
      </c>
      <c r="O46" s="284">
        <f t="shared" si="1"/>
        <v>102.9</v>
      </c>
      <c r="P46" s="200"/>
      <c r="Q46" s="389"/>
      <c r="R46" s="389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102</v>
      </c>
      <c r="C65" s="209" t="s">
        <v>103</v>
      </c>
      <c r="D65" s="209" t="s">
        <v>104</v>
      </c>
      <c r="E65" s="209" t="s">
        <v>93</v>
      </c>
      <c r="F65" s="209" t="s">
        <v>94</v>
      </c>
      <c r="G65" s="209" t="s">
        <v>95</v>
      </c>
      <c r="H65" s="209" t="s">
        <v>96</v>
      </c>
      <c r="I65" s="209" t="s">
        <v>97</v>
      </c>
      <c r="J65" s="209" t="s">
        <v>98</v>
      </c>
      <c r="K65" s="209" t="s">
        <v>99</v>
      </c>
      <c r="L65" s="209" t="s">
        <v>100</v>
      </c>
      <c r="M65" s="281" t="s">
        <v>101</v>
      </c>
      <c r="N65" s="283" t="s">
        <v>150</v>
      </c>
      <c r="O65" s="393" t="s">
        <v>151</v>
      </c>
    </row>
    <row r="66" spans="1:26" ht="11.1" customHeight="1">
      <c r="A66" s="10" t="s">
        <v>194</v>
      </c>
      <c r="B66" s="206">
        <v>76.8</v>
      </c>
      <c r="C66" s="206">
        <v>79.7</v>
      </c>
      <c r="D66" s="206">
        <v>93</v>
      </c>
      <c r="E66" s="206">
        <v>77</v>
      </c>
      <c r="F66" s="206">
        <v>73.2</v>
      </c>
      <c r="G66" s="206">
        <v>77.599999999999994</v>
      </c>
      <c r="H66" s="206">
        <v>74.8</v>
      </c>
      <c r="I66" s="206">
        <v>66.5</v>
      </c>
      <c r="J66" s="206">
        <v>74.2</v>
      </c>
      <c r="K66" s="206">
        <v>81.5</v>
      </c>
      <c r="L66" s="206">
        <v>71.099999999999994</v>
      </c>
      <c r="M66" s="207">
        <v>80.400000000000006</v>
      </c>
      <c r="N66" s="288">
        <f>SUM(B66:M66)/12</f>
        <v>77.149999999999991</v>
      </c>
      <c r="O66" s="392">
        <v>94</v>
      </c>
      <c r="P66" s="23"/>
      <c r="Q66" s="391"/>
      <c r="R66" s="391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197</v>
      </c>
      <c r="B67" s="206">
        <v>71.8</v>
      </c>
      <c r="C67" s="206">
        <v>71</v>
      </c>
      <c r="D67" s="206">
        <v>92.1</v>
      </c>
      <c r="E67" s="206">
        <v>88</v>
      </c>
      <c r="F67" s="206">
        <v>79.2</v>
      </c>
      <c r="G67" s="206">
        <v>83.3</v>
      </c>
      <c r="H67" s="206">
        <v>84.1</v>
      </c>
      <c r="I67" s="206">
        <v>87.4</v>
      </c>
      <c r="J67" s="206">
        <v>82.6</v>
      </c>
      <c r="K67" s="206">
        <v>80.900000000000006</v>
      </c>
      <c r="L67" s="206">
        <v>70.3</v>
      </c>
      <c r="M67" s="207">
        <v>75</v>
      </c>
      <c r="N67" s="288">
        <f>SUM(B67:M67)/12</f>
        <v>80.474999999999994</v>
      </c>
      <c r="O67" s="392">
        <f>ROUND(N67/N66*100,1)</f>
        <v>104.3</v>
      </c>
      <c r="P67" s="23"/>
      <c r="Q67" s="489"/>
      <c r="R67" s="489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203</v>
      </c>
      <c r="B68" s="206">
        <v>63.9</v>
      </c>
      <c r="C68" s="206">
        <v>77.5</v>
      </c>
      <c r="D68" s="206">
        <v>78.599999999999994</v>
      </c>
      <c r="E68" s="206">
        <v>89.9</v>
      </c>
      <c r="F68" s="206">
        <v>74.400000000000006</v>
      </c>
      <c r="G68" s="206">
        <v>77.8</v>
      </c>
      <c r="H68" s="206">
        <v>78.599999999999994</v>
      </c>
      <c r="I68" s="206">
        <v>77</v>
      </c>
      <c r="J68" s="206">
        <v>76.900000000000006</v>
      </c>
      <c r="K68" s="206">
        <v>74.900000000000006</v>
      </c>
      <c r="L68" s="206">
        <v>79.400000000000006</v>
      </c>
      <c r="M68" s="207">
        <v>82.7</v>
      </c>
      <c r="N68" s="288">
        <f>SUM(B68:M68)/12</f>
        <v>77.633333333333326</v>
      </c>
      <c r="O68" s="284">
        <f t="shared" ref="O68:O70" si="2">ROUND(N68/N67*100,1)</f>
        <v>96.5</v>
      </c>
      <c r="P68" s="23"/>
      <c r="Q68" s="489"/>
      <c r="R68" s="489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210</v>
      </c>
      <c r="B69" s="206">
        <v>76.3</v>
      </c>
      <c r="C69" s="206">
        <v>84</v>
      </c>
      <c r="D69" s="206">
        <v>89.9</v>
      </c>
      <c r="E69" s="206">
        <v>95.5</v>
      </c>
      <c r="F69" s="206">
        <v>92.8</v>
      </c>
      <c r="G69" s="206">
        <v>101.3</v>
      </c>
      <c r="H69" s="206">
        <v>100.1</v>
      </c>
      <c r="I69" s="206">
        <v>87.6</v>
      </c>
      <c r="J69" s="206">
        <v>89</v>
      </c>
      <c r="K69" s="206">
        <v>87.4</v>
      </c>
      <c r="L69" s="206">
        <v>81</v>
      </c>
      <c r="M69" s="207">
        <v>93.7</v>
      </c>
      <c r="N69" s="288">
        <f>SUM(B69:M69)/12</f>
        <v>89.88333333333334</v>
      </c>
      <c r="O69" s="284">
        <f t="shared" si="2"/>
        <v>115.8</v>
      </c>
      <c r="P69" s="23"/>
      <c r="Q69" s="489"/>
      <c r="R69" s="489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218</v>
      </c>
      <c r="B70" s="206">
        <v>76.8</v>
      </c>
      <c r="C70" s="206">
        <v>91.2</v>
      </c>
      <c r="D70" s="206">
        <v>89.4</v>
      </c>
      <c r="E70" s="206">
        <v>89.7</v>
      </c>
      <c r="F70" s="206">
        <v>82.5</v>
      </c>
      <c r="G70" s="206">
        <v>93.9</v>
      </c>
      <c r="H70" s="206">
        <v>87.4</v>
      </c>
      <c r="I70" s="206">
        <v>95.2</v>
      </c>
      <c r="J70" s="206">
        <v>99.9</v>
      </c>
      <c r="K70" s="206">
        <v>88</v>
      </c>
      <c r="L70" s="206">
        <v>95.5</v>
      </c>
      <c r="M70" s="207">
        <v>93.5</v>
      </c>
      <c r="N70" s="288">
        <f>SUM(B70:M70)/12</f>
        <v>90.25</v>
      </c>
      <c r="O70" s="284">
        <f t="shared" si="2"/>
        <v>100.4</v>
      </c>
      <c r="P70" s="23"/>
      <c r="Q70" s="221"/>
      <c r="R70" s="490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topLeftCell="A34" workbookViewId="0">
      <selection activeCell="Q75" sqref="Q75"/>
    </sheetView>
  </sheetViews>
  <sheetFormatPr defaultRowHeight="13.5"/>
  <cols>
    <col min="1" max="1" width="7.625" style="314" customWidth="1"/>
    <col min="2" max="7" width="6.125" style="314" customWidth="1"/>
    <col min="8" max="8" width="6.25" style="314" customWidth="1"/>
    <col min="9" max="10" width="6.125" style="314" customWidth="1"/>
    <col min="11" max="11" width="6.125" style="1" customWidth="1"/>
    <col min="12" max="13" width="6.125" style="314" customWidth="1"/>
    <col min="14" max="16" width="7.625" style="314" customWidth="1"/>
    <col min="17" max="17" width="8.375" style="314" customWidth="1"/>
    <col min="18" max="18" width="10.125" style="314" customWidth="1"/>
    <col min="19" max="23" width="7.625" style="314" customWidth="1"/>
    <col min="24" max="24" width="7.625" style="213" customWidth="1"/>
    <col min="25" max="26" width="7.625" style="314" customWidth="1"/>
    <col min="27" max="16384" width="9" style="314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3" t="s">
        <v>149</v>
      </c>
      <c r="O18" s="283" t="s">
        <v>151</v>
      </c>
    </row>
    <row r="19" spans="1:18" ht="11.1" customHeight="1">
      <c r="A19" s="10" t="s">
        <v>194</v>
      </c>
      <c r="B19" s="215">
        <v>18.2</v>
      </c>
      <c r="C19" s="215">
        <v>14.4</v>
      </c>
      <c r="D19" s="215">
        <v>13.5</v>
      </c>
      <c r="E19" s="215">
        <v>14</v>
      </c>
      <c r="F19" s="215">
        <v>13.8</v>
      </c>
      <c r="G19" s="215">
        <v>13.8</v>
      </c>
      <c r="H19" s="215">
        <v>14.3</v>
      </c>
      <c r="I19" s="215">
        <v>11.5</v>
      </c>
      <c r="J19" s="215">
        <v>13.6</v>
      </c>
      <c r="K19" s="215">
        <v>11.5</v>
      </c>
      <c r="L19" s="215">
        <v>12.3</v>
      </c>
      <c r="M19" s="215">
        <v>14.9</v>
      </c>
      <c r="N19" s="289">
        <f>SUM(B19:M19)</f>
        <v>165.8</v>
      </c>
      <c r="O19" s="289">
        <v>106.5</v>
      </c>
      <c r="Q19" s="291"/>
      <c r="R19" s="291"/>
    </row>
    <row r="20" spans="1:18" ht="11.1" customHeight="1">
      <c r="A20" s="10" t="s">
        <v>197</v>
      </c>
      <c r="B20" s="215">
        <v>11.3</v>
      </c>
      <c r="C20" s="215">
        <v>12.7</v>
      </c>
      <c r="D20" s="215">
        <v>15.1</v>
      </c>
      <c r="E20" s="215">
        <v>11.3</v>
      </c>
      <c r="F20" s="215">
        <v>13.7</v>
      </c>
      <c r="G20" s="215">
        <v>14</v>
      </c>
      <c r="H20" s="215">
        <v>16.100000000000001</v>
      </c>
      <c r="I20" s="215">
        <v>11.4</v>
      </c>
      <c r="J20" s="215">
        <v>14.7</v>
      </c>
      <c r="K20" s="215">
        <v>12.9</v>
      </c>
      <c r="L20" s="215">
        <v>15.2</v>
      </c>
      <c r="M20" s="215">
        <v>14.5</v>
      </c>
      <c r="N20" s="289">
        <f>SUM(B20:M20)</f>
        <v>162.9</v>
      </c>
      <c r="O20" s="289">
        <f>ROUND(N20/N19*100,1)</f>
        <v>98.3</v>
      </c>
      <c r="Q20" s="291"/>
      <c r="R20" s="291"/>
    </row>
    <row r="21" spans="1:18" ht="11.1" customHeight="1">
      <c r="A21" s="10" t="s">
        <v>203</v>
      </c>
      <c r="B21" s="215">
        <v>11.9</v>
      </c>
      <c r="C21" s="215">
        <v>14</v>
      </c>
      <c r="D21" s="215">
        <v>15.1</v>
      </c>
      <c r="E21" s="215">
        <v>12.7</v>
      </c>
      <c r="F21" s="215">
        <v>12.4</v>
      </c>
      <c r="G21" s="215">
        <v>13.3</v>
      </c>
      <c r="H21" s="215">
        <v>13.5</v>
      </c>
      <c r="I21" s="215">
        <v>12.5</v>
      </c>
      <c r="J21" s="215">
        <v>12.8</v>
      </c>
      <c r="K21" s="215">
        <v>12</v>
      </c>
      <c r="L21" s="215">
        <v>13.9</v>
      </c>
      <c r="M21" s="215">
        <v>14.4</v>
      </c>
      <c r="N21" s="289">
        <f>SUM(B21:M21)</f>
        <v>158.5</v>
      </c>
      <c r="O21" s="289">
        <f t="shared" ref="O21:O23" si="0">ROUND(N21/N20*100,1)</f>
        <v>97.3</v>
      </c>
      <c r="Q21" s="291"/>
      <c r="R21" s="291"/>
    </row>
    <row r="22" spans="1:18" ht="11.1" customHeight="1">
      <c r="A22" s="10" t="s">
        <v>210</v>
      </c>
      <c r="B22" s="215">
        <v>12.8</v>
      </c>
      <c r="C22" s="215">
        <v>13.9</v>
      </c>
      <c r="D22" s="215">
        <v>14.7</v>
      </c>
      <c r="E22" s="215">
        <v>15.6</v>
      </c>
      <c r="F22" s="215">
        <v>16.100000000000001</v>
      </c>
      <c r="G22" s="215">
        <v>15.1</v>
      </c>
      <c r="H22" s="215">
        <v>14.4</v>
      </c>
      <c r="I22" s="215">
        <v>14.6</v>
      </c>
      <c r="J22" s="215">
        <v>15.2</v>
      </c>
      <c r="K22" s="215">
        <v>14.3</v>
      </c>
      <c r="L22" s="215">
        <v>15.3</v>
      </c>
      <c r="M22" s="215">
        <v>14.9</v>
      </c>
      <c r="N22" s="289">
        <f>SUM(B22:M22)</f>
        <v>176.90000000000003</v>
      </c>
      <c r="O22" s="289">
        <f t="shared" si="0"/>
        <v>111.6</v>
      </c>
      <c r="Q22" s="291"/>
      <c r="R22" s="291"/>
    </row>
    <row r="23" spans="1:18" ht="11.1" customHeight="1">
      <c r="A23" s="10" t="s">
        <v>218</v>
      </c>
      <c r="B23" s="215">
        <v>14.2</v>
      </c>
      <c r="C23" s="215">
        <v>12.5</v>
      </c>
      <c r="D23" s="215">
        <v>14.7</v>
      </c>
      <c r="E23" s="215">
        <v>13.7</v>
      </c>
      <c r="F23" s="215">
        <v>14.5</v>
      </c>
      <c r="G23" s="215">
        <v>14.4</v>
      </c>
      <c r="H23" s="215">
        <v>12.7</v>
      </c>
      <c r="I23" s="215">
        <v>13.9</v>
      </c>
      <c r="J23" s="215">
        <v>14.1</v>
      </c>
      <c r="K23" s="215">
        <v>14</v>
      </c>
      <c r="L23" s="215">
        <v>18.8</v>
      </c>
      <c r="M23" s="215">
        <v>14.8</v>
      </c>
      <c r="N23" s="289">
        <f>SUM(B23:M23)</f>
        <v>172.3</v>
      </c>
      <c r="O23" s="289">
        <f t="shared" si="0"/>
        <v>97.4</v>
      </c>
    </row>
    <row r="24" spans="1:18" ht="9.75" customHeight="1">
      <c r="J24" s="467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3" t="s">
        <v>150</v>
      </c>
      <c r="O42" s="283" t="s">
        <v>151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194</v>
      </c>
      <c r="B43" s="215">
        <v>25.5</v>
      </c>
      <c r="C43" s="215">
        <v>28.1</v>
      </c>
      <c r="D43" s="215">
        <v>20.6</v>
      </c>
      <c r="E43" s="215">
        <v>22</v>
      </c>
      <c r="F43" s="215">
        <v>23.2</v>
      </c>
      <c r="G43" s="215">
        <v>24.5</v>
      </c>
      <c r="H43" s="215">
        <v>24</v>
      </c>
      <c r="I43" s="215">
        <v>22.4</v>
      </c>
      <c r="J43" s="215">
        <v>22.9</v>
      </c>
      <c r="K43" s="215">
        <v>20.9</v>
      </c>
      <c r="L43" s="215">
        <v>21</v>
      </c>
      <c r="M43" s="215">
        <v>21.5</v>
      </c>
      <c r="N43" s="289">
        <f>SUM(B43:M43)/12</f>
        <v>23.05</v>
      </c>
      <c r="O43" s="289">
        <v>107.4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197</v>
      </c>
      <c r="B44" s="215">
        <v>21.2</v>
      </c>
      <c r="C44" s="215">
        <v>22.2</v>
      </c>
      <c r="D44" s="215">
        <v>23.7</v>
      </c>
      <c r="E44" s="215">
        <v>23.1</v>
      </c>
      <c r="F44" s="215">
        <v>25.1</v>
      </c>
      <c r="G44" s="215">
        <v>23.7</v>
      </c>
      <c r="H44" s="215">
        <v>25.8</v>
      </c>
      <c r="I44" s="215">
        <v>24.1</v>
      </c>
      <c r="J44" s="215">
        <v>24.1</v>
      </c>
      <c r="K44" s="215">
        <v>22.3</v>
      </c>
      <c r="L44" s="215">
        <v>23.7</v>
      </c>
      <c r="M44" s="215">
        <v>26.1</v>
      </c>
      <c r="N44" s="289">
        <f>SUM(B44:M44)/12</f>
        <v>23.758333333333336</v>
      </c>
      <c r="O44" s="289">
        <f>ROUND(N44/N43*100,1)</f>
        <v>103.1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203</v>
      </c>
      <c r="B45" s="215">
        <v>25.9</v>
      </c>
      <c r="C45" s="215">
        <v>25.7</v>
      </c>
      <c r="D45" s="215">
        <v>25.6</v>
      </c>
      <c r="E45" s="215">
        <v>23.7</v>
      </c>
      <c r="F45" s="215">
        <v>24</v>
      </c>
      <c r="G45" s="215">
        <v>23.2</v>
      </c>
      <c r="H45" s="215">
        <v>22.7</v>
      </c>
      <c r="I45" s="215">
        <v>22</v>
      </c>
      <c r="J45" s="215">
        <v>22.5</v>
      </c>
      <c r="K45" s="215">
        <v>21.8</v>
      </c>
      <c r="L45" s="215">
        <v>22.4</v>
      </c>
      <c r="M45" s="215">
        <v>21.1</v>
      </c>
      <c r="N45" s="289">
        <f>SUM(B45:M45)/12</f>
        <v>23.383333333333336</v>
      </c>
      <c r="O45" s="289">
        <f t="shared" ref="O45:O47" si="1">ROUND(N45/N44*100,1)</f>
        <v>98.4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210</v>
      </c>
      <c r="B46" s="215">
        <v>21.8</v>
      </c>
      <c r="C46" s="215">
        <v>23</v>
      </c>
      <c r="D46" s="215">
        <v>22.8</v>
      </c>
      <c r="E46" s="215">
        <v>23.1</v>
      </c>
      <c r="F46" s="215">
        <v>23.5</v>
      </c>
      <c r="G46" s="215">
        <v>24.2</v>
      </c>
      <c r="H46" s="215">
        <v>22.7</v>
      </c>
      <c r="I46" s="215">
        <v>23</v>
      </c>
      <c r="J46" s="215">
        <v>22.9</v>
      </c>
      <c r="K46" s="215">
        <v>22.9</v>
      </c>
      <c r="L46" s="215">
        <v>23</v>
      </c>
      <c r="M46" s="215">
        <v>24</v>
      </c>
      <c r="N46" s="289">
        <f>SUM(B46:M46)/12</f>
        <v>23.074999999999999</v>
      </c>
      <c r="O46" s="289">
        <f t="shared" si="1"/>
        <v>98.7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218</v>
      </c>
      <c r="B47" s="215">
        <v>23.3</v>
      </c>
      <c r="C47" s="215">
        <v>22.2</v>
      </c>
      <c r="D47" s="215">
        <v>23.2</v>
      </c>
      <c r="E47" s="215">
        <v>24.1</v>
      </c>
      <c r="F47" s="215">
        <v>24.8</v>
      </c>
      <c r="G47" s="215">
        <v>24.4</v>
      </c>
      <c r="H47" s="215">
        <v>22.4</v>
      </c>
      <c r="I47" s="215">
        <v>22.6</v>
      </c>
      <c r="J47" s="215">
        <v>23.1</v>
      </c>
      <c r="K47" s="215">
        <v>22.1</v>
      </c>
      <c r="L47" s="215">
        <v>26.5</v>
      </c>
      <c r="M47" s="215">
        <v>25.5</v>
      </c>
      <c r="N47" s="289">
        <f>SUM(B47:M47)/12</f>
        <v>23.683333333333334</v>
      </c>
      <c r="O47" s="289">
        <f t="shared" si="1"/>
        <v>102.6</v>
      </c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3" t="s">
        <v>150</v>
      </c>
      <c r="O70" s="283" t="s">
        <v>151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194</v>
      </c>
      <c r="B71" s="206">
        <v>67.400000000000006</v>
      </c>
      <c r="C71" s="206">
        <v>48.9</v>
      </c>
      <c r="D71" s="206">
        <v>70.8</v>
      </c>
      <c r="E71" s="206">
        <v>62</v>
      </c>
      <c r="F71" s="206">
        <v>58.4</v>
      </c>
      <c r="G71" s="206">
        <v>55.4</v>
      </c>
      <c r="H71" s="206">
        <v>59.8</v>
      </c>
      <c r="I71" s="206">
        <v>53.2</v>
      </c>
      <c r="J71" s="206">
        <v>59</v>
      </c>
      <c r="K71" s="206">
        <v>57.2</v>
      </c>
      <c r="L71" s="206">
        <v>58.4</v>
      </c>
      <c r="M71" s="206">
        <v>69.099999999999994</v>
      </c>
      <c r="N71" s="288">
        <f>SUM(B71:M71)/12</f>
        <v>59.966666666666669</v>
      </c>
      <c r="O71" s="289">
        <v>98.7</v>
      </c>
      <c r="P71" s="57"/>
      <c r="Q71" s="390"/>
      <c r="R71" s="390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197</v>
      </c>
      <c r="B72" s="206">
        <v>53.5</v>
      </c>
      <c r="C72" s="206">
        <v>56.3</v>
      </c>
      <c r="D72" s="206">
        <v>62.7</v>
      </c>
      <c r="E72" s="206">
        <v>49.3</v>
      </c>
      <c r="F72" s="206">
        <v>52.9</v>
      </c>
      <c r="G72" s="206">
        <v>60.2</v>
      </c>
      <c r="H72" s="206">
        <v>61.1</v>
      </c>
      <c r="I72" s="206">
        <v>49.2</v>
      </c>
      <c r="J72" s="206">
        <v>60.8</v>
      </c>
      <c r="K72" s="206">
        <v>59.5</v>
      </c>
      <c r="L72" s="206">
        <v>62.9</v>
      </c>
      <c r="M72" s="206">
        <v>53.6</v>
      </c>
      <c r="N72" s="288">
        <f>SUM(B72:M72)/12</f>
        <v>56.833333333333336</v>
      </c>
      <c r="O72" s="289">
        <f t="shared" ref="O72:O75" si="2">ROUND(N72/N71*100,1)</f>
        <v>94.8</v>
      </c>
      <c r="P72" s="57"/>
      <c r="Q72" s="390"/>
      <c r="R72" s="390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203</v>
      </c>
      <c r="B73" s="206">
        <v>46.2</v>
      </c>
      <c r="C73" s="206">
        <v>54.4</v>
      </c>
      <c r="D73" s="206">
        <v>59</v>
      </c>
      <c r="E73" s="206">
        <v>55.3</v>
      </c>
      <c r="F73" s="206">
        <v>51.4</v>
      </c>
      <c r="G73" s="206">
        <v>57.8</v>
      </c>
      <c r="H73" s="206">
        <v>59.8</v>
      </c>
      <c r="I73" s="206">
        <v>57.4</v>
      </c>
      <c r="J73" s="206">
        <v>56.4</v>
      </c>
      <c r="K73" s="206">
        <v>56</v>
      </c>
      <c r="L73" s="206">
        <v>61.8</v>
      </c>
      <c r="M73" s="206">
        <v>69.099999999999994</v>
      </c>
      <c r="N73" s="288">
        <f>SUM(B73:M73)/12</f>
        <v>57.04999999999999</v>
      </c>
      <c r="O73" s="289">
        <f t="shared" si="2"/>
        <v>100.4</v>
      </c>
      <c r="Q73" s="394"/>
      <c r="R73" s="394"/>
    </row>
    <row r="74" spans="1:26" ht="11.1" customHeight="1">
      <c r="A74" s="10" t="s">
        <v>210</v>
      </c>
      <c r="B74" s="206">
        <v>57.9</v>
      </c>
      <c r="C74" s="206">
        <v>59.2</v>
      </c>
      <c r="D74" s="206">
        <v>64.3</v>
      </c>
      <c r="E74" s="206">
        <v>67.400000000000006</v>
      </c>
      <c r="F74" s="206">
        <v>68.5</v>
      </c>
      <c r="G74" s="206">
        <v>61.6</v>
      </c>
      <c r="H74" s="206">
        <v>64.7</v>
      </c>
      <c r="I74" s="206">
        <v>63.2</v>
      </c>
      <c r="J74" s="206">
        <v>66.5</v>
      </c>
      <c r="K74" s="206">
        <v>62.4</v>
      </c>
      <c r="L74" s="206">
        <v>66.099999999999994</v>
      </c>
      <c r="M74" s="206">
        <v>61.3</v>
      </c>
      <c r="N74" s="288">
        <f>SUM(B74:M74)/12</f>
        <v>63.591666666666661</v>
      </c>
      <c r="O74" s="289">
        <f t="shared" si="2"/>
        <v>111.5</v>
      </c>
      <c r="Q74" s="394"/>
      <c r="R74" s="394"/>
    </row>
    <row r="75" spans="1:26" ht="11.1" customHeight="1">
      <c r="A75" s="10" t="s">
        <v>218</v>
      </c>
      <c r="B75" s="206">
        <v>61.3</v>
      </c>
      <c r="C75" s="206">
        <v>57.5</v>
      </c>
      <c r="D75" s="206">
        <v>62.8</v>
      </c>
      <c r="E75" s="206">
        <v>55.8</v>
      </c>
      <c r="F75" s="206">
        <v>58</v>
      </c>
      <c r="G75" s="206">
        <v>59.3</v>
      </c>
      <c r="H75" s="206">
        <v>58.4</v>
      </c>
      <c r="I75" s="206">
        <v>61.5</v>
      </c>
      <c r="J75" s="206">
        <v>60.7</v>
      </c>
      <c r="K75" s="206">
        <v>64</v>
      </c>
      <c r="L75" s="206">
        <v>68.3</v>
      </c>
      <c r="M75" s="206">
        <v>58.9</v>
      </c>
      <c r="N75" s="288">
        <f>SUM(B75:M75)/12</f>
        <v>60.541666666666657</v>
      </c>
      <c r="O75" s="289">
        <f t="shared" si="2"/>
        <v>95.2</v>
      </c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Q59" sqref="Q59"/>
    </sheetView>
  </sheetViews>
  <sheetFormatPr defaultColWidth="7.625" defaultRowHeight="9.9499999999999993" customHeight="1"/>
  <cols>
    <col min="1" max="1" width="7.625" style="314" customWidth="1"/>
    <col min="2" max="13" width="6.125" style="314" customWidth="1"/>
    <col min="14" max="16384" width="7.625" style="314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149</v>
      </c>
      <c r="O24" s="16" t="s">
        <v>151</v>
      </c>
      <c r="AA24" s="1"/>
    </row>
    <row r="25" spans="1:27" ht="11.1" customHeight="1">
      <c r="A25" s="10" t="s">
        <v>194</v>
      </c>
      <c r="B25" s="215">
        <v>18.2</v>
      </c>
      <c r="C25" s="215">
        <v>17</v>
      </c>
      <c r="D25" s="215">
        <v>18</v>
      </c>
      <c r="E25" s="215">
        <v>19.2</v>
      </c>
      <c r="F25" s="215">
        <v>19.7</v>
      </c>
      <c r="G25" s="215">
        <v>17.600000000000001</v>
      </c>
      <c r="H25" s="215">
        <v>19.899999999999999</v>
      </c>
      <c r="I25" s="215">
        <v>15</v>
      </c>
      <c r="J25" s="215">
        <v>15.4</v>
      </c>
      <c r="K25" s="215">
        <v>17.5</v>
      </c>
      <c r="L25" s="215">
        <v>16.8</v>
      </c>
      <c r="M25" s="215">
        <v>16.100000000000001</v>
      </c>
      <c r="N25" s="289">
        <f>SUM(B25:M25)</f>
        <v>210.40000000000003</v>
      </c>
      <c r="O25" s="208">
        <v>101.6</v>
      </c>
      <c r="Q25" s="21"/>
      <c r="R25" s="21"/>
      <c r="AA25" s="1"/>
    </row>
    <row r="26" spans="1:27" ht="11.1" customHeight="1">
      <c r="A26" s="10" t="s">
        <v>197</v>
      </c>
      <c r="B26" s="215">
        <v>12.5</v>
      </c>
      <c r="C26" s="215">
        <v>15.5</v>
      </c>
      <c r="D26" s="215">
        <v>16.8</v>
      </c>
      <c r="E26" s="215">
        <v>16.399999999999999</v>
      </c>
      <c r="F26" s="215">
        <v>20.3</v>
      </c>
      <c r="G26" s="215">
        <v>16.899999999999999</v>
      </c>
      <c r="H26" s="215">
        <v>18</v>
      </c>
      <c r="I26" s="215">
        <v>20</v>
      </c>
      <c r="J26" s="215">
        <v>17.5</v>
      </c>
      <c r="K26" s="215">
        <v>18.8</v>
      </c>
      <c r="L26" s="215">
        <v>18.2</v>
      </c>
      <c r="M26" s="215">
        <v>16.899999999999999</v>
      </c>
      <c r="N26" s="289">
        <f>SUM(B26:M26)</f>
        <v>207.8</v>
      </c>
      <c r="O26" s="208">
        <f>ROUND(N26/N25*100,1)</f>
        <v>98.8</v>
      </c>
      <c r="Q26" s="21"/>
      <c r="R26" s="21"/>
      <c r="AA26" s="1"/>
    </row>
    <row r="27" spans="1:27" ht="11.1" customHeight="1">
      <c r="A27" s="10" t="s">
        <v>203</v>
      </c>
      <c r="B27" s="215">
        <v>20.100000000000001</v>
      </c>
      <c r="C27" s="215">
        <v>17.8</v>
      </c>
      <c r="D27" s="215">
        <v>17.3</v>
      </c>
      <c r="E27" s="215">
        <v>15.5</v>
      </c>
      <c r="F27" s="215">
        <v>16.5</v>
      </c>
      <c r="G27" s="215">
        <v>17.7</v>
      </c>
      <c r="H27" s="215">
        <v>20.3</v>
      </c>
      <c r="I27" s="215">
        <v>17.2</v>
      </c>
      <c r="J27" s="215">
        <v>17.3</v>
      </c>
      <c r="K27" s="215">
        <v>18.100000000000001</v>
      </c>
      <c r="L27" s="215">
        <v>17.3</v>
      </c>
      <c r="M27" s="215">
        <v>18.7</v>
      </c>
      <c r="N27" s="289">
        <f>SUM(B27:M27)</f>
        <v>213.8</v>
      </c>
      <c r="O27" s="208">
        <f t="shared" ref="O27:O29" si="0">ROUND(N27/N26*100,1)</f>
        <v>102.9</v>
      </c>
      <c r="Q27" s="21"/>
      <c r="R27" s="21"/>
      <c r="AA27" s="1"/>
    </row>
    <row r="28" spans="1:27" ht="11.1" customHeight="1">
      <c r="A28" s="10" t="s">
        <v>210</v>
      </c>
      <c r="B28" s="215">
        <v>16.899999999999999</v>
      </c>
      <c r="C28" s="215">
        <v>14.7</v>
      </c>
      <c r="D28" s="215">
        <v>19.899999999999999</v>
      </c>
      <c r="E28" s="215">
        <v>20</v>
      </c>
      <c r="F28" s="215">
        <v>23.4</v>
      </c>
      <c r="G28" s="215">
        <v>19.3</v>
      </c>
      <c r="H28" s="215">
        <v>19.5</v>
      </c>
      <c r="I28" s="215">
        <v>17.8</v>
      </c>
      <c r="J28" s="215">
        <v>19</v>
      </c>
      <c r="K28" s="215">
        <v>17.8</v>
      </c>
      <c r="L28" s="215">
        <v>19.100000000000001</v>
      </c>
      <c r="M28" s="215">
        <v>22.7</v>
      </c>
      <c r="N28" s="289">
        <f>SUM(B28:M28)</f>
        <v>230.1</v>
      </c>
      <c r="O28" s="208">
        <f t="shared" si="0"/>
        <v>107.6</v>
      </c>
      <c r="Q28" s="21"/>
      <c r="R28" s="21"/>
      <c r="AA28" s="1"/>
    </row>
    <row r="29" spans="1:27" ht="11.1" customHeight="1">
      <c r="A29" s="10" t="s">
        <v>218</v>
      </c>
      <c r="B29" s="215">
        <v>17.8</v>
      </c>
      <c r="C29" s="215">
        <v>19.2</v>
      </c>
      <c r="D29" s="215">
        <v>22</v>
      </c>
      <c r="E29" s="215">
        <v>19.600000000000001</v>
      </c>
      <c r="F29" s="215">
        <v>21.2</v>
      </c>
      <c r="G29" s="215">
        <v>21.5</v>
      </c>
      <c r="H29" s="215">
        <v>19.5</v>
      </c>
      <c r="I29" s="215">
        <v>20.8</v>
      </c>
      <c r="J29" s="215">
        <v>18</v>
      </c>
      <c r="K29" s="215">
        <v>21.1</v>
      </c>
      <c r="L29" s="215">
        <v>20.7</v>
      </c>
      <c r="M29" s="215">
        <v>18.2</v>
      </c>
      <c r="N29" s="289">
        <f>SUM(B29:M29)</f>
        <v>239.6</v>
      </c>
      <c r="O29" s="208">
        <f t="shared" si="0"/>
        <v>104.1</v>
      </c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150</v>
      </c>
      <c r="O53" s="209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194</v>
      </c>
      <c r="B54" s="215">
        <v>31.6</v>
      </c>
      <c r="C54" s="215">
        <v>32</v>
      </c>
      <c r="D54" s="215">
        <v>30.9</v>
      </c>
      <c r="E54" s="215">
        <v>31.3</v>
      </c>
      <c r="F54" s="215">
        <v>34</v>
      </c>
      <c r="G54" s="215">
        <v>33.5</v>
      </c>
      <c r="H54" s="215">
        <v>34.4</v>
      </c>
      <c r="I54" s="215">
        <v>34.5</v>
      </c>
      <c r="J54" s="215">
        <v>33</v>
      </c>
      <c r="K54" s="215">
        <v>34.200000000000003</v>
      </c>
      <c r="L54" s="215">
        <v>35.4</v>
      </c>
      <c r="M54" s="215">
        <v>34.200000000000003</v>
      </c>
      <c r="N54" s="289">
        <f t="shared" ref="N54:N56" si="1">SUM(B54:M54)/12</f>
        <v>33.25</v>
      </c>
      <c r="O54" s="397">
        <v>108.7</v>
      </c>
      <c r="P54" s="218"/>
      <c r="Q54" s="395"/>
      <c r="R54" s="395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197</v>
      </c>
      <c r="B55" s="215">
        <v>31.5</v>
      </c>
      <c r="C55" s="215">
        <v>33.1</v>
      </c>
      <c r="D55" s="215">
        <v>32.799999999999997</v>
      </c>
      <c r="E55" s="215">
        <v>31.9</v>
      </c>
      <c r="F55" s="215">
        <v>35.799999999999997</v>
      </c>
      <c r="G55" s="215">
        <v>33.4</v>
      </c>
      <c r="H55" s="215">
        <v>34.200000000000003</v>
      </c>
      <c r="I55" s="215">
        <v>34.200000000000003</v>
      </c>
      <c r="J55" s="215">
        <v>35</v>
      </c>
      <c r="K55" s="215">
        <v>35.4</v>
      </c>
      <c r="L55" s="215">
        <v>36.6</v>
      </c>
      <c r="M55" s="215">
        <v>34.5</v>
      </c>
      <c r="N55" s="289">
        <f t="shared" si="1"/>
        <v>34.033333333333331</v>
      </c>
      <c r="O55" s="397">
        <f>ROUND(N55/N54*100,1)</f>
        <v>102.4</v>
      </c>
      <c r="P55" s="218"/>
      <c r="Q55" s="395"/>
      <c r="R55" s="395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203</v>
      </c>
      <c r="B56" s="215">
        <v>41</v>
      </c>
      <c r="C56" s="215">
        <v>42.3</v>
      </c>
      <c r="D56" s="215">
        <v>42</v>
      </c>
      <c r="E56" s="215">
        <v>39.1</v>
      </c>
      <c r="F56" s="215">
        <v>38.700000000000003</v>
      </c>
      <c r="G56" s="215">
        <v>37.4</v>
      </c>
      <c r="H56" s="215">
        <v>37.5</v>
      </c>
      <c r="I56" s="215">
        <v>36.5</v>
      </c>
      <c r="J56" s="215">
        <v>37.1</v>
      </c>
      <c r="K56" s="215">
        <v>38.6</v>
      </c>
      <c r="L56" s="215">
        <v>38.4</v>
      </c>
      <c r="M56" s="215">
        <v>37.6</v>
      </c>
      <c r="N56" s="289">
        <f t="shared" si="1"/>
        <v>38.85</v>
      </c>
      <c r="O56" s="397">
        <f t="shared" ref="O56:O58" si="2">ROUND(N56/N55*100,1)</f>
        <v>114.2</v>
      </c>
      <c r="P56" s="218"/>
      <c r="Q56" s="395"/>
      <c r="R56" s="395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210</v>
      </c>
      <c r="B57" s="215">
        <v>38</v>
      </c>
      <c r="C57" s="215">
        <v>35.700000000000003</v>
      </c>
      <c r="D57" s="215">
        <v>37</v>
      </c>
      <c r="E57" s="215">
        <v>36.799999999999997</v>
      </c>
      <c r="F57" s="215">
        <v>39.200000000000003</v>
      </c>
      <c r="G57" s="215">
        <v>38</v>
      </c>
      <c r="H57" s="215">
        <v>35.9</v>
      </c>
      <c r="I57" s="215">
        <v>35.4</v>
      </c>
      <c r="J57" s="215">
        <v>36.700000000000003</v>
      </c>
      <c r="K57" s="215">
        <v>37.200000000000003</v>
      </c>
      <c r="L57" s="215">
        <v>37.1</v>
      </c>
      <c r="M57" s="215">
        <v>38</v>
      </c>
      <c r="N57" s="289">
        <f>SUM(B57:M57)/12</f>
        <v>37.083333333333329</v>
      </c>
      <c r="O57" s="397">
        <f t="shared" si="2"/>
        <v>95.5</v>
      </c>
      <c r="P57" s="218"/>
      <c r="Q57" s="395"/>
      <c r="R57" s="395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218</v>
      </c>
      <c r="B58" s="215">
        <v>36.9</v>
      </c>
      <c r="C58" s="215">
        <v>38.9</v>
      </c>
      <c r="D58" s="215">
        <v>39.799999999999997</v>
      </c>
      <c r="E58" s="215">
        <v>38.4</v>
      </c>
      <c r="F58" s="215">
        <v>39.200000000000003</v>
      </c>
      <c r="G58" s="215">
        <v>40.700000000000003</v>
      </c>
      <c r="H58" s="215">
        <v>37.9</v>
      </c>
      <c r="I58" s="215">
        <v>39</v>
      </c>
      <c r="J58" s="215">
        <v>38.4</v>
      </c>
      <c r="K58" s="215">
        <v>40.1</v>
      </c>
      <c r="L58" s="215">
        <v>40.799999999999997</v>
      </c>
      <c r="M58" s="215">
        <v>39.700000000000003</v>
      </c>
      <c r="N58" s="289">
        <f>SUM(B58:M58)/12</f>
        <v>39.15</v>
      </c>
      <c r="O58" s="397">
        <f t="shared" si="2"/>
        <v>105.6</v>
      </c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150</v>
      </c>
      <c r="O83" s="209" t="s">
        <v>152</v>
      </c>
    </row>
    <row r="84" spans="1:18" s="212" customFormat="1" ht="11.1" customHeight="1">
      <c r="A84" s="10" t="s">
        <v>194</v>
      </c>
      <c r="B84" s="206">
        <v>55.9</v>
      </c>
      <c r="C84" s="206">
        <v>52.6</v>
      </c>
      <c r="D84" s="206">
        <v>59</v>
      </c>
      <c r="E84" s="206">
        <v>60.9</v>
      </c>
      <c r="F84" s="206">
        <v>56.1</v>
      </c>
      <c r="G84" s="206">
        <v>52.8</v>
      </c>
      <c r="H84" s="206">
        <v>57.2</v>
      </c>
      <c r="I84" s="206">
        <v>43.3</v>
      </c>
      <c r="J84" s="206">
        <v>47.8</v>
      </c>
      <c r="K84" s="206">
        <v>50.4</v>
      </c>
      <c r="L84" s="206">
        <v>46.6</v>
      </c>
      <c r="M84" s="206">
        <v>48</v>
      </c>
      <c r="N84" s="288">
        <f t="shared" ref="N84:N88" si="3">SUM(B84:M84)/12</f>
        <v>52.550000000000004</v>
      </c>
      <c r="O84" s="397">
        <v>93</v>
      </c>
      <c r="Q84" s="396"/>
      <c r="R84" s="396"/>
    </row>
    <row r="85" spans="1:18" s="212" customFormat="1" ht="11.1" customHeight="1">
      <c r="A85" s="10" t="s">
        <v>197</v>
      </c>
      <c r="B85" s="206">
        <v>42.1</v>
      </c>
      <c r="C85" s="206">
        <v>45.6</v>
      </c>
      <c r="D85" s="206">
        <v>51.4</v>
      </c>
      <c r="E85" s="206">
        <v>51.9</v>
      </c>
      <c r="F85" s="206">
        <v>54.2</v>
      </c>
      <c r="G85" s="206">
        <v>52.4</v>
      </c>
      <c r="H85" s="206">
        <v>52.1</v>
      </c>
      <c r="I85" s="206">
        <v>58.5</v>
      </c>
      <c r="J85" s="206">
        <v>49.4</v>
      </c>
      <c r="K85" s="206">
        <v>52.9</v>
      </c>
      <c r="L85" s="206">
        <v>48.8</v>
      </c>
      <c r="M85" s="206">
        <v>50.5</v>
      </c>
      <c r="N85" s="288">
        <f t="shared" si="3"/>
        <v>50.816666666666663</v>
      </c>
      <c r="O85" s="397">
        <f>ROUND(N85/N84*100,1)</f>
        <v>96.7</v>
      </c>
      <c r="Q85" s="396"/>
      <c r="R85" s="396"/>
    </row>
    <row r="86" spans="1:18" s="212" customFormat="1" ht="11.1" customHeight="1">
      <c r="A86" s="10" t="s">
        <v>203</v>
      </c>
      <c r="B86" s="206">
        <v>44.7</v>
      </c>
      <c r="C86" s="206">
        <v>41.1</v>
      </c>
      <c r="D86" s="206">
        <v>41.4</v>
      </c>
      <c r="E86" s="206">
        <v>41.7</v>
      </c>
      <c r="F86" s="206">
        <v>43</v>
      </c>
      <c r="G86" s="206">
        <v>48.2</v>
      </c>
      <c r="H86" s="208">
        <v>54</v>
      </c>
      <c r="I86" s="206">
        <v>47.7</v>
      </c>
      <c r="J86" s="206">
        <v>46.3</v>
      </c>
      <c r="K86" s="206">
        <v>45.7</v>
      </c>
      <c r="L86" s="206">
        <v>45.3</v>
      </c>
      <c r="M86" s="206">
        <v>50.3</v>
      </c>
      <c r="N86" s="288">
        <f t="shared" si="3"/>
        <v>45.783333333333331</v>
      </c>
      <c r="O86" s="397">
        <f t="shared" ref="O86:O88" si="4">ROUND(N86/N85*100,1)</f>
        <v>90.1</v>
      </c>
      <c r="Q86" s="396"/>
      <c r="R86" s="396"/>
    </row>
    <row r="87" spans="1:18" s="212" customFormat="1" ht="11.1" customHeight="1">
      <c r="A87" s="10" t="s">
        <v>210</v>
      </c>
      <c r="B87" s="206">
        <v>44</v>
      </c>
      <c r="C87" s="206">
        <v>42.9</v>
      </c>
      <c r="D87" s="206">
        <v>52.9</v>
      </c>
      <c r="E87" s="206">
        <v>54.6</v>
      </c>
      <c r="F87" s="206">
        <v>58.6</v>
      </c>
      <c r="G87" s="206">
        <v>51.4</v>
      </c>
      <c r="H87" s="208">
        <v>55.6</v>
      </c>
      <c r="I87" s="206">
        <v>50.5</v>
      </c>
      <c r="J87" s="206">
        <v>50.9</v>
      </c>
      <c r="K87" s="206">
        <v>47.7</v>
      </c>
      <c r="L87" s="206">
        <v>51.7</v>
      </c>
      <c r="M87" s="206">
        <v>59.4</v>
      </c>
      <c r="N87" s="288">
        <f t="shared" si="3"/>
        <v>51.68333333333333</v>
      </c>
      <c r="O87" s="397">
        <f t="shared" si="4"/>
        <v>112.9</v>
      </c>
      <c r="Q87" s="396"/>
      <c r="R87" s="396"/>
    </row>
    <row r="88" spans="1:18" ht="11.1" customHeight="1">
      <c r="A88" s="10" t="s">
        <v>218</v>
      </c>
      <c r="B88" s="206">
        <v>49</v>
      </c>
      <c r="C88" s="206">
        <v>47.9</v>
      </c>
      <c r="D88" s="206">
        <v>54.9</v>
      </c>
      <c r="E88" s="206">
        <v>51.9</v>
      </c>
      <c r="F88" s="206">
        <v>53.4</v>
      </c>
      <c r="G88" s="206">
        <v>52</v>
      </c>
      <c r="H88" s="208">
        <v>53.1</v>
      </c>
      <c r="I88" s="206">
        <v>52.7</v>
      </c>
      <c r="J88" s="206">
        <v>47.4</v>
      </c>
      <c r="K88" s="206">
        <v>51.7</v>
      </c>
      <c r="L88" s="206">
        <v>50.5</v>
      </c>
      <c r="M88" s="206">
        <v>46.4</v>
      </c>
      <c r="N88" s="288">
        <f t="shared" si="3"/>
        <v>50.908333333333331</v>
      </c>
      <c r="O88" s="397">
        <f t="shared" si="4"/>
        <v>98.5</v>
      </c>
      <c r="Q88" s="21"/>
    </row>
    <row r="89" spans="1:18" ht="9.9499999999999993" customHeight="1">
      <c r="O89" s="293"/>
    </row>
    <row r="90" spans="1:18" ht="9.9499999999999993" customHeight="1">
      <c r="G90" s="508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topLeftCell="A40" workbookViewId="0">
      <selection activeCell="Q89" sqref="Q89"/>
    </sheetView>
  </sheetViews>
  <sheetFormatPr defaultRowHeight="9.9499999999999993" customHeight="1"/>
  <cols>
    <col min="1" max="1" width="7.625" style="314" customWidth="1"/>
    <col min="2" max="13" width="6.125" style="314" customWidth="1"/>
    <col min="14" max="26" width="7.625" style="314" customWidth="1"/>
    <col min="27" max="16384" width="9" style="314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149</v>
      </c>
      <c r="O24" s="209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194</v>
      </c>
      <c r="B25" s="220">
        <v>35.5</v>
      </c>
      <c r="C25" s="220">
        <v>37.4</v>
      </c>
      <c r="D25" s="220">
        <v>42.3</v>
      </c>
      <c r="E25" s="220">
        <v>45.1</v>
      </c>
      <c r="F25" s="220">
        <v>47</v>
      </c>
      <c r="G25" s="220">
        <v>49</v>
      </c>
      <c r="H25" s="220">
        <v>47.4</v>
      </c>
      <c r="I25" s="220">
        <v>30</v>
      </c>
      <c r="J25" s="220">
        <v>29.8</v>
      </c>
      <c r="K25" s="220">
        <v>39.799999999999997</v>
      </c>
      <c r="L25" s="220">
        <v>33.6</v>
      </c>
      <c r="M25" s="220">
        <v>36.700000000000003</v>
      </c>
      <c r="N25" s="289">
        <f>SUM(B25:M25)</f>
        <v>473.6</v>
      </c>
      <c r="O25" s="284">
        <v>105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197</v>
      </c>
      <c r="B26" s="220">
        <v>32.4</v>
      </c>
      <c r="C26" s="220">
        <v>36.200000000000003</v>
      </c>
      <c r="D26" s="220">
        <v>34.1</v>
      </c>
      <c r="E26" s="220">
        <v>46.4</v>
      </c>
      <c r="F26" s="220">
        <v>41.6</v>
      </c>
      <c r="G26" s="220">
        <v>47.6</v>
      </c>
      <c r="H26" s="220">
        <v>44</v>
      </c>
      <c r="I26" s="220">
        <v>27.3</v>
      </c>
      <c r="J26" s="220">
        <v>34.799999999999997</v>
      </c>
      <c r="K26" s="220">
        <v>42</v>
      </c>
      <c r="L26" s="220">
        <v>32.799999999999997</v>
      </c>
      <c r="M26" s="220">
        <v>44.4</v>
      </c>
      <c r="N26" s="289">
        <f>SUM(B26:M26)</f>
        <v>463.59999999999997</v>
      </c>
      <c r="O26" s="284">
        <f>ROUND(N26/N25*100,1)</f>
        <v>97.9</v>
      </c>
      <c r="P26" s="218"/>
      <c r="Q26" s="395"/>
      <c r="R26" s="39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203</v>
      </c>
      <c r="B27" s="220">
        <v>34.799999999999997</v>
      </c>
      <c r="C27" s="220">
        <v>36.4</v>
      </c>
      <c r="D27" s="220">
        <v>35.200000000000003</v>
      </c>
      <c r="E27" s="220">
        <v>49.9</v>
      </c>
      <c r="F27" s="220">
        <v>43.1</v>
      </c>
      <c r="G27" s="220">
        <v>48.2</v>
      </c>
      <c r="H27" s="220">
        <v>44.6</v>
      </c>
      <c r="I27" s="220">
        <v>33.799999999999997</v>
      </c>
      <c r="J27" s="220">
        <v>31.8</v>
      </c>
      <c r="K27" s="220">
        <v>38.1</v>
      </c>
      <c r="L27" s="220">
        <v>36.5</v>
      </c>
      <c r="M27" s="220">
        <v>38.200000000000003</v>
      </c>
      <c r="N27" s="421">
        <f>SUM(B27:M27)</f>
        <v>470.6</v>
      </c>
      <c r="O27" s="284">
        <f t="shared" ref="O27:O29" si="0">ROUND(N27/N26*100,1)</f>
        <v>101.5</v>
      </c>
      <c r="P27" s="218"/>
      <c r="Q27" s="395"/>
      <c r="R27" s="39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210</v>
      </c>
      <c r="B28" s="220">
        <v>33.1</v>
      </c>
      <c r="C28" s="220">
        <v>35.1</v>
      </c>
      <c r="D28" s="220">
        <v>41.1</v>
      </c>
      <c r="E28" s="220">
        <v>42.3</v>
      </c>
      <c r="F28" s="220">
        <v>42.9</v>
      </c>
      <c r="G28" s="220">
        <v>48.7</v>
      </c>
      <c r="H28" s="220">
        <v>50.1</v>
      </c>
      <c r="I28" s="220">
        <v>35.4</v>
      </c>
      <c r="J28" s="220">
        <v>35</v>
      </c>
      <c r="K28" s="220">
        <v>39</v>
      </c>
      <c r="L28" s="220">
        <v>38</v>
      </c>
      <c r="M28" s="220">
        <v>37.299999999999997</v>
      </c>
      <c r="N28" s="421">
        <f>SUM(B28:M28)</f>
        <v>478.00000000000006</v>
      </c>
      <c r="O28" s="284">
        <f t="shared" si="0"/>
        <v>101.6</v>
      </c>
      <c r="P28" s="218"/>
      <c r="Q28" s="395"/>
      <c r="R28" s="39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218</v>
      </c>
      <c r="B29" s="220">
        <v>31</v>
      </c>
      <c r="C29" s="220">
        <v>41.9</v>
      </c>
      <c r="D29" s="220">
        <v>40.700000000000003</v>
      </c>
      <c r="E29" s="220">
        <v>47.3</v>
      </c>
      <c r="F29" s="220">
        <v>55.6</v>
      </c>
      <c r="G29" s="220">
        <v>54.5</v>
      </c>
      <c r="H29" s="220">
        <v>50.6</v>
      </c>
      <c r="I29" s="220">
        <v>41.6</v>
      </c>
      <c r="J29" s="220">
        <v>40.700000000000003</v>
      </c>
      <c r="K29" s="220">
        <v>53.2</v>
      </c>
      <c r="L29" s="220">
        <v>46.1</v>
      </c>
      <c r="M29" s="220">
        <v>50.5</v>
      </c>
      <c r="N29" s="421">
        <f>SUM(B29:M29)</f>
        <v>553.70000000000005</v>
      </c>
      <c r="O29" s="284">
        <f t="shared" si="0"/>
        <v>115.8</v>
      </c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150</v>
      </c>
      <c r="O53" s="209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194</v>
      </c>
      <c r="B54" s="220">
        <v>25.8</v>
      </c>
      <c r="C54" s="220">
        <v>27.6</v>
      </c>
      <c r="D54" s="220">
        <v>27.8</v>
      </c>
      <c r="E54" s="220">
        <v>30.9</v>
      </c>
      <c r="F54" s="220">
        <v>36.200000000000003</v>
      </c>
      <c r="G54" s="220">
        <v>32.1</v>
      </c>
      <c r="H54" s="220">
        <v>31.1</v>
      </c>
      <c r="I54" s="220">
        <v>31.7</v>
      </c>
      <c r="J54" s="220">
        <v>31.5</v>
      </c>
      <c r="K54" s="220">
        <v>35.799999999999997</v>
      </c>
      <c r="L54" s="220">
        <v>36</v>
      </c>
      <c r="M54" s="220">
        <v>42.3</v>
      </c>
      <c r="N54" s="289">
        <f>SUM(B54:M54)/12</f>
        <v>32.4</v>
      </c>
      <c r="O54" s="284">
        <v>109.2</v>
      </c>
      <c r="P54" s="218"/>
      <c r="Q54" s="398"/>
      <c r="R54" s="398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197</v>
      </c>
      <c r="B55" s="220">
        <v>38.9</v>
      </c>
      <c r="C55" s="220">
        <v>41.9</v>
      </c>
      <c r="D55" s="220">
        <v>38.6</v>
      </c>
      <c r="E55" s="220">
        <v>40.799999999999997</v>
      </c>
      <c r="F55" s="220">
        <v>45</v>
      </c>
      <c r="G55" s="220">
        <v>43.7</v>
      </c>
      <c r="H55" s="220">
        <v>40.799999999999997</v>
      </c>
      <c r="I55" s="220">
        <v>38.1</v>
      </c>
      <c r="J55" s="220">
        <v>38.200000000000003</v>
      </c>
      <c r="K55" s="220">
        <v>41.2</v>
      </c>
      <c r="L55" s="220">
        <v>41</v>
      </c>
      <c r="M55" s="220">
        <v>48.4</v>
      </c>
      <c r="N55" s="289">
        <f>SUM(B55:M55)/12</f>
        <v>41.383333333333333</v>
      </c>
      <c r="O55" s="284">
        <f>ROUND(N55/N54*100,1)</f>
        <v>127.7</v>
      </c>
      <c r="P55" s="218"/>
      <c r="Q55" s="398"/>
      <c r="R55" s="398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203</v>
      </c>
      <c r="B56" s="220">
        <v>46.2</v>
      </c>
      <c r="C56" s="220">
        <v>47.2</v>
      </c>
      <c r="D56" s="220">
        <v>44.6</v>
      </c>
      <c r="E56" s="220">
        <v>49.3</v>
      </c>
      <c r="F56" s="220">
        <v>51.6</v>
      </c>
      <c r="G56" s="220">
        <v>50</v>
      </c>
      <c r="H56" s="220">
        <v>46.9</v>
      </c>
      <c r="I56" s="220">
        <v>46</v>
      </c>
      <c r="J56" s="220">
        <v>43.8</v>
      </c>
      <c r="K56" s="220">
        <v>45.9</v>
      </c>
      <c r="L56" s="220">
        <v>45.7</v>
      </c>
      <c r="M56" s="220">
        <v>42.4</v>
      </c>
      <c r="N56" s="289">
        <f>SUM(B56:M56)/12</f>
        <v>46.633333333333326</v>
      </c>
      <c r="O56" s="284">
        <f t="shared" ref="O56:O58" si="1">ROUND(N56/N55*100,1)</f>
        <v>112.7</v>
      </c>
      <c r="P56" s="218"/>
      <c r="Q56" s="398"/>
      <c r="R56" s="398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210</v>
      </c>
      <c r="B57" s="220">
        <v>42.4</v>
      </c>
      <c r="C57" s="220">
        <v>42.8</v>
      </c>
      <c r="D57" s="220">
        <v>43.9</v>
      </c>
      <c r="E57" s="220">
        <v>47.3</v>
      </c>
      <c r="F57" s="220">
        <v>50.1</v>
      </c>
      <c r="G57" s="220">
        <v>52.2</v>
      </c>
      <c r="H57" s="220">
        <v>51.2</v>
      </c>
      <c r="I57" s="220">
        <v>49.2</v>
      </c>
      <c r="J57" s="220">
        <v>48.2</v>
      </c>
      <c r="K57" s="220">
        <v>49.1</v>
      </c>
      <c r="L57" s="220">
        <v>48.9</v>
      </c>
      <c r="M57" s="220">
        <v>50.5</v>
      </c>
      <c r="N57" s="289">
        <f>SUM(B57:M57)/12</f>
        <v>47.983333333333327</v>
      </c>
      <c r="O57" s="284">
        <f t="shared" si="1"/>
        <v>102.9</v>
      </c>
      <c r="P57" s="218"/>
      <c r="Q57" s="398"/>
      <c r="R57" s="398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218</v>
      </c>
      <c r="B58" s="220">
        <v>48.3</v>
      </c>
      <c r="C58" s="220">
        <v>50.9</v>
      </c>
      <c r="D58" s="220">
        <v>48.3</v>
      </c>
      <c r="E58" s="220">
        <v>50.5</v>
      </c>
      <c r="F58" s="220">
        <v>52.1</v>
      </c>
      <c r="G58" s="220">
        <v>49.7</v>
      </c>
      <c r="H58" s="220">
        <v>45.5</v>
      </c>
      <c r="I58" s="220">
        <v>40.799999999999997</v>
      </c>
      <c r="J58" s="220">
        <v>41.6</v>
      </c>
      <c r="K58" s="220">
        <v>46.4</v>
      </c>
      <c r="L58" s="220">
        <v>47.5</v>
      </c>
      <c r="M58" s="220">
        <v>56.7</v>
      </c>
      <c r="N58" s="289">
        <f>SUM(B58:M58)/12</f>
        <v>48.19166666666667</v>
      </c>
      <c r="O58" s="284">
        <f t="shared" si="1"/>
        <v>100.4</v>
      </c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150</v>
      </c>
      <c r="O83" s="209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194</v>
      </c>
      <c r="B84" s="15">
        <v>134.30000000000001</v>
      </c>
      <c r="C84" s="15">
        <v>136.69999999999999</v>
      </c>
      <c r="D84" s="15">
        <v>152.4</v>
      </c>
      <c r="E84" s="15">
        <v>148.30000000000001</v>
      </c>
      <c r="F84" s="15">
        <v>132.19999999999999</v>
      </c>
      <c r="G84" s="15">
        <v>149.5</v>
      </c>
      <c r="H84" s="15">
        <v>151.69999999999999</v>
      </c>
      <c r="I84" s="15">
        <v>94.6</v>
      </c>
      <c r="J84" s="15">
        <v>94.9</v>
      </c>
      <c r="K84" s="15">
        <v>111.9</v>
      </c>
      <c r="L84" s="15">
        <v>93.4</v>
      </c>
      <c r="M84" s="15">
        <v>85.8</v>
      </c>
      <c r="N84" s="288">
        <f>SUM(B84:M84)/12</f>
        <v>123.80833333333335</v>
      </c>
      <c r="O84" s="208">
        <v>96.1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197</v>
      </c>
      <c r="B85" s="15">
        <v>84</v>
      </c>
      <c r="C85" s="15">
        <v>85.9</v>
      </c>
      <c r="D85" s="15">
        <v>88.9</v>
      </c>
      <c r="E85" s="15">
        <v>114.2</v>
      </c>
      <c r="F85" s="15">
        <v>92.2</v>
      </c>
      <c r="G85" s="15">
        <v>108.8</v>
      </c>
      <c r="H85" s="15">
        <v>107.6</v>
      </c>
      <c r="I85" s="15">
        <v>72.599999999999994</v>
      </c>
      <c r="J85" s="15">
        <v>91.1</v>
      </c>
      <c r="K85" s="15">
        <v>101.9</v>
      </c>
      <c r="L85" s="15">
        <v>80</v>
      </c>
      <c r="M85" s="15">
        <v>91.1</v>
      </c>
      <c r="N85" s="288">
        <f>SUM(B85:M85)/12</f>
        <v>93.191666666666663</v>
      </c>
      <c r="O85" s="208">
        <f>ROUND(N85/N84*100,1)</f>
        <v>75.3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203</v>
      </c>
      <c r="B86" s="15">
        <v>76</v>
      </c>
      <c r="C86" s="15">
        <v>76.8</v>
      </c>
      <c r="D86" s="15">
        <v>79.5</v>
      </c>
      <c r="E86" s="15">
        <v>101.2</v>
      </c>
      <c r="F86" s="15">
        <v>83.2</v>
      </c>
      <c r="G86" s="15">
        <v>96.4</v>
      </c>
      <c r="H86" s="15">
        <v>95.3</v>
      </c>
      <c r="I86" s="15">
        <v>73.7</v>
      </c>
      <c r="J86" s="15">
        <v>73.3</v>
      </c>
      <c r="K86" s="15">
        <v>82.8</v>
      </c>
      <c r="L86" s="15">
        <v>79.8</v>
      </c>
      <c r="M86" s="15">
        <v>90.5</v>
      </c>
      <c r="N86" s="288">
        <f>SUM(B86:M86)/12</f>
        <v>84.041666666666657</v>
      </c>
      <c r="O86" s="208">
        <f t="shared" ref="O86:O88" si="2">ROUND(N86/N85*100,1)</f>
        <v>90.2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210</v>
      </c>
      <c r="B87" s="15">
        <v>78</v>
      </c>
      <c r="C87" s="15">
        <v>81.900000000000006</v>
      </c>
      <c r="D87" s="15">
        <v>93.5</v>
      </c>
      <c r="E87" s="15">
        <v>89.1</v>
      </c>
      <c r="F87" s="15">
        <v>85.2</v>
      </c>
      <c r="G87" s="15">
        <v>93.3</v>
      </c>
      <c r="H87" s="15">
        <v>97.7</v>
      </c>
      <c r="I87" s="15">
        <v>72.599999999999994</v>
      </c>
      <c r="J87" s="15">
        <v>73</v>
      </c>
      <c r="K87" s="15">
        <v>79.2</v>
      </c>
      <c r="L87" s="15">
        <v>77.8</v>
      </c>
      <c r="M87" s="15">
        <v>73.400000000000006</v>
      </c>
      <c r="N87" s="288">
        <f>SUM(B87:M87)/12</f>
        <v>82.891666666666666</v>
      </c>
      <c r="O87" s="208">
        <f t="shared" si="2"/>
        <v>98.6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218</v>
      </c>
      <c r="B88" s="15">
        <v>64.900000000000006</v>
      </c>
      <c r="C88" s="15">
        <v>81.8</v>
      </c>
      <c r="D88" s="15">
        <v>84.6</v>
      </c>
      <c r="E88" s="15">
        <v>93.4</v>
      </c>
      <c r="F88" s="15">
        <v>106.7</v>
      </c>
      <c r="G88" s="15">
        <v>109.4</v>
      </c>
      <c r="H88" s="15">
        <v>110.7</v>
      </c>
      <c r="I88" s="15">
        <v>101.9</v>
      </c>
      <c r="J88" s="15">
        <v>97.7</v>
      </c>
      <c r="K88" s="15">
        <v>115.3</v>
      </c>
      <c r="L88" s="15">
        <v>97.1</v>
      </c>
      <c r="M88" s="15">
        <v>88.2</v>
      </c>
      <c r="N88" s="288">
        <f>SUM(B88:M88)/12</f>
        <v>95.975000000000009</v>
      </c>
      <c r="O88" s="208">
        <f t="shared" si="2"/>
        <v>115.8</v>
      </c>
      <c r="P88" s="57"/>
      <c r="Q88" s="491"/>
      <c r="R88" s="491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27"/>
      <c r="D89" s="500"/>
    </row>
    <row r="90" spans="1:26" s="524" customFormat="1" ht="9.9499999999999993" customHeight="1">
      <c r="D90" s="50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topLeftCell="A43" zoomScaleNormal="100" workbookViewId="0">
      <selection activeCell="Q61" sqref="Q61"/>
    </sheetView>
  </sheetViews>
  <sheetFormatPr defaultRowHeight="9.9499999999999993" customHeight="1"/>
  <cols>
    <col min="1" max="1" width="8" style="510" customWidth="1"/>
    <col min="2" max="13" width="6.125" style="510" customWidth="1"/>
    <col min="14" max="26" width="7.625" style="510" customWidth="1"/>
    <col min="27" max="16384" width="9" style="510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149</v>
      </c>
      <c r="O24" s="209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94" t="s">
        <v>194</v>
      </c>
      <c r="B25" s="495">
        <v>74.8</v>
      </c>
      <c r="C25" s="495">
        <v>80</v>
      </c>
      <c r="D25" s="495">
        <v>85.8</v>
      </c>
      <c r="E25" s="495">
        <v>89.3</v>
      </c>
      <c r="F25" s="495">
        <v>92</v>
      </c>
      <c r="G25" s="495">
        <v>92.3</v>
      </c>
      <c r="H25" s="495">
        <v>93.1</v>
      </c>
      <c r="I25" s="495">
        <v>83.1</v>
      </c>
      <c r="J25" s="495">
        <v>74.400000000000006</v>
      </c>
      <c r="K25" s="495">
        <v>84.4</v>
      </c>
      <c r="L25" s="495">
        <v>80.8</v>
      </c>
      <c r="M25" s="495">
        <v>81.400000000000006</v>
      </c>
      <c r="N25" s="289">
        <f>SUM(B25:M25)</f>
        <v>1011.4</v>
      </c>
      <c r="O25" s="284">
        <v>97.1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94" t="s">
        <v>197</v>
      </c>
      <c r="B26" s="495">
        <v>67.3</v>
      </c>
      <c r="C26" s="495">
        <v>73</v>
      </c>
      <c r="D26" s="495">
        <v>86.4</v>
      </c>
      <c r="E26" s="495">
        <v>89</v>
      </c>
      <c r="F26" s="495">
        <v>74.5</v>
      </c>
      <c r="G26" s="495">
        <v>91.5</v>
      </c>
      <c r="H26" s="495">
        <v>85.7</v>
      </c>
      <c r="I26" s="495">
        <v>83.3</v>
      </c>
      <c r="J26" s="495">
        <v>85</v>
      </c>
      <c r="K26" s="495">
        <v>90.2</v>
      </c>
      <c r="L26" s="495">
        <v>91.7</v>
      </c>
      <c r="M26" s="495">
        <v>82.4</v>
      </c>
      <c r="N26" s="496">
        <f>SUM(B26:M26)</f>
        <v>1000.0000000000001</v>
      </c>
      <c r="O26" s="497">
        <f>ROUND(N26/N25*100,1)</f>
        <v>98.9</v>
      </c>
      <c r="P26" s="501"/>
      <c r="Q26" s="502"/>
      <c r="R26" s="502"/>
      <c r="S26" s="501"/>
      <c r="T26" s="501"/>
      <c r="U26" s="501"/>
      <c r="V26" s="501"/>
      <c r="W26" s="501"/>
      <c r="X26" s="501"/>
      <c r="Y26" s="501"/>
      <c r="Z26" s="501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94" t="s">
        <v>203</v>
      </c>
      <c r="B27" s="495">
        <v>65.8</v>
      </c>
      <c r="C27" s="495">
        <v>77.2</v>
      </c>
      <c r="D27" s="495">
        <v>98.6</v>
      </c>
      <c r="E27" s="495">
        <v>102.1</v>
      </c>
      <c r="F27" s="495">
        <v>107.9</v>
      </c>
      <c r="G27" s="495">
        <v>110.2</v>
      </c>
      <c r="H27" s="495">
        <v>110.1</v>
      </c>
      <c r="I27" s="495">
        <v>92.2</v>
      </c>
      <c r="J27" s="495">
        <v>93.8</v>
      </c>
      <c r="K27" s="495">
        <v>96.7</v>
      </c>
      <c r="L27" s="495">
        <v>111.1</v>
      </c>
      <c r="M27" s="495">
        <v>104.1</v>
      </c>
      <c r="N27" s="496">
        <f>SUM(B27:M27)</f>
        <v>1169.8</v>
      </c>
      <c r="O27" s="497">
        <f t="shared" ref="O27:O29" si="0">ROUND(N27/N26*100,1)</f>
        <v>117</v>
      </c>
      <c r="P27" s="501"/>
      <c r="Q27" s="502"/>
      <c r="R27" s="502"/>
      <c r="S27" s="501"/>
      <c r="T27" s="501"/>
      <c r="U27" s="501"/>
      <c r="V27" s="501"/>
      <c r="W27" s="501"/>
      <c r="X27" s="501"/>
      <c r="Y27" s="501"/>
      <c r="Z27" s="501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94" t="s">
        <v>210</v>
      </c>
      <c r="B28" s="495">
        <v>86.4</v>
      </c>
      <c r="C28" s="495">
        <v>105.9</v>
      </c>
      <c r="D28" s="495">
        <v>115.8</v>
      </c>
      <c r="E28" s="495">
        <v>124.6</v>
      </c>
      <c r="F28" s="495">
        <v>121.9</v>
      </c>
      <c r="G28" s="495">
        <v>135.4</v>
      </c>
      <c r="H28" s="495">
        <v>137.80000000000001</v>
      </c>
      <c r="I28" s="495">
        <v>127</v>
      </c>
      <c r="J28" s="495">
        <v>126.1</v>
      </c>
      <c r="K28" s="495">
        <v>125.2</v>
      </c>
      <c r="L28" s="495">
        <v>122.8</v>
      </c>
      <c r="M28" s="495">
        <v>110</v>
      </c>
      <c r="N28" s="496">
        <f>SUM(B28:M28)</f>
        <v>1438.8999999999999</v>
      </c>
      <c r="O28" s="497">
        <f t="shared" si="0"/>
        <v>123</v>
      </c>
      <c r="P28" s="501"/>
      <c r="Q28" s="502"/>
      <c r="R28" s="502"/>
      <c r="S28" s="501"/>
      <c r="T28" s="501"/>
      <c r="U28" s="501"/>
      <c r="V28" s="501"/>
      <c r="W28" s="501"/>
      <c r="X28" s="501"/>
      <c r="Y28" s="501"/>
      <c r="Z28" s="501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94" t="s">
        <v>218</v>
      </c>
      <c r="B29" s="495">
        <v>91</v>
      </c>
      <c r="C29" s="495">
        <v>88.5</v>
      </c>
      <c r="D29" s="495">
        <v>127.1</v>
      </c>
      <c r="E29" s="495">
        <v>123.6</v>
      </c>
      <c r="F29" s="495">
        <v>127.3</v>
      </c>
      <c r="G29" s="495">
        <v>123.9</v>
      </c>
      <c r="H29" s="495">
        <v>147.6</v>
      </c>
      <c r="I29" s="495">
        <v>123.9</v>
      </c>
      <c r="J29" s="495">
        <v>121.8</v>
      </c>
      <c r="K29" s="495">
        <v>131</v>
      </c>
      <c r="L29" s="495">
        <v>110.3</v>
      </c>
      <c r="M29" s="495">
        <v>106.5</v>
      </c>
      <c r="N29" s="496">
        <f>SUM(B29:M29)</f>
        <v>1422.5</v>
      </c>
      <c r="O29" s="497">
        <f t="shared" si="0"/>
        <v>98.9</v>
      </c>
      <c r="P29" s="501"/>
      <c r="Q29" s="503"/>
      <c r="R29" s="503"/>
      <c r="S29" s="501"/>
      <c r="T29" s="501"/>
      <c r="U29" s="501"/>
      <c r="V29" s="501"/>
      <c r="W29" s="501"/>
      <c r="X29" s="501"/>
      <c r="Y29" s="501"/>
      <c r="Z29" s="501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9" customFormat="1" ht="11.1" customHeight="1">
      <c r="A53" s="504"/>
      <c r="B53" s="505" t="s">
        <v>90</v>
      </c>
      <c r="C53" s="505" t="s">
        <v>91</v>
      </c>
      <c r="D53" s="505" t="s">
        <v>92</v>
      </c>
      <c r="E53" s="505" t="s">
        <v>93</v>
      </c>
      <c r="F53" s="505" t="s">
        <v>94</v>
      </c>
      <c r="G53" s="505" t="s">
        <v>95</v>
      </c>
      <c r="H53" s="505" t="s">
        <v>96</v>
      </c>
      <c r="I53" s="505" t="s">
        <v>97</v>
      </c>
      <c r="J53" s="505" t="s">
        <v>98</v>
      </c>
      <c r="K53" s="505" t="s">
        <v>99</v>
      </c>
      <c r="L53" s="505" t="s">
        <v>100</v>
      </c>
      <c r="M53" s="505" t="s">
        <v>101</v>
      </c>
      <c r="N53" s="506" t="s">
        <v>150</v>
      </c>
      <c r="O53" s="507" t="s">
        <v>152</v>
      </c>
      <c r="P53" s="508"/>
      <c r="Q53" s="508"/>
      <c r="R53" s="508"/>
      <c r="S53" s="508"/>
      <c r="T53" s="508"/>
      <c r="U53" s="508"/>
      <c r="V53" s="508"/>
      <c r="W53" s="508"/>
      <c r="X53" s="508"/>
      <c r="Y53" s="508"/>
      <c r="Z53" s="508"/>
      <c r="AA53" s="500"/>
      <c r="AB53" s="500"/>
      <c r="AC53" s="500"/>
      <c r="AD53" s="500"/>
      <c r="AE53" s="500"/>
      <c r="AF53" s="500"/>
      <c r="AG53" s="500"/>
      <c r="AH53" s="500"/>
      <c r="AI53" s="500"/>
      <c r="AJ53" s="500"/>
      <c r="AK53" s="500"/>
      <c r="AL53" s="500"/>
      <c r="AM53" s="500"/>
      <c r="AN53" s="500"/>
      <c r="AO53" s="500"/>
      <c r="AP53" s="500"/>
      <c r="AQ53" s="500"/>
      <c r="AR53" s="500"/>
      <c r="AS53" s="500"/>
      <c r="AT53" s="500"/>
      <c r="AU53" s="500"/>
      <c r="AV53" s="500"/>
    </row>
    <row r="54" spans="1:48" s="419" customFormat="1" ht="11.1" customHeight="1">
      <c r="A54" s="494" t="s">
        <v>194</v>
      </c>
      <c r="B54" s="495">
        <v>80</v>
      </c>
      <c r="C54" s="495">
        <v>84.1</v>
      </c>
      <c r="D54" s="495">
        <v>84.5</v>
      </c>
      <c r="E54" s="495">
        <v>90.6</v>
      </c>
      <c r="F54" s="495">
        <v>100.8</v>
      </c>
      <c r="G54" s="495">
        <v>107.1</v>
      </c>
      <c r="H54" s="495">
        <v>100.5</v>
      </c>
      <c r="I54" s="495">
        <v>87.9</v>
      </c>
      <c r="J54" s="495">
        <v>85</v>
      </c>
      <c r="K54" s="495">
        <v>81.8</v>
      </c>
      <c r="L54" s="495">
        <v>84.8</v>
      </c>
      <c r="M54" s="495">
        <v>80.8</v>
      </c>
      <c r="N54" s="496">
        <f>SUM(B54:M54)/12</f>
        <v>88.99166666666666</v>
      </c>
      <c r="O54" s="497">
        <v>105.2</v>
      </c>
      <c r="P54" s="498"/>
      <c r="Q54" s="499"/>
      <c r="R54" s="499"/>
      <c r="S54" s="498"/>
      <c r="T54" s="498"/>
      <c r="U54" s="498"/>
      <c r="V54" s="498"/>
      <c r="W54" s="498"/>
      <c r="X54" s="498"/>
      <c r="Y54" s="498"/>
      <c r="Z54" s="498"/>
      <c r="AA54" s="500"/>
      <c r="AB54" s="500"/>
      <c r="AC54" s="500"/>
      <c r="AD54" s="500"/>
      <c r="AE54" s="500"/>
      <c r="AF54" s="500"/>
      <c r="AG54" s="500"/>
      <c r="AH54" s="500"/>
      <c r="AI54" s="500"/>
      <c r="AJ54" s="500"/>
      <c r="AK54" s="500"/>
      <c r="AL54" s="500"/>
      <c r="AM54" s="500"/>
      <c r="AN54" s="500"/>
      <c r="AO54" s="500"/>
      <c r="AP54" s="500"/>
      <c r="AQ54" s="500"/>
      <c r="AR54" s="500"/>
      <c r="AS54" s="500"/>
      <c r="AT54" s="500"/>
      <c r="AU54" s="500"/>
      <c r="AV54" s="500"/>
    </row>
    <row r="55" spans="1:48" s="419" customFormat="1" ht="11.1" customHeight="1">
      <c r="A55" s="494" t="s">
        <v>197</v>
      </c>
      <c r="B55" s="495">
        <v>87.5</v>
      </c>
      <c r="C55" s="495">
        <v>86</v>
      </c>
      <c r="D55" s="495">
        <v>88.7</v>
      </c>
      <c r="E55" s="495">
        <v>92</v>
      </c>
      <c r="F55" s="495">
        <v>87.1</v>
      </c>
      <c r="G55" s="495">
        <v>88.8</v>
      </c>
      <c r="H55" s="495">
        <v>85.6</v>
      </c>
      <c r="I55" s="495">
        <v>85.8</v>
      </c>
      <c r="J55" s="495">
        <v>84.5</v>
      </c>
      <c r="K55" s="495">
        <v>89.5</v>
      </c>
      <c r="L55" s="495">
        <v>92.2</v>
      </c>
      <c r="M55" s="495">
        <v>85.7</v>
      </c>
      <c r="N55" s="496">
        <f>SUM(B55:M55)/12</f>
        <v>87.783333333333317</v>
      </c>
      <c r="O55" s="497">
        <f t="shared" ref="O55:O58" si="1">ROUND(N55/N54*100,1)</f>
        <v>98.6</v>
      </c>
      <c r="P55" s="498"/>
      <c r="Q55" s="499"/>
      <c r="R55" s="499"/>
      <c r="S55" s="498"/>
      <c r="T55" s="498"/>
      <c r="U55" s="498"/>
      <c r="V55" s="498"/>
      <c r="W55" s="498"/>
      <c r="X55" s="498"/>
      <c r="Y55" s="498"/>
      <c r="Z55" s="498"/>
      <c r="AA55" s="500"/>
      <c r="AB55" s="500"/>
      <c r="AC55" s="500"/>
      <c r="AD55" s="500"/>
      <c r="AE55" s="500"/>
      <c r="AF55" s="500"/>
      <c r="AG55" s="500"/>
      <c r="AH55" s="500"/>
      <c r="AI55" s="500"/>
      <c r="AJ55" s="500"/>
      <c r="AK55" s="500"/>
      <c r="AL55" s="500"/>
      <c r="AM55" s="500"/>
      <c r="AN55" s="500"/>
      <c r="AO55" s="500"/>
      <c r="AP55" s="500"/>
      <c r="AQ55" s="500"/>
      <c r="AR55" s="500"/>
      <c r="AS55" s="500"/>
      <c r="AT55" s="500"/>
      <c r="AU55" s="500"/>
      <c r="AV55" s="500"/>
    </row>
    <row r="56" spans="1:48" s="419" customFormat="1" ht="11.1" customHeight="1">
      <c r="A56" s="494" t="s">
        <v>203</v>
      </c>
      <c r="B56" s="495">
        <v>84</v>
      </c>
      <c r="C56" s="495">
        <v>84.8</v>
      </c>
      <c r="D56" s="495">
        <v>92.1</v>
      </c>
      <c r="E56" s="495">
        <v>91.6</v>
      </c>
      <c r="F56" s="495">
        <v>101.2</v>
      </c>
      <c r="G56" s="495">
        <v>98.3</v>
      </c>
      <c r="H56" s="495">
        <v>99.7</v>
      </c>
      <c r="I56" s="495">
        <v>93.7</v>
      </c>
      <c r="J56" s="495">
        <v>97.1</v>
      </c>
      <c r="K56" s="495">
        <v>93.4</v>
      </c>
      <c r="L56" s="495">
        <v>102.6</v>
      </c>
      <c r="M56" s="495">
        <v>94.6</v>
      </c>
      <c r="N56" s="496">
        <f>SUM(B56:M56)/12</f>
        <v>94.424999999999997</v>
      </c>
      <c r="O56" s="497">
        <f t="shared" si="1"/>
        <v>107.6</v>
      </c>
      <c r="P56" s="498"/>
      <c r="Q56" s="499"/>
      <c r="R56" s="499"/>
      <c r="S56" s="498"/>
      <c r="T56" s="498"/>
      <c r="U56" s="498"/>
      <c r="V56" s="498"/>
      <c r="W56" s="498"/>
      <c r="X56" s="498"/>
      <c r="Y56" s="498"/>
      <c r="Z56" s="498"/>
      <c r="AA56" s="500"/>
    </row>
    <row r="57" spans="1:48" s="419" customFormat="1" ht="11.1" customHeight="1">
      <c r="A57" s="10" t="s">
        <v>210</v>
      </c>
      <c r="B57" s="215">
        <v>92.5</v>
      </c>
      <c r="C57" s="215">
        <v>102.9</v>
      </c>
      <c r="D57" s="215">
        <v>99.4</v>
      </c>
      <c r="E57" s="215">
        <v>109.4</v>
      </c>
      <c r="F57" s="215">
        <v>112.9</v>
      </c>
      <c r="G57" s="215">
        <v>124.7</v>
      </c>
      <c r="H57" s="215">
        <v>123</v>
      </c>
      <c r="I57" s="215">
        <v>131.30000000000001</v>
      </c>
      <c r="J57" s="215">
        <v>130.1</v>
      </c>
      <c r="K57" s="215">
        <v>132.19999999999999</v>
      </c>
      <c r="L57" s="215">
        <v>134.30000000000001</v>
      </c>
      <c r="M57" s="215">
        <v>124.2</v>
      </c>
      <c r="N57" s="496">
        <f>SUM(B57:M57)/12</f>
        <v>118.075</v>
      </c>
      <c r="O57" s="497">
        <f t="shared" si="1"/>
        <v>125</v>
      </c>
      <c r="P57" s="498"/>
      <c r="Q57" s="499"/>
      <c r="R57" s="499"/>
      <c r="S57" s="498"/>
      <c r="T57" s="498"/>
      <c r="U57" s="498"/>
      <c r="V57" s="498"/>
      <c r="W57" s="498"/>
      <c r="X57" s="498"/>
      <c r="Y57" s="498"/>
      <c r="Z57" s="498"/>
      <c r="AA57" s="500"/>
    </row>
    <row r="58" spans="1:48" s="212" customFormat="1" ht="11.1" customHeight="1">
      <c r="A58" s="10" t="s">
        <v>218</v>
      </c>
      <c r="B58" s="215">
        <v>120.5</v>
      </c>
      <c r="C58" s="215">
        <v>109</v>
      </c>
      <c r="D58" s="215">
        <v>119.8</v>
      </c>
      <c r="E58" s="215">
        <v>121.6</v>
      </c>
      <c r="F58" s="215">
        <v>136.1</v>
      </c>
      <c r="G58" s="215">
        <v>141.5</v>
      </c>
      <c r="H58" s="215">
        <v>138.5</v>
      </c>
      <c r="I58" s="215">
        <v>115.4</v>
      </c>
      <c r="J58" s="215">
        <v>127.1</v>
      </c>
      <c r="K58" s="215">
        <v>139.9</v>
      </c>
      <c r="L58" s="215">
        <v>134.6</v>
      </c>
      <c r="M58" s="215">
        <v>130.80000000000001</v>
      </c>
      <c r="N58" s="289">
        <f>SUM(B58:M58)/12</f>
        <v>127.89999999999999</v>
      </c>
      <c r="O58" s="497">
        <f t="shared" si="1"/>
        <v>108.3</v>
      </c>
      <c r="P58" s="222"/>
      <c r="Q58" s="492"/>
      <c r="R58" s="492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93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150</v>
      </c>
      <c r="O83" s="209" t="s">
        <v>152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194</v>
      </c>
      <c r="B84" s="208">
        <v>93.2</v>
      </c>
      <c r="C84" s="208">
        <v>95</v>
      </c>
      <c r="D84" s="208">
        <v>101.6</v>
      </c>
      <c r="E84" s="208">
        <v>98.6</v>
      </c>
      <c r="F84" s="208">
        <v>90.8</v>
      </c>
      <c r="G84" s="208">
        <v>85.8</v>
      </c>
      <c r="H84" s="208">
        <v>92.8</v>
      </c>
      <c r="I84" s="208">
        <v>94.8</v>
      </c>
      <c r="J84" s="208">
        <v>87.7</v>
      </c>
      <c r="K84" s="208">
        <v>103.1</v>
      </c>
      <c r="L84" s="208">
        <v>95.2</v>
      </c>
      <c r="M84" s="208">
        <v>100.7</v>
      </c>
      <c r="N84" s="288">
        <f t="shared" ref="N84:N88" si="2">SUM(B84:M84)/12</f>
        <v>94.941666666666663</v>
      </c>
      <c r="O84" s="294">
        <v>92.6</v>
      </c>
      <c r="P84" s="210"/>
      <c r="Q84" s="399"/>
      <c r="R84" s="399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197</v>
      </c>
      <c r="B85" s="208">
        <v>76</v>
      </c>
      <c r="C85" s="208">
        <v>85.1</v>
      </c>
      <c r="D85" s="208">
        <v>97.4</v>
      </c>
      <c r="E85" s="208">
        <v>96.6</v>
      </c>
      <c r="F85" s="208">
        <v>86</v>
      </c>
      <c r="G85" s="208">
        <v>103.1</v>
      </c>
      <c r="H85" s="208">
        <v>100.1</v>
      </c>
      <c r="I85" s="208">
        <v>97.1</v>
      </c>
      <c r="J85" s="208">
        <v>100.5</v>
      </c>
      <c r="K85" s="208">
        <v>100.8</v>
      </c>
      <c r="L85" s="208">
        <v>99.4</v>
      </c>
      <c r="M85" s="208">
        <v>96.3</v>
      </c>
      <c r="N85" s="288">
        <f t="shared" si="2"/>
        <v>94.866666666666674</v>
      </c>
      <c r="O85" s="294">
        <f t="shared" ref="O85:O88" si="3">ROUND(N85/N84*100,1)</f>
        <v>99.9</v>
      </c>
      <c r="P85" s="210"/>
      <c r="Q85" s="399"/>
      <c r="R85" s="399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203</v>
      </c>
      <c r="B86" s="208">
        <v>78.599999999999994</v>
      </c>
      <c r="C86" s="208">
        <v>91.1</v>
      </c>
      <c r="D86" s="208">
        <v>107.4</v>
      </c>
      <c r="E86" s="208">
        <v>111.5</v>
      </c>
      <c r="F86" s="208">
        <v>106.9</v>
      </c>
      <c r="G86" s="208">
        <v>112</v>
      </c>
      <c r="H86" s="208">
        <v>110.5</v>
      </c>
      <c r="I86" s="208">
        <v>98.5</v>
      </c>
      <c r="J86" s="208">
        <v>96.5</v>
      </c>
      <c r="K86" s="208">
        <v>103.5</v>
      </c>
      <c r="L86" s="208">
        <v>108.7</v>
      </c>
      <c r="M86" s="208">
        <v>109.6</v>
      </c>
      <c r="N86" s="288">
        <f t="shared" si="2"/>
        <v>102.89999999999999</v>
      </c>
      <c r="O86" s="294">
        <f t="shared" si="3"/>
        <v>108.5</v>
      </c>
      <c r="P86" s="210"/>
      <c r="Q86" s="399"/>
      <c r="R86" s="399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210</v>
      </c>
      <c r="B87" s="208">
        <v>93.4</v>
      </c>
      <c r="C87" s="208">
        <v>103.1</v>
      </c>
      <c r="D87" s="208">
        <v>116.2</v>
      </c>
      <c r="E87" s="208">
        <v>114.5</v>
      </c>
      <c r="F87" s="208">
        <v>108.1</v>
      </c>
      <c r="G87" s="208">
        <v>109</v>
      </c>
      <c r="H87" s="208">
        <v>112</v>
      </c>
      <c r="I87" s="208">
        <v>96.6</v>
      </c>
      <c r="J87" s="208">
        <v>97</v>
      </c>
      <c r="K87" s="208">
        <v>94.7</v>
      </c>
      <c r="L87" s="208">
        <v>91.3</v>
      </c>
      <c r="M87" s="208">
        <v>89</v>
      </c>
      <c r="N87" s="288">
        <f t="shared" si="2"/>
        <v>102.07499999999999</v>
      </c>
      <c r="O87" s="294">
        <f t="shared" si="3"/>
        <v>99.2</v>
      </c>
      <c r="P87" s="210"/>
      <c r="Q87" s="399"/>
      <c r="R87" s="399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218</v>
      </c>
      <c r="B88" s="208">
        <v>76</v>
      </c>
      <c r="C88" s="208">
        <v>82.2</v>
      </c>
      <c r="D88" s="208">
        <v>106.4</v>
      </c>
      <c r="E88" s="208">
        <v>101.7</v>
      </c>
      <c r="F88" s="208">
        <v>93.2</v>
      </c>
      <c r="G88" s="208">
        <v>87.3</v>
      </c>
      <c r="H88" s="208">
        <v>106.5</v>
      </c>
      <c r="I88" s="208">
        <v>106.7</v>
      </c>
      <c r="J88" s="208">
        <v>95.6</v>
      </c>
      <c r="K88" s="208">
        <v>93.4</v>
      </c>
      <c r="L88" s="208">
        <v>82.3</v>
      </c>
      <c r="M88" s="208">
        <v>81.7</v>
      </c>
      <c r="N88" s="288">
        <f t="shared" si="2"/>
        <v>92.75</v>
      </c>
      <c r="O88" s="294">
        <f t="shared" si="3"/>
        <v>90.9</v>
      </c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2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topLeftCell="A13" workbookViewId="0">
      <selection activeCell="S90" sqref="S90"/>
    </sheetView>
  </sheetViews>
  <sheetFormatPr defaultRowHeight="9.9499999999999993" customHeight="1"/>
  <cols>
    <col min="1" max="1" width="8" style="509" customWidth="1"/>
    <col min="2" max="13" width="6.125" style="509" customWidth="1"/>
    <col min="14" max="26" width="7.625" style="509" customWidth="1"/>
    <col min="27" max="16384" width="9" style="509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149</v>
      </c>
      <c r="O24" s="209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194</v>
      </c>
      <c r="B25" s="215">
        <v>7.5</v>
      </c>
      <c r="C25" s="215">
        <v>8</v>
      </c>
      <c r="D25" s="215">
        <v>8.6</v>
      </c>
      <c r="E25" s="215">
        <v>8.9</v>
      </c>
      <c r="F25" s="215">
        <v>9.1999999999999993</v>
      </c>
      <c r="G25" s="215">
        <v>9.1999999999999993</v>
      </c>
      <c r="H25" s="215">
        <v>9.3000000000000007</v>
      </c>
      <c r="I25" s="215">
        <v>8.3000000000000007</v>
      </c>
      <c r="J25" s="215">
        <v>7.4</v>
      </c>
      <c r="K25" s="215">
        <v>8.4</v>
      </c>
      <c r="L25" s="215">
        <v>8.1</v>
      </c>
      <c r="M25" s="215">
        <v>8.1</v>
      </c>
      <c r="N25" s="289">
        <f>SUM(B25:M25)</f>
        <v>101</v>
      </c>
      <c r="O25" s="284">
        <v>97.1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197</v>
      </c>
      <c r="B26" s="215">
        <v>6.7</v>
      </c>
      <c r="C26" s="215">
        <v>7.3</v>
      </c>
      <c r="D26" s="215">
        <v>8.6</v>
      </c>
      <c r="E26" s="215">
        <v>8.9</v>
      </c>
      <c r="F26" s="215">
        <v>7.5</v>
      </c>
      <c r="G26" s="215">
        <v>9.1</v>
      </c>
      <c r="H26" s="215">
        <v>8.6</v>
      </c>
      <c r="I26" s="215">
        <v>8.3000000000000007</v>
      </c>
      <c r="J26" s="215">
        <v>8.5</v>
      </c>
      <c r="K26" s="215">
        <v>9</v>
      </c>
      <c r="L26" s="215">
        <v>9.1999999999999993</v>
      </c>
      <c r="M26" s="215">
        <v>8.1999999999999993</v>
      </c>
      <c r="N26" s="289">
        <f>SUM(B26:M26)</f>
        <v>99.9</v>
      </c>
      <c r="O26" s="284">
        <f>ROUND(N26/N25*100,1)</f>
        <v>98.9</v>
      </c>
      <c r="P26" s="218"/>
      <c r="Q26" s="395"/>
      <c r="R26" s="39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203</v>
      </c>
      <c r="B27" s="215">
        <v>6.6</v>
      </c>
      <c r="C27" s="215">
        <v>7.7</v>
      </c>
      <c r="D27" s="215">
        <v>9.9</v>
      </c>
      <c r="E27" s="215">
        <v>10.199999999999999</v>
      </c>
      <c r="F27" s="215">
        <v>10.8</v>
      </c>
      <c r="G27" s="215">
        <v>11</v>
      </c>
      <c r="H27" s="215">
        <v>11</v>
      </c>
      <c r="I27" s="215">
        <v>9.1999999999999993</v>
      </c>
      <c r="J27" s="215">
        <v>9.4</v>
      </c>
      <c r="K27" s="215">
        <v>9.6999999999999993</v>
      </c>
      <c r="L27" s="215">
        <v>11.1</v>
      </c>
      <c r="M27" s="215">
        <v>10.4</v>
      </c>
      <c r="N27" s="421">
        <f>SUM(B27:M27)</f>
        <v>117.00000000000001</v>
      </c>
      <c r="O27" s="284">
        <f t="shared" ref="O27:O29" si="0">ROUND(N27/N26*100,1)</f>
        <v>117.1</v>
      </c>
      <c r="P27" s="218"/>
      <c r="Q27" s="395"/>
      <c r="R27" s="39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210</v>
      </c>
      <c r="B28" s="215">
        <v>8.6</v>
      </c>
      <c r="C28" s="215">
        <v>10.6</v>
      </c>
      <c r="D28" s="215">
        <v>11.6</v>
      </c>
      <c r="E28" s="215">
        <v>12.5</v>
      </c>
      <c r="F28" s="215">
        <v>12.2</v>
      </c>
      <c r="G28" s="215">
        <v>13.5</v>
      </c>
      <c r="H28" s="215">
        <v>13.8</v>
      </c>
      <c r="I28" s="215">
        <v>12.7</v>
      </c>
      <c r="J28" s="215">
        <v>12.6</v>
      </c>
      <c r="K28" s="215">
        <v>12.5</v>
      </c>
      <c r="L28" s="215">
        <v>12.3</v>
      </c>
      <c r="M28" s="215">
        <v>11</v>
      </c>
      <c r="N28" s="289">
        <f>SUM(B28:M28)</f>
        <v>143.9</v>
      </c>
      <c r="O28" s="284">
        <f t="shared" si="0"/>
        <v>123</v>
      </c>
      <c r="P28" s="218"/>
      <c r="Q28" s="395"/>
      <c r="R28" s="39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218</v>
      </c>
      <c r="B29" s="215">
        <v>9.1</v>
      </c>
      <c r="C29" s="215">
        <v>8.9</v>
      </c>
      <c r="D29" s="215">
        <v>12.7</v>
      </c>
      <c r="E29" s="215">
        <v>12.4</v>
      </c>
      <c r="F29" s="215">
        <v>12.7</v>
      </c>
      <c r="G29" s="215">
        <v>12.4</v>
      </c>
      <c r="H29" s="215">
        <v>14.8</v>
      </c>
      <c r="I29" s="215">
        <v>12.4</v>
      </c>
      <c r="J29" s="215">
        <v>12.2</v>
      </c>
      <c r="K29" s="215">
        <v>13.1</v>
      </c>
      <c r="L29" s="215">
        <v>11</v>
      </c>
      <c r="M29" s="215">
        <v>10.6</v>
      </c>
      <c r="N29" s="289">
        <f>SUM(B29:M29)</f>
        <v>142.29999999999998</v>
      </c>
      <c r="O29" s="284">
        <f t="shared" si="0"/>
        <v>98.9</v>
      </c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7"/>
    </row>
    <row r="53" spans="1:48" s="212" customFormat="1" ht="11.1" customHeight="1">
      <c r="A53" s="15"/>
      <c r="B53" s="206" t="s">
        <v>90</v>
      </c>
      <c r="C53" s="206" t="s">
        <v>91</v>
      </c>
      <c r="D53" s="206" t="s">
        <v>92</v>
      </c>
      <c r="E53" s="206" t="s">
        <v>93</v>
      </c>
      <c r="F53" s="206" t="s">
        <v>94</v>
      </c>
      <c r="G53" s="206" t="s">
        <v>95</v>
      </c>
      <c r="H53" s="206" t="s">
        <v>96</v>
      </c>
      <c r="I53" s="206" t="s">
        <v>97</v>
      </c>
      <c r="J53" s="206" t="s">
        <v>98</v>
      </c>
      <c r="K53" s="206" t="s">
        <v>99</v>
      </c>
      <c r="L53" s="206" t="s">
        <v>100</v>
      </c>
      <c r="M53" s="206" t="s">
        <v>101</v>
      </c>
      <c r="N53" s="283" t="s">
        <v>150</v>
      </c>
      <c r="O53" s="209" t="s">
        <v>152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>
      <c r="A54" s="10" t="s">
        <v>194</v>
      </c>
      <c r="B54" s="215">
        <v>8</v>
      </c>
      <c r="C54" s="215">
        <v>8.4</v>
      </c>
      <c r="D54" s="215">
        <v>8.5</v>
      </c>
      <c r="E54" s="215">
        <v>9.1</v>
      </c>
      <c r="F54" s="215">
        <v>10.1</v>
      </c>
      <c r="G54" s="215">
        <v>10.7</v>
      </c>
      <c r="H54" s="215">
        <v>10.1</v>
      </c>
      <c r="I54" s="215">
        <v>8.8000000000000007</v>
      </c>
      <c r="J54" s="215">
        <v>8.5</v>
      </c>
      <c r="K54" s="215">
        <v>8.1999999999999993</v>
      </c>
      <c r="L54" s="215">
        <v>8.5</v>
      </c>
      <c r="M54" s="215">
        <v>8.1</v>
      </c>
      <c r="N54" s="289">
        <f>SUM(B54:M54)/12</f>
        <v>8.9166666666666661</v>
      </c>
      <c r="O54" s="284">
        <v>105.4</v>
      </c>
      <c r="P54" s="222"/>
      <c r="Q54" s="389"/>
      <c r="R54" s="389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>
      <c r="A55" s="10" t="s">
        <v>197</v>
      </c>
      <c r="B55" s="215">
        <v>8.6999999999999993</v>
      </c>
      <c r="C55" s="215">
        <v>8.6</v>
      </c>
      <c r="D55" s="215">
        <v>8.9</v>
      </c>
      <c r="E55" s="215">
        <v>9.1999999999999993</v>
      </c>
      <c r="F55" s="215">
        <v>8.6999999999999993</v>
      </c>
      <c r="G55" s="215">
        <v>8.9</v>
      </c>
      <c r="H55" s="215">
        <v>8.6</v>
      </c>
      <c r="I55" s="215">
        <v>8.6</v>
      </c>
      <c r="J55" s="215">
        <v>8.5</v>
      </c>
      <c r="K55" s="215">
        <v>8.9</v>
      </c>
      <c r="L55" s="215">
        <v>9.1999999999999993</v>
      </c>
      <c r="M55" s="215">
        <v>8.6</v>
      </c>
      <c r="N55" s="289">
        <f>SUM(B55:M55)/12</f>
        <v>8.7833333333333332</v>
      </c>
      <c r="O55" s="284">
        <f t="shared" ref="O55:O58" si="1">ROUND(N55/N54*100,1)</f>
        <v>98.5</v>
      </c>
      <c r="P55" s="222"/>
      <c r="Q55" s="389"/>
      <c r="R55" s="389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>
      <c r="A56" s="10" t="s">
        <v>203</v>
      </c>
      <c r="B56" s="215">
        <v>8.4</v>
      </c>
      <c r="C56" s="215">
        <v>8.5</v>
      </c>
      <c r="D56" s="215">
        <v>9.1999999999999993</v>
      </c>
      <c r="E56" s="215">
        <v>9.1999999999999993</v>
      </c>
      <c r="F56" s="215">
        <v>10.1</v>
      </c>
      <c r="G56" s="215">
        <v>9.8000000000000007</v>
      </c>
      <c r="H56" s="215">
        <v>10</v>
      </c>
      <c r="I56" s="215">
        <v>9.4</v>
      </c>
      <c r="J56" s="215">
        <v>9.6999999999999993</v>
      </c>
      <c r="K56" s="215">
        <v>9.3000000000000007</v>
      </c>
      <c r="L56" s="215">
        <v>10.3</v>
      </c>
      <c r="M56" s="215">
        <v>9.5</v>
      </c>
      <c r="N56" s="289">
        <f>SUM(B56:M56)/12</f>
        <v>9.4500000000000011</v>
      </c>
      <c r="O56" s="284">
        <f t="shared" si="1"/>
        <v>107.6</v>
      </c>
      <c r="P56" s="222"/>
      <c r="Q56" s="389"/>
      <c r="R56" s="389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>
      <c r="A57" s="10" t="s">
        <v>210</v>
      </c>
      <c r="B57" s="215">
        <v>9.3000000000000007</v>
      </c>
      <c r="C57" s="215">
        <v>10.3</v>
      </c>
      <c r="D57" s="215">
        <v>9.9</v>
      </c>
      <c r="E57" s="215">
        <v>10.9</v>
      </c>
      <c r="F57" s="215">
        <v>11.3</v>
      </c>
      <c r="G57" s="215">
        <v>12.5</v>
      </c>
      <c r="H57" s="215">
        <v>12.3</v>
      </c>
      <c r="I57" s="215">
        <v>13.1</v>
      </c>
      <c r="J57" s="215">
        <v>13</v>
      </c>
      <c r="K57" s="215">
        <v>13.2</v>
      </c>
      <c r="L57" s="215">
        <v>13.4</v>
      </c>
      <c r="M57" s="215">
        <v>12.4</v>
      </c>
      <c r="N57" s="289">
        <f>SUM(B57:M57)/12</f>
        <v>11.799999999999999</v>
      </c>
      <c r="O57" s="284">
        <f t="shared" si="1"/>
        <v>124.9</v>
      </c>
      <c r="P57" s="222"/>
      <c r="Q57" s="389"/>
      <c r="R57" s="389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>
      <c r="A58" s="10" t="s">
        <v>218</v>
      </c>
      <c r="B58" s="215">
        <v>12</v>
      </c>
      <c r="C58" s="215">
        <v>10.9</v>
      </c>
      <c r="D58" s="215">
        <v>12</v>
      </c>
      <c r="E58" s="215">
        <v>12.2</v>
      </c>
      <c r="F58" s="215">
        <v>13.6</v>
      </c>
      <c r="G58" s="215">
        <v>14.2</v>
      </c>
      <c r="H58" s="215">
        <v>13.8</v>
      </c>
      <c r="I58" s="215">
        <v>11.5</v>
      </c>
      <c r="J58" s="215">
        <v>12.7</v>
      </c>
      <c r="K58" s="215">
        <v>14</v>
      </c>
      <c r="L58" s="215">
        <v>13.5</v>
      </c>
      <c r="M58" s="215">
        <v>13.1</v>
      </c>
      <c r="N58" s="289">
        <f>SUM(B58:M58)/12</f>
        <v>12.791666666666664</v>
      </c>
      <c r="O58" s="284">
        <f t="shared" si="1"/>
        <v>108.4</v>
      </c>
      <c r="P58" s="222"/>
      <c r="Q58" s="492"/>
      <c r="R58" s="492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93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150</v>
      </c>
      <c r="O83" s="209" t="s">
        <v>152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194</v>
      </c>
      <c r="B84" s="208">
        <v>93.2</v>
      </c>
      <c r="C84" s="208">
        <v>95</v>
      </c>
      <c r="D84" s="208">
        <v>101.6</v>
      </c>
      <c r="E84" s="208">
        <v>98.6</v>
      </c>
      <c r="F84" s="208">
        <v>90.8</v>
      </c>
      <c r="G84" s="208">
        <v>85.8</v>
      </c>
      <c r="H84" s="208">
        <v>92.8</v>
      </c>
      <c r="I84" s="208">
        <v>94.8</v>
      </c>
      <c r="J84" s="208">
        <v>87.7</v>
      </c>
      <c r="K84" s="208">
        <v>103.1</v>
      </c>
      <c r="L84" s="208">
        <v>95.2</v>
      </c>
      <c r="M84" s="208">
        <v>100.7</v>
      </c>
      <c r="N84" s="288">
        <f t="shared" ref="N84:N88" si="2">SUM(B84:M84)/12</f>
        <v>94.941666666666663</v>
      </c>
      <c r="O84" s="294">
        <v>92.6</v>
      </c>
      <c r="P84" s="210"/>
      <c r="Q84" s="399"/>
      <c r="R84" s="399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197</v>
      </c>
      <c r="B85" s="208">
        <v>76</v>
      </c>
      <c r="C85" s="208">
        <v>85.1</v>
      </c>
      <c r="D85" s="208">
        <v>97.4</v>
      </c>
      <c r="E85" s="208">
        <v>96.6</v>
      </c>
      <c r="F85" s="208">
        <v>86</v>
      </c>
      <c r="G85" s="208">
        <v>103.1</v>
      </c>
      <c r="H85" s="208">
        <v>100.1</v>
      </c>
      <c r="I85" s="208">
        <v>97.1</v>
      </c>
      <c r="J85" s="208">
        <v>100.5</v>
      </c>
      <c r="K85" s="208">
        <v>100.8</v>
      </c>
      <c r="L85" s="208">
        <v>99.4</v>
      </c>
      <c r="M85" s="208">
        <v>96.3</v>
      </c>
      <c r="N85" s="288">
        <f t="shared" si="2"/>
        <v>94.866666666666674</v>
      </c>
      <c r="O85" s="294">
        <f t="shared" ref="O85:O88" si="3">ROUND(N85/N84*100,1)</f>
        <v>99.9</v>
      </c>
      <c r="P85" s="210"/>
      <c r="Q85" s="399"/>
      <c r="R85" s="399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203</v>
      </c>
      <c r="B86" s="208">
        <v>78.599999999999994</v>
      </c>
      <c r="C86" s="208">
        <v>91.1</v>
      </c>
      <c r="D86" s="208">
        <v>107.4</v>
      </c>
      <c r="E86" s="208">
        <v>111.5</v>
      </c>
      <c r="F86" s="208">
        <v>106.9</v>
      </c>
      <c r="G86" s="208">
        <v>112</v>
      </c>
      <c r="H86" s="208">
        <v>110.5</v>
      </c>
      <c r="I86" s="208">
        <v>98.5</v>
      </c>
      <c r="J86" s="208">
        <v>96.5</v>
      </c>
      <c r="K86" s="208">
        <v>103.5</v>
      </c>
      <c r="L86" s="208">
        <v>108.7</v>
      </c>
      <c r="M86" s="208">
        <v>109.6</v>
      </c>
      <c r="N86" s="288">
        <f t="shared" si="2"/>
        <v>102.89999999999999</v>
      </c>
      <c r="O86" s="294">
        <f t="shared" si="3"/>
        <v>108.5</v>
      </c>
      <c r="P86" s="210"/>
      <c r="Q86" s="399"/>
      <c r="R86" s="399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210</v>
      </c>
      <c r="B87" s="208">
        <v>93.4</v>
      </c>
      <c r="C87" s="208">
        <v>103.1</v>
      </c>
      <c r="D87" s="208">
        <v>116.2</v>
      </c>
      <c r="E87" s="208">
        <v>114.5</v>
      </c>
      <c r="F87" s="208">
        <v>108.1</v>
      </c>
      <c r="G87" s="208">
        <v>109</v>
      </c>
      <c r="H87" s="208">
        <v>112</v>
      </c>
      <c r="I87" s="208">
        <v>96.6</v>
      </c>
      <c r="J87" s="208">
        <v>97</v>
      </c>
      <c r="K87" s="208">
        <v>94.7</v>
      </c>
      <c r="L87" s="208">
        <v>91.3</v>
      </c>
      <c r="M87" s="208">
        <v>89</v>
      </c>
      <c r="N87" s="288">
        <f t="shared" si="2"/>
        <v>102.07499999999999</v>
      </c>
      <c r="O87" s="294">
        <f t="shared" si="3"/>
        <v>99.2</v>
      </c>
      <c r="P87" s="210"/>
      <c r="Q87" s="399"/>
      <c r="R87" s="399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218</v>
      </c>
      <c r="B88" s="208">
        <v>76</v>
      </c>
      <c r="C88" s="208">
        <v>82.2</v>
      </c>
      <c r="D88" s="208">
        <v>106.4</v>
      </c>
      <c r="E88" s="208">
        <v>101.7</v>
      </c>
      <c r="F88" s="208">
        <v>93.2</v>
      </c>
      <c r="G88" s="208">
        <v>87.3</v>
      </c>
      <c r="H88" s="208">
        <v>106.5</v>
      </c>
      <c r="I88" s="208">
        <v>106.7</v>
      </c>
      <c r="J88" s="208">
        <v>95.6</v>
      </c>
      <c r="K88" s="208">
        <v>93.4</v>
      </c>
      <c r="L88" s="208">
        <v>82.3</v>
      </c>
      <c r="M88" s="208">
        <v>81.7</v>
      </c>
      <c r="N88" s="288">
        <f t="shared" si="2"/>
        <v>92.75</v>
      </c>
      <c r="O88" s="294">
        <f t="shared" si="3"/>
        <v>90.9</v>
      </c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topLeftCell="A46" workbookViewId="0">
      <selection activeCell="O55" sqref="O55"/>
    </sheetView>
  </sheetViews>
  <sheetFormatPr defaultRowHeight="9.9499999999999993" customHeight="1"/>
  <cols>
    <col min="1" max="1" width="7.625" style="314" customWidth="1"/>
    <col min="2" max="13" width="6.125" style="314" customWidth="1"/>
    <col min="14" max="27" width="7.625" style="314" customWidth="1"/>
    <col min="28" max="16384" width="9" style="314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5"/>
      <c r="O14" s="315"/>
    </row>
    <row r="17" spans="1:48" ht="9.9499999999999993" customHeight="1">
      <c r="O17" s="315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5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5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149</v>
      </c>
      <c r="O24" s="209" t="s">
        <v>152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194</v>
      </c>
      <c r="B25" s="215">
        <v>14.9</v>
      </c>
      <c r="C25" s="215">
        <v>16.399999999999999</v>
      </c>
      <c r="D25" s="215">
        <v>17.100000000000001</v>
      </c>
      <c r="E25" s="215">
        <v>17.600000000000001</v>
      </c>
      <c r="F25" s="215">
        <v>16.5</v>
      </c>
      <c r="G25" s="215">
        <v>16</v>
      </c>
      <c r="H25" s="215">
        <v>15.9</v>
      </c>
      <c r="I25" s="215">
        <v>13.1</v>
      </c>
      <c r="J25" s="215">
        <v>16.2</v>
      </c>
      <c r="K25" s="215">
        <v>16.7</v>
      </c>
      <c r="L25" s="215">
        <v>14.7</v>
      </c>
      <c r="M25" s="458">
        <v>14.9</v>
      </c>
      <c r="N25" s="289">
        <f>SUM(B25:M25)</f>
        <v>189.99999999999997</v>
      </c>
      <c r="O25" s="284">
        <v>106</v>
      </c>
      <c r="P25" s="218"/>
      <c r="Q25" s="389"/>
      <c r="R25" s="389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197</v>
      </c>
      <c r="B26" s="215">
        <v>13.6</v>
      </c>
      <c r="C26" s="215">
        <v>14.7</v>
      </c>
      <c r="D26" s="215">
        <v>13.4</v>
      </c>
      <c r="E26" s="215">
        <v>17.2</v>
      </c>
      <c r="F26" s="215">
        <v>14.6</v>
      </c>
      <c r="G26" s="215">
        <v>15.1</v>
      </c>
      <c r="H26" s="215">
        <v>15.7</v>
      </c>
      <c r="I26" s="215">
        <v>13</v>
      </c>
      <c r="J26" s="215">
        <v>15.8</v>
      </c>
      <c r="K26" s="215">
        <v>17.2</v>
      </c>
      <c r="L26" s="215">
        <v>15.7</v>
      </c>
      <c r="M26" s="458">
        <v>15.1</v>
      </c>
      <c r="N26" s="289">
        <f>SUM(B26:M26)</f>
        <v>181.09999999999997</v>
      </c>
      <c r="O26" s="284">
        <f>SUM(N26/N25)*100</f>
        <v>95.315789473684205</v>
      </c>
      <c r="P26" s="218"/>
      <c r="Q26" s="389"/>
      <c r="R26" s="389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203</v>
      </c>
      <c r="B27" s="215">
        <v>14.4</v>
      </c>
      <c r="C27" s="215">
        <v>14.3</v>
      </c>
      <c r="D27" s="215">
        <v>14.8</v>
      </c>
      <c r="E27" s="215">
        <v>15.4</v>
      </c>
      <c r="F27" s="215">
        <v>14</v>
      </c>
      <c r="G27" s="215">
        <v>14.7</v>
      </c>
      <c r="H27" s="215">
        <v>14</v>
      </c>
      <c r="I27" s="215">
        <v>13.2</v>
      </c>
      <c r="J27" s="215">
        <v>15.8</v>
      </c>
      <c r="K27" s="215">
        <v>14.9</v>
      </c>
      <c r="L27" s="215">
        <v>15.2</v>
      </c>
      <c r="M27" s="458">
        <v>14.8</v>
      </c>
      <c r="N27" s="392">
        <f>SUM(B27:M27)</f>
        <v>175.50000000000003</v>
      </c>
      <c r="O27" s="284">
        <f>SUM(N27/N26)*100</f>
        <v>96.907785753727254</v>
      </c>
      <c r="P27" s="218"/>
      <c r="Q27" s="389"/>
      <c r="R27" s="389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210</v>
      </c>
      <c r="B28" s="215">
        <v>14.1</v>
      </c>
      <c r="C28" s="215">
        <v>14.9</v>
      </c>
      <c r="D28" s="215">
        <v>16.399999999999999</v>
      </c>
      <c r="E28" s="215">
        <v>16.100000000000001</v>
      </c>
      <c r="F28" s="215">
        <v>15.5</v>
      </c>
      <c r="G28" s="215">
        <v>16.8</v>
      </c>
      <c r="H28" s="215">
        <v>16.100000000000001</v>
      </c>
      <c r="I28" s="215">
        <v>15</v>
      </c>
      <c r="J28" s="215">
        <v>17.8</v>
      </c>
      <c r="K28" s="215">
        <v>16.899999999999999</v>
      </c>
      <c r="L28" s="215">
        <v>15.7</v>
      </c>
      <c r="M28" s="458">
        <v>15.7</v>
      </c>
      <c r="N28" s="392">
        <f>SUM(B28:M28)</f>
        <v>191</v>
      </c>
      <c r="O28" s="284">
        <f>SUM(N28/N27)*100</f>
        <v>108.83190883190881</v>
      </c>
      <c r="P28" s="218"/>
      <c r="Q28" s="389"/>
      <c r="R28" s="389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218</v>
      </c>
      <c r="B29" s="215">
        <v>14.6</v>
      </c>
      <c r="C29" s="215">
        <v>14.9</v>
      </c>
      <c r="D29" s="215">
        <v>16</v>
      </c>
      <c r="E29" s="215">
        <v>15.6</v>
      </c>
      <c r="F29" s="215">
        <v>15.5</v>
      </c>
      <c r="G29" s="215">
        <v>15.8</v>
      </c>
      <c r="H29" s="215">
        <v>15.8</v>
      </c>
      <c r="I29" s="215">
        <v>15.3</v>
      </c>
      <c r="J29" s="215">
        <v>19.3</v>
      </c>
      <c r="K29" s="215">
        <v>20.3</v>
      </c>
      <c r="L29" s="215">
        <v>21.1</v>
      </c>
      <c r="M29" s="458">
        <v>18.5</v>
      </c>
      <c r="N29" s="392">
        <f>SUM(B29:M29)</f>
        <v>202.7</v>
      </c>
      <c r="O29" s="284">
        <f>SUM(N29/N28)*100</f>
        <v>106.12565445026176</v>
      </c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5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150</v>
      </c>
      <c r="O53" s="209" t="s">
        <v>152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194</v>
      </c>
      <c r="B54" s="215">
        <v>22</v>
      </c>
      <c r="C54" s="215">
        <v>22.5</v>
      </c>
      <c r="D54" s="215">
        <v>21.6</v>
      </c>
      <c r="E54" s="215">
        <v>22.3</v>
      </c>
      <c r="F54" s="215">
        <v>22.7</v>
      </c>
      <c r="G54" s="215">
        <v>22.1</v>
      </c>
      <c r="H54" s="215">
        <v>22.5</v>
      </c>
      <c r="I54" s="215">
        <v>22.5</v>
      </c>
      <c r="J54" s="215">
        <v>22.9</v>
      </c>
      <c r="K54" s="215">
        <v>23.4</v>
      </c>
      <c r="L54" s="215">
        <v>22.9</v>
      </c>
      <c r="M54" s="215">
        <v>22.4</v>
      </c>
      <c r="N54" s="289">
        <f t="shared" ref="N54:N58" si="0">SUM(B54:M54)/12</f>
        <v>22.483333333333334</v>
      </c>
      <c r="O54" s="284">
        <v>97</v>
      </c>
      <c r="P54" s="218"/>
      <c r="Q54" s="400"/>
      <c r="R54" s="400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197</v>
      </c>
      <c r="B55" s="215">
        <v>22.1</v>
      </c>
      <c r="C55" s="215">
        <v>22.8</v>
      </c>
      <c r="D55" s="215">
        <v>21.1</v>
      </c>
      <c r="E55" s="215">
        <v>21.5</v>
      </c>
      <c r="F55" s="215">
        <v>21.8</v>
      </c>
      <c r="G55" s="215">
        <v>21.9</v>
      </c>
      <c r="H55" s="215">
        <v>21.8</v>
      </c>
      <c r="I55" s="215">
        <v>21.1</v>
      </c>
      <c r="J55" s="215">
        <v>21.4</v>
      </c>
      <c r="K55" s="215">
        <v>22.2</v>
      </c>
      <c r="L55" s="215">
        <v>21.8</v>
      </c>
      <c r="M55" s="215">
        <v>21.3</v>
      </c>
      <c r="N55" s="289">
        <f t="shared" si="0"/>
        <v>21.733333333333334</v>
      </c>
      <c r="O55" s="284">
        <f>SUM(N55/N54)*100</f>
        <v>96.664195700518903</v>
      </c>
      <c r="P55" s="218"/>
      <c r="Q55" s="400"/>
      <c r="R55" s="400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203</v>
      </c>
      <c r="B56" s="215">
        <v>22.8</v>
      </c>
      <c r="C56" s="215">
        <v>22.7</v>
      </c>
      <c r="D56" s="215">
        <v>21.7</v>
      </c>
      <c r="E56" s="215">
        <v>21.4</v>
      </c>
      <c r="F56" s="215">
        <v>22</v>
      </c>
      <c r="G56" s="215">
        <v>21.7</v>
      </c>
      <c r="H56" s="215">
        <v>21.6</v>
      </c>
      <c r="I56" s="215">
        <v>21.9</v>
      </c>
      <c r="J56" s="215">
        <v>22.5</v>
      </c>
      <c r="K56" s="215">
        <v>22.3</v>
      </c>
      <c r="L56" s="215">
        <v>22.7</v>
      </c>
      <c r="M56" s="215">
        <v>22.4</v>
      </c>
      <c r="N56" s="289">
        <f t="shared" si="0"/>
        <v>22.141666666666666</v>
      </c>
      <c r="O56" s="284">
        <f t="shared" ref="O56:O58" si="1">SUM(N56/N55)*100</f>
        <v>101.8788343558282</v>
      </c>
      <c r="P56" s="218"/>
      <c r="Q56" s="400"/>
      <c r="R56" s="400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210</v>
      </c>
      <c r="B57" s="215">
        <v>22.9</v>
      </c>
      <c r="C57" s="215">
        <v>22.8</v>
      </c>
      <c r="D57" s="215">
        <v>23.1</v>
      </c>
      <c r="E57" s="215">
        <v>23.2</v>
      </c>
      <c r="F57" s="215">
        <v>23</v>
      </c>
      <c r="G57" s="215">
        <v>23.1</v>
      </c>
      <c r="H57" s="215">
        <v>22.7</v>
      </c>
      <c r="I57" s="215">
        <v>22.8</v>
      </c>
      <c r="J57" s="215">
        <v>23.7</v>
      </c>
      <c r="K57" s="215">
        <v>24.1</v>
      </c>
      <c r="L57" s="215">
        <v>24.6</v>
      </c>
      <c r="M57" s="215">
        <v>24.6</v>
      </c>
      <c r="N57" s="289">
        <f t="shared" si="0"/>
        <v>23.383333333333336</v>
      </c>
      <c r="O57" s="284">
        <f t="shared" si="1"/>
        <v>105.60782837786979</v>
      </c>
      <c r="P57" s="218"/>
      <c r="Q57" s="400"/>
      <c r="R57" s="400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218</v>
      </c>
      <c r="B58" s="215">
        <v>24.8</v>
      </c>
      <c r="C58" s="215">
        <v>25.3</v>
      </c>
      <c r="D58" s="215">
        <v>24.4</v>
      </c>
      <c r="E58" s="215">
        <v>23.9</v>
      </c>
      <c r="F58" s="215">
        <v>23.3</v>
      </c>
      <c r="G58" s="215">
        <v>23.4</v>
      </c>
      <c r="H58" s="215">
        <v>23.5</v>
      </c>
      <c r="I58" s="215">
        <v>23.2</v>
      </c>
      <c r="J58" s="215">
        <v>26.7</v>
      </c>
      <c r="K58" s="215">
        <v>29.6</v>
      </c>
      <c r="L58" s="215">
        <v>30.7</v>
      </c>
      <c r="M58" s="215">
        <v>29.8</v>
      </c>
      <c r="N58" s="289">
        <f t="shared" si="0"/>
        <v>25.716666666666665</v>
      </c>
      <c r="O58" s="284">
        <f t="shared" si="1"/>
        <v>109.97861724875264</v>
      </c>
      <c r="P58" s="218"/>
      <c r="Q58" s="400"/>
      <c r="R58" s="400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150</v>
      </c>
      <c r="O83" s="209" t="s">
        <v>152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194</v>
      </c>
      <c r="B84" s="206">
        <v>67</v>
      </c>
      <c r="C84" s="206">
        <v>72.3</v>
      </c>
      <c r="D84" s="206">
        <v>79.7</v>
      </c>
      <c r="E84" s="206">
        <v>78.7</v>
      </c>
      <c r="F84" s="206">
        <v>72.2</v>
      </c>
      <c r="G84" s="206">
        <v>72.7</v>
      </c>
      <c r="H84" s="206">
        <v>70.2</v>
      </c>
      <c r="I84" s="206">
        <v>58.1</v>
      </c>
      <c r="J84" s="206">
        <v>70.7</v>
      </c>
      <c r="K84" s="206">
        <v>71.099999999999994</v>
      </c>
      <c r="L84" s="206">
        <v>64.2</v>
      </c>
      <c r="M84" s="206">
        <v>66.8</v>
      </c>
      <c r="N84" s="288">
        <f t="shared" ref="N84:N88" si="2">SUM(B84:M84)/12</f>
        <v>70.308333333333337</v>
      </c>
      <c r="O84" s="208">
        <v>108.2</v>
      </c>
      <c r="P84" s="57"/>
      <c r="Q84" s="391"/>
      <c r="R84" s="391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197</v>
      </c>
      <c r="B85" s="206">
        <v>62.1</v>
      </c>
      <c r="C85" s="206">
        <v>63.9</v>
      </c>
      <c r="D85" s="206">
        <v>65</v>
      </c>
      <c r="E85" s="206">
        <v>79.5</v>
      </c>
      <c r="F85" s="206">
        <v>66.599999999999994</v>
      </c>
      <c r="G85" s="206">
        <v>69.099999999999994</v>
      </c>
      <c r="H85" s="206">
        <v>72.5</v>
      </c>
      <c r="I85" s="206">
        <v>62</v>
      </c>
      <c r="J85" s="206">
        <v>73.599999999999994</v>
      </c>
      <c r="K85" s="206">
        <v>77.099999999999994</v>
      </c>
      <c r="L85" s="206">
        <v>72.2</v>
      </c>
      <c r="M85" s="206">
        <v>71.3</v>
      </c>
      <c r="N85" s="288">
        <f t="shared" si="2"/>
        <v>69.575000000000003</v>
      </c>
      <c r="O85" s="208">
        <f t="shared" ref="O85:O88" si="3">ROUND(N85/N84*100,1)</f>
        <v>99</v>
      </c>
      <c r="P85" s="57"/>
      <c r="Q85" s="391"/>
      <c r="R85" s="391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203</v>
      </c>
      <c r="B86" s="206">
        <v>62.2</v>
      </c>
      <c r="C86" s="206">
        <v>62.8</v>
      </c>
      <c r="D86" s="206">
        <v>69</v>
      </c>
      <c r="E86" s="206">
        <v>72.2</v>
      </c>
      <c r="F86" s="206">
        <v>63.1</v>
      </c>
      <c r="G86" s="206">
        <v>68</v>
      </c>
      <c r="H86" s="206">
        <v>64.5</v>
      </c>
      <c r="I86" s="206">
        <v>59.7</v>
      </c>
      <c r="J86" s="206">
        <v>70</v>
      </c>
      <c r="K86" s="206">
        <v>67</v>
      </c>
      <c r="L86" s="206">
        <v>66.400000000000006</v>
      </c>
      <c r="M86" s="206">
        <v>66.3</v>
      </c>
      <c r="N86" s="288">
        <f t="shared" si="2"/>
        <v>65.933333333333323</v>
      </c>
      <c r="O86" s="208">
        <f t="shared" si="3"/>
        <v>94.8</v>
      </c>
      <c r="P86" s="57"/>
      <c r="Q86" s="391"/>
      <c r="R86" s="391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210</v>
      </c>
      <c r="B87" s="206">
        <v>61.1</v>
      </c>
      <c r="C87" s="206">
        <v>65.400000000000006</v>
      </c>
      <c r="D87" s="206">
        <v>70.900000000000006</v>
      </c>
      <c r="E87" s="206">
        <v>69.2</v>
      </c>
      <c r="F87" s="206">
        <v>67.3</v>
      </c>
      <c r="G87" s="206">
        <v>72.8</v>
      </c>
      <c r="H87" s="206">
        <v>71.2</v>
      </c>
      <c r="I87" s="206">
        <v>66</v>
      </c>
      <c r="J87" s="206">
        <v>74.900000000000006</v>
      </c>
      <c r="K87" s="206">
        <v>69.900000000000006</v>
      </c>
      <c r="L87" s="206">
        <v>63.4</v>
      </c>
      <c r="M87" s="206">
        <v>63.8</v>
      </c>
      <c r="N87" s="288">
        <f t="shared" si="2"/>
        <v>67.99166666666666</v>
      </c>
      <c r="O87" s="208">
        <f t="shared" si="3"/>
        <v>103.1</v>
      </c>
      <c r="P87" s="57"/>
      <c r="Q87" s="391"/>
      <c r="R87" s="391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218</v>
      </c>
      <c r="B88" s="206">
        <v>58.8</v>
      </c>
      <c r="C88" s="206">
        <v>58.5</v>
      </c>
      <c r="D88" s="206">
        <v>66.2</v>
      </c>
      <c r="E88" s="206">
        <v>65.8</v>
      </c>
      <c r="F88" s="206">
        <v>67.099999999999994</v>
      </c>
      <c r="G88" s="206">
        <v>67.3</v>
      </c>
      <c r="H88" s="206">
        <v>67.099999999999994</v>
      </c>
      <c r="I88" s="206">
        <v>66.2</v>
      </c>
      <c r="J88" s="206">
        <v>70.3</v>
      </c>
      <c r="K88" s="206">
        <v>67.099999999999994</v>
      </c>
      <c r="L88" s="206">
        <v>68.2</v>
      </c>
      <c r="M88" s="206">
        <v>62.5</v>
      </c>
      <c r="N88" s="288">
        <f t="shared" si="2"/>
        <v>65.424999999999997</v>
      </c>
      <c r="O88" s="208">
        <f t="shared" si="3"/>
        <v>96.2</v>
      </c>
      <c r="P88" s="57"/>
      <c r="Q88" s="491"/>
      <c r="R88" s="491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1" workbookViewId="0">
      <selection activeCell="L41" sqref="L41"/>
    </sheetView>
  </sheetViews>
  <sheetFormatPr defaultColWidth="10.625" defaultRowHeight="13.5"/>
  <cols>
    <col min="1" max="1" width="8.5" style="486" customWidth="1"/>
    <col min="2" max="2" width="13.375" style="486" customWidth="1"/>
    <col min="3" max="16384" width="10.625" style="486"/>
  </cols>
  <sheetData>
    <row r="1" spans="1:13" ht="17.25" customHeight="1">
      <c r="A1" s="557" t="s">
        <v>159</v>
      </c>
      <c r="F1" s="201"/>
      <c r="G1" s="201"/>
      <c r="H1" s="201"/>
    </row>
    <row r="2" spans="1:13">
      <c r="A2" s="551"/>
    </row>
    <row r="3" spans="1:13" ht="17.25">
      <c r="A3" s="551"/>
      <c r="C3" s="201"/>
    </row>
    <row r="4" spans="1:13" ht="17.25">
      <c r="A4" s="551"/>
      <c r="J4" s="201"/>
      <c r="K4" s="201"/>
      <c r="L4" s="201"/>
      <c r="M4" s="201"/>
    </row>
    <row r="5" spans="1:13">
      <c r="A5" s="551"/>
    </row>
    <row r="6" spans="1:13">
      <c r="A6" s="551"/>
    </row>
    <row r="7" spans="1:13">
      <c r="A7" s="551"/>
    </row>
    <row r="8" spans="1:13">
      <c r="A8" s="551"/>
    </row>
    <row r="9" spans="1:13">
      <c r="A9" s="551"/>
    </row>
    <row r="10" spans="1:13">
      <c r="A10" s="551"/>
    </row>
    <row r="11" spans="1:13">
      <c r="A11" s="551"/>
    </row>
    <row r="12" spans="1:13">
      <c r="A12" s="551"/>
    </row>
    <row r="13" spans="1:13">
      <c r="A13" s="551"/>
    </row>
    <row r="14" spans="1:13">
      <c r="A14" s="551"/>
    </row>
    <row r="15" spans="1:13">
      <c r="A15" s="551"/>
    </row>
    <row r="16" spans="1:13">
      <c r="A16" s="551"/>
    </row>
    <row r="17" spans="1:15">
      <c r="A17" s="551"/>
    </row>
    <row r="18" spans="1:15">
      <c r="A18" s="551"/>
    </row>
    <row r="19" spans="1:15">
      <c r="A19" s="551"/>
    </row>
    <row r="20" spans="1:15">
      <c r="A20" s="551"/>
    </row>
    <row r="21" spans="1:15">
      <c r="A21" s="551"/>
    </row>
    <row r="22" spans="1:15">
      <c r="A22" s="551"/>
    </row>
    <row r="23" spans="1:15">
      <c r="A23" s="551"/>
    </row>
    <row r="24" spans="1:15">
      <c r="A24" s="551"/>
    </row>
    <row r="25" spans="1:15">
      <c r="A25" s="551"/>
    </row>
    <row r="26" spans="1:15">
      <c r="A26" s="551"/>
    </row>
    <row r="27" spans="1:15">
      <c r="A27" s="551"/>
    </row>
    <row r="28" spans="1:15">
      <c r="A28" s="551"/>
    </row>
    <row r="29" spans="1:15">
      <c r="A29" s="551"/>
      <c r="O29" s="483"/>
    </row>
    <row r="30" spans="1:15">
      <c r="A30" s="551"/>
    </row>
    <row r="31" spans="1:15">
      <c r="A31" s="551"/>
    </row>
    <row r="32" spans="1:15">
      <c r="A32" s="551"/>
    </row>
    <row r="33" spans="1:15">
      <c r="A33" s="551"/>
    </row>
    <row r="34" spans="1:15">
      <c r="A34" s="551"/>
    </row>
    <row r="35" spans="1:15" s="51" customFormat="1" ht="20.100000000000001" customHeight="1">
      <c r="A35" s="551"/>
      <c r="B35" s="513" t="s">
        <v>215</v>
      </c>
      <c r="C35" s="513" t="s">
        <v>131</v>
      </c>
      <c r="D35" s="513" t="s">
        <v>135</v>
      </c>
      <c r="E35" s="513" t="s">
        <v>148</v>
      </c>
      <c r="F35" s="513" t="s">
        <v>158</v>
      </c>
      <c r="G35" s="513" t="s">
        <v>189</v>
      </c>
      <c r="H35" s="513" t="s">
        <v>191</v>
      </c>
      <c r="I35" s="514" t="s">
        <v>194</v>
      </c>
      <c r="J35" s="515" t="s">
        <v>197</v>
      </c>
      <c r="K35" s="515" t="s">
        <v>203</v>
      </c>
      <c r="L35" s="515" t="s">
        <v>217</v>
      </c>
      <c r="M35" s="516" t="s">
        <v>227</v>
      </c>
      <c r="N35" s="56"/>
      <c r="O35" s="203"/>
    </row>
    <row r="36" spans="1:15" ht="25.5" customHeight="1">
      <c r="A36" s="551"/>
      <c r="B36" s="270" t="s">
        <v>133</v>
      </c>
      <c r="C36" s="384">
        <v>116.1</v>
      </c>
      <c r="D36" s="384">
        <v>108.8</v>
      </c>
      <c r="E36" s="384">
        <v>101.6</v>
      </c>
      <c r="F36" s="384">
        <v>107.2</v>
      </c>
      <c r="G36" s="384">
        <v>105</v>
      </c>
      <c r="H36" s="384">
        <v>95.8</v>
      </c>
      <c r="I36" s="384">
        <v>99.5</v>
      </c>
      <c r="J36" s="384">
        <v>100.7</v>
      </c>
      <c r="K36" s="384">
        <v>106.9</v>
      </c>
      <c r="L36" s="384">
        <v>108.5</v>
      </c>
      <c r="M36" s="384">
        <v>114.8</v>
      </c>
      <c r="N36" s="1"/>
      <c r="O36" s="1"/>
    </row>
    <row r="37" spans="1:15" ht="25.5" customHeight="1">
      <c r="A37" s="551"/>
      <c r="B37" s="269" t="s">
        <v>163</v>
      </c>
      <c r="C37" s="384">
        <v>214.4</v>
      </c>
      <c r="D37" s="384">
        <v>218.3</v>
      </c>
      <c r="E37" s="384">
        <v>215.3</v>
      </c>
      <c r="F37" s="384">
        <v>214.8</v>
      </c>
      <c r="G37" s="384">
        <v>215</v>
      </c>
      <c r="H37" s="384">
        <v>220.5</v>
      </c>
      <c r="I37" s="384">
        <v>225.3</v>
      </c>
      <c r="J37" s="384">
        <v>226.3</v>
      </c>
      <c r="K37" s="384">
        <v>228.9</v>
      </c>
      <c r="L37" s="384">
        <v>231.8</v>
      </c>
      <c r="M37" s="384">
        <v>234.9</v>
      </c>
      <c r="N37" s="1"/>
      <c r="O37" s="1"/>
    </row>
    <row r="38" spans="1:15" ht="24.75" customHeight="1">
      <c r="A38" s="551"/>
      <c r="B38" s="243" t="s">
        <v>162</v>
      </c>
      <c r="C38" s="384">
        <v>176</v>
      </c>
      <c r="D38" s="384">
        <v>176</v>
      </c>
      <c r="E38" s="384">
        <v>174</v>
      </c>
      <c r="F38" s="384">
        <v>174</v>
      </c>
      <c r="G38" s="384">
        <v>174</v>
      </c>
      <c r="H38" s="384">
        <v>173</v>
      </c>
      <c r="I38" s="384">
        <v>171</v>
      </c>
      <c r="J38" s="384">
        <v>171</v>
      </c>
      <c r="K38" s="384">
        <v>171</v>
      </c>
      <c r="L38" s="384">
        <v>171</v>
      </c>
      <c r="M38" s="384">
        <v>170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P32" sqref="P32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0"/>
      <c r="B1" s="558" t="s">
        <v>228</v>
      </c>
      <c r="C1" s="558"/>
      <c r="D1" s="558"/>
      <c r="E1" s="558"/>
      <c r="F1" s="558"/>
      <c r="G1" s="559" t="s">
        <v>160</v>
      </c>
      <c r="H1" s="559"/>
      <c r="I1" s="559"/>
      <c r="J1" s="313" t="s">
        <v>136</v>
      </c>
      <c r="K1" s="5"/>
      <c r="M1" s="5" t="s">
        <v>205</v>
      </c>
    </row>
    <row r="2" spans="1:15">
      <c r="A2" s="310"/>
      <c r="B2" s="558"/>
      <c r="C2" s="558"/>
      <c r="D2" s="558"/>
      <c r="E2" s="558"/>
      <c r="F2" s="558"/>
      <c r="G2" s="559"/>
      <c r="H2" s="559"/>
      <c r="I2" s="559"/>
      <c r="J2" s="279">
        <v>195441</v>
      </c>
      <c r="K2" s="7" t="s">
        <v>138</v>
      </c>
      <c r="L2" s="279">
        <f t="shared" ref="L2:L7" si="0">SUM(J2)</f>
        <v>195441</v>
      </c>
      <c r="M2" s="475">
        <v>130562</v>
      </c>
    </row>
    <row r="3" spans="1:15">
      <c r="J3" s="279">
        <v>400156</v>
      </c>
      <c r="K3" s="5" t="s">
        <v>139</v>
      </c>
      <c r="L3" s="279">
        <f t="shared" si="0"/>
        <v>400156</v>
      </c>
      <c r="M3" s="475">
        <v>258840</v>
      </c>
    </row>
    <row r="4" spans="1:15">
      <c r="J4" s="279">
        <v>488222</v>
      </c>
      <c r="K4" s="5" t="s">
        <v>126</v>
      </c>
      <c r="L4" s="279">
        <f t="shared" si="0"/>
        <v>488222</v>
      </c>
      <c r="M4" s="475">
        <v>296081</v>
      </c>
    </row>
    <row r="5" spans="1:15">
      <c r="J5" s="279">
        <v>85288</v>
      </c>
      <c r="K5" s="5" t="s">
        <v>105</v>
      </c>
      <c r="L5" s="279">
        <f t="shared" si="0"/>
        <v>85288</v>
      </c>
      <c r="M5" s="475">
        <v>54218</v>
      </c>
    </row>
    <row r="6" spans="1:15">
      <c r="J6" s="279">
        <v>422536</v>
      </c>
      <c r="K6" s="5" t="s">
        <v>124</v>
      </c>
      <c r="L6" s="279">
        <f t="shared" si="0"/>
        <v>422536</v>
      </c>
      <c r="M6" s="475">
        <v>324934</v>
      </c>
    </row>
    <row r="7" spans="1:15">
      <c r="J7" s="279">
        <v>757482</v>
      </c>
      <c r="K7" s="5" t="s">
        <v>127</v>
      </c>
      <c r="L7" s="279">
        <f t="shared" si="0"/>
        <v>757482</v>
      </c>
      <c r="M7" s="475">
        <v>489617</v>
      </c>
    </row>
    <row r="8" spans="1:15">
      <c r="J8" s="279">
        <f>SUM(J2:J7)</f>
        <v>2349125</v>
      </c>
      <c r="K8" s="5" t="s">
        <v>112</v>
      </c>
      <c r="L8" s="60">
        <f>SUM(L2:L7)</f>
        <v>2349125</v>
      </c>
      <c r="M8" s="475">
        <f>SUM(M2:M7)</f>
        <v>1554252</v>
      </c>
    </row>
    <row r="10" spans="1:15">
      <c r="J10" t="s">
        <v>155</v>
      </c>
      <c r="K10" s="5"/>
      <c r="L10" s="5" t="s">
        <v>205</v>
      </c>
      <c r="M10" s="5" t="s">
        <v>140</v>
      </c>
      <c r="N10" s="5"/>
      <c r="O10" s="5" t="s">
        <v>161</v>
      </c>
    </row>
    <row r="11" spans="1:15">
      <c r="K11" s="7" t="s">
        <v>138</v>
      </c>
      <c r="L11" s="279">
        <f>SUM(M2)</f>
        <v>130562</v>
      </c>
      <c r="M11" s="279">
        <f t="shared" ref="M11:M17" si="1">SUM(N11-L11)</f>
        <v>64879</v>
      </c>
      <c r="N11" s="279">
        <f t="shared" ref="N11:N17" si="2">SUM(L2)</f>
        <v>195441</v>
      </c>
      <c r="O11" s="476">
        <f>SUM(L11/N11)</f>
        <v>0.66803792448872035</v>
      </c>
    </row>
    <row r="12" spans="1:15">
      <c r="K12" s="5" t="s">
        <v>139</v>
      </c>
      <c r="L12" s="279">
        <f t="shared" ref="L12:L17" si="3">SUM(M3)</f>
        <v>258840</v>
      </c>
      <c r="M12" s="279">
        <f t="shared" si="1"/>
        <v>141316</v>
      </c>
      <c r="N12" s="279">
        <f t="shared" si="2"/>
        <v>400156</v>
      </c>
      <c r="O12" s="476">
        <f t="shared" ref="O12:O17" si="4">SUM(L12/N12)</f>
        <v>0.64684772938553969</v>
      </c>
    </row>
    <row r="13" spans="1:15">
      <c r="K13" s="5" t="s">
        <v>126</v>
      </c>
      <c r="L13" s="279">
        <f t="shared" si="3"/>
        <v>296081</v>
      </c>
      <c r="M13" s="279">
        <f t="shared" si="1"/>
        <v>192141</v>
      </c>
      <c r="N13" s="279">
        <f t="shared" si="2"/>
        <v>488222</v>
      </c>
      <c r="O13" s="476">
        <f t="shared" si="4"/>
        <v>0.60644747676262023</v>
      </c>
    </row>
    <row r="14" spans="1:15">
      <c r="K14" s="5" t="s">
        <v>105</v>
      </c>
      <c r="L14" s="279">
        <f t="shared" si="3"/>
        <v>54218</v>
      </c>
      <c r="M14" s="279">
        <f t="shared" si="1"/>
        <v>31070</v>
      </c>
      <c r="N14" s="279">
        <f t="shared" si="2"/>
        <v>85288</v>
      </c>
      <c r="O14" s="476">
        <f t="shared" si="4"/>
        <v>0.63570490573116967</v>
      </c>
    </row>
    <row r="15" spans="1:15">
      <c r="K15" s="5" t="s">
        <v>124</v>
      </c>
      <c r="L15" s="279">
        <f t="shared" si="3"/>
        <v>324934</v>
      </c>
      <c r="M15" s="279">
        <f t="shared" si="1"/>
        <v>97602</v>
      </c>
      <c r="N15" s="279">
        <f t="shared" si="2"/>
        <v>422536</v>
      </c>
      <c r="O15" s="476">
        <f t="shared" si="4"/>
        <v>0.76900903118314179</v>
      </c>
    </row>
    <row r="16" spans="1:15">
      <c r="K16" s="5" t="s">
        <v>127</v>
      </c>
      <c r="L16" s="279">
        <f t="shared" si="3"/>
        <v>489617</v>
      </c>
      <c r="M16" s="279">
        <f t="shared" si="1"/>
        <v>267865</v>
      </c>
      <c r="N16" s="279">
        <f t="shared" si="2"/>
        <v>757482</v>
      </c>
      <c r="O16" s="476">
        <f t="shared" si="4"/>
        <v>0.64637443530011274</v>
      </c>
    </row>
    <row r="17" spans="11:15">
      <c r="K17" s="5" t="s">
        <v>112</v>
      </c>
      <c r="L17" s="279">
        <f t="shared" si="3"/>
        <v>1554252</v>
      </c>
      <c r="M17" s="279">
        <f t="shared" si="1"/>
        <v>794873</v>
      </c>
      <c r="N17" s="279">
        <f t="shared" si="2"/>
        <v>2349125</v>
      </c>
      <c r="O17" s="476">
        <f t="shared" si="4"/>
        <v>0.66163018145054009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141</v>
      </c>
      <c r="B56" s="44"/>
      <c r="C56" s="560" t="s">
        <v>136</v>
      </c>
      <c r="D56" s="561"/>
      <c r="E56" s="560" t="s">
        <v>137</v>
      </c>
      <c r="F56" s="561"/>
      <c r="G56" s="564" t="s">
        <v>142</v>
      </c>
      <c r="H56" s="560" t="s">
        <v>143</v>
      </c>
      <c r="I56" s="561"/>
    </row>
    <row r="57" spans="1:11" ht="14.25">
      <c r="A57" s="45" t="s">
        <v>144</v>
      </c>
      <c r="B57" s="46"/>
      <c r="C57" s="562"/>
      <c r="D57" s="563"/>
      <c r="E57" s="562"/>
      <c r="F57" s="563"/>
      <c r="G57" s="565"/>
      <c r="H57" s="562"/>
      <c r="I57" s="563"/>
    </row>
    <row r="58" spans="1:11" ht="19.5" customHeight="1">
      <c r="A58" s="50" t="s">
        <v>145</v>
      </c>
      <c r="B58" s="47"/>
      <c r="C58" s="568" t="s">
        <v>196</v>
      </c>
      <c r="D58" s="567"/>
      <c r="E58" s="569" t="s">
        <v>229</v>
      </c>
      <c r="F58" s="567"/>
      <c r="G58" s="116">
        <v>15.1</v>
      </c>
      <c r="H58" s="48"/>
      <c r="I58" s="49"/>
    </row>
    <row r="59" spans="1:11" ht="19.5" customHeight="1">
      <c r="A59" s="50" t="s">
        <v>146</v>
      </c>
      <c r="B59" s="47"/>
      <c r="C59" s="566" t="s">
        <v>193</v>
      </c>
      <c r="D59" s="567"/>
      <c r="E59" s="569" t="s">
        <v>230</v>
      </c>
      <c r="F59" s="567"/>
      <c r="G59" s="122">
        <v>32.299999999999997</v>
      </c>
      <c r="H59" s="48"/>
      <c r="I59" s="49"/>
    </row>
    <row r="60" spans="1:11" ht="20.100000000000001" customHeight="1">
      <c r="A60" s="50" t="s">
        <v>147</v>
      </c>
      <c r="B60" s="47"/>
      <c r="C60" s="569" t="s">
        <v>201</v>
      </c>
      <c r="D60" s="570"/>
      <c r="E60" s="566" t="s">
        <v>231</v>
      </c>
      <c r="F60" s="567"/>
      <c r="G60" s="116">
        <v>76.8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R82" sqref="R82"/>
    </sheetView>
  </sheetViews>
  <sheetFormatPr defaultColWidth="4.75" defaultRowHeight="9.9499999999999993" customHeight="1"/>
  <cols>
    <col min="1" max="1" width="7.625" style="487" customWidth="1"/>
    <col min="2" max="10" width="6.125" style="487" customWidth="1"/>
    <col min="11" max="11" width="6.125" style="1" customWidth="1"/>
    <col min="12" max="13" width="6.125" style="487" customWidth="1"/>
    <col min="14" max="14" width="7.625" style="487" customWidth="1"/>
    <col min="15" max="15" width="7.5" style="487" customWidth="1"/>
    <col min="16" max="34" width="7.625" style="487" customWidth="1"/>
    <col min="35" max="41" width="9.625" style="487" customWidth="1"/>
    <col min="42" max="16384" width="4.75" style="487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5"/>
    </row>
    <row r="14" spans="1:19" ht="9.9499999999999993" customHeight="1">
      <c r="R14" s="221"/>
      <c r="S14" s="385"/>
    </row>
    <row r="15" spans="1:19" ht="9.9499999999999993" customHeight="1">
      <c r="R15" s="221"/>
      <c r="S15" s="385"/>
    </row>
    <row r="16" spans="1:19" ht="9.9499999999999993" customHeight="1">
      <c r="R16" s="221"/>
      <c r="S16" s="385"/>
    </row>
    <row r="17" spans="1:35" ht="9.9499999999999993" customHeight="1">
      <c r="R17" s="221"/>
      <c r="S17" s="385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90</v>
      </c>
      <c r="C25" s="206" t="s">
        <v>91</v>
      </c>
      <c r="D25" s="206" t="s">
        <v>92</v>
      </c>
      <c r="E25" s="206" t="s">
        <v>93</v>
      </c>
      <c r="F25" s="206" t="s">
        <v>94</v>
      </c>
      <c r="G25" s="206" t="s">
        <v>95</v>
      </c>
      <c r="H25" s="206" t="s">
        <v>96</v>
      </c>
      <c r="I25" s="206" t="s">
        <v>97</v>
      </c>
      <c r="J25" s="206" t="s">
        <v>98</v>
      </c>
      <c r="K25" s="206" t="s">
        <v>99</v>
      </c>
      <c r="L25" s="206" t="s">
        <v>100</v>
      </c>
      <c r="M25" s="207" t="s">
        <v>101</v>
      </c>
      <c r="N25" s="283" t="s">
        <v>153</v>
      </c>
      <c r="O25" s="209" t="s">
        <v>152</v>
      </c>
      <c r="AI25" s="487"/>
    </row>
    <row r="26" spans="1:35" ht="9.9499999999999993" customHeight="1">
      <c r="A26" s="10" t="s">
        <v>194</v>
      </c>
      <c r="B26" s="206">
        <v>69.5</v>
      </c>
      <c r="C26" s="206">
        <v>66.8</v>
      </c>
      <c r="D26" s="208">
        <v>68.5</v>
      </c>
      <c r="E26" s="206">
        <v>71.099999999999994</v>
      </c>
      <c r="F26" s="206">
        <v>70.5</v>
      </c>
      <c r="G26" s="206">
        <v>68.3</v>
      </c>
      <c r="H26" s="206">
        <v>70.7</v>
      </c>
      <c r="I26" s="206">
        <v>56.8</v>
      </c>
      <c r="J26" s="206">
        <v>61.8</v>
      </c>
      <c r="K26" s="206">
        <v>65.3</v>
      </c>
      <c r="L26" s="206">
        <v>61</v>
      </c>
      <c r="M26" s="420">
        <v>63.6</v>
      </c>
      <c r="N26" s="421">
        <f>SUM(B26:M26)</f>
        <v>793.89999999999986</v>
      </c>
      <c r="O26" s="208">
        <v>101.7</v>
      </c>
    </row>
    <row r="27" spans="1:35" ht="9.9499999999999993" customHeight="1">
      <c r="A27" s="10" t="s">
        <v>197</v>
      </c>
      <c r="B27" s="206">
        <v>53</v>
      </c>
      <c r="C27" s="206">
        <v>59</v>
      </c>
      <c r="D27" s="208">
        <v>64.400000000000006</v>
      </c>
      <c r="E27" s="206">
        <v>65.8</v>
      </c>
      <c r="F27" s="206">
        <v>67.099999999999994</v>
      </c>
      <c r="G27" s="206">
        <v>67.400000000000006</v>
      </c>
      <c r="H27" s="206">
        <v>70.099999999999994</v>
      </c>
      <c r="I27" s="206">
        <v>62.7</v>
      </c>
      <c r="J27" s="206">
        <v>66.900000000000006</v>
      </c>
      <c r="K27" s="206">
        <v>69.2</v>
      </c>
      <c r="L27" s="206">
        <v>67.400000000000006</v>
      </c>
      <c r="M27" s="420">
        <v>65</v>
      </c>
      <c r="N27" s="421">
        <f t="shared" ref="N27:N30" si="0">SUM(B27:M27)</f>
        <v>778</v>
      </c>
      <c r="O27" s="208">
        <f>SUM(N27/N26)*100</f>
        <v>97.997228870134791</v>
      </c>
    </row>
    <row r="28" spans="1:35" ht="9.9499999999999993" customHeight="1">
      <c r="A28" s="10" t="s">
        <v>203</v>
      </c>
      <c r="B28" s="206">
        <v>61.5</v>
      </c>
      <c r="C28" s="206">
        <v>63.9</v>
      </c>
      <c r="D28" s="208">
        <v>67.2</v>
      </c>
      <c r="E28" s="206">
        <v>66</v>
      </c>
      <c r="F28" s="206">
        <v>64.400000000000006</v>
      </c>
      <c r="G28" s="206">
        <v>68.099999999999994</v>
      </c>
      <c r="H28" s="208">
        <v>70</v>
      </c>
      <c r="I28" s="206">
        <v>62.7</v>
      </c>
      <c r="J28" s="206">
        <v>65.5</v>
      </c>
      <c r="K28" s="206">
        <v>65.2</v>
      </c>
      <c r="L28" s="206">
        <v>67.7</v>
      </c>
      <c r="M28" s="420">
        <v>68.3</v>
      </c>
      <c r="N28" s="421">
        <f t="shared" si="0"/>
        <v>790.50000000000011</v>
      </c>
      <c r="O28" s="208">
        <f>SUM(N28/N27)*100</f>
        <v>101.60668380462727</v>
      </c>
    </row>
    <row r="29" spans="1:35" ht="9.9499999999999993" customHeight="1">
      <c r="A29" s="10" t="s">
        <v>210</v>
      </c>
      <c r="B29" s="206">
        <v>62</v>
      </c>
      <c r="C29" s="206">
        <v>64.5</v>
      </c>
      <c r="D29" s="208">
        <v>73.8</v>
      </c>
      <c r="E29" s="206">
        <v>76.400000000000006</v>
      </c>
      <c r="F29" s="206">
        <v>79.2</v>
      </c>
      <c r="G29" s="206">
        <v>78.099999999999994</v>
      </c>
      <c r="H29" s="208">
        <v>77.5</v>
      </c>
      <c r="I29" s="206">
        <v>71.099999999999994</v>
      </c>
      <c r="J29" s="206">
        <v>75.7</v>
      </c>
      <c r="K29" s="206">
        <v>73.3</v>
      </c>
      <c r="L29" s="206">
        <v>72.900000000000006</v>
      </c>
      <c r="M29" s="420">
        <v>75.400000000000006</v>
      </c>
      <c r="N29" s="421">
        <f t="shared" si="0"/>
        <v>879.9</v>
      </c>
      <c r="O29" s="208">
        <f>SUM(N29/N28)*100</f>
        <v>111.30929791271345</v>
      </c>
    </row>
    <row r="30" spans="1:35" ht="9.9499999999999993" customHeight="1">
      <c r="A30" s="10" t="s">
        <v>218</v>
      </c>
      <c r="B30" s="206">
        <v>64.900000000000006</v>
      </c>
      <c r="C30" s="206">
        <v>67.599999999999994</v>
      </c>
      <c r="D30" s="208">
        <v>77.400000000000006</v>
      </c>
      <c r="E30" s="206">
        <v>74</v>
      </c>
      <c r="F30" s="206">
        <v>77</v>
      </c>
      <c r="G30" s="206">
        <v>78.2</v>
      </c>
      <c r="H30" s="208">
        <v>75.400000000000006</v>
      </c>
      <c r="I30" s="206">
        <v>74.8</v>
      </c>
      <c r="J30" s="206">
        <v>77</v>
      </c>
      <c r="K30" s="206">
        <v>80.7</v>
      </c>
      <c r="L30" s="206">
        <v>84.1</v>
      </c>
      <c r="M30" s="420">
        <v>74.400000000000006</v>
      </c>
      <c r="N30" s="421">
        <f t="shared" si="0"/>
        <v>905.5</v>
      </c>
      <c r="O30" s="208">
        <f>SUM(N30/N29)*100</f>
        <v>102.90942152517333</v>
      </c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90</v>
      </c>
      <c r="C55" s="206" t="s">
        <v>91</v>
      </c>
      <c r="D55" s="206" t="s">
        <v>92</v>
      </c>
      <c r="E55" s="206" t="s">
        <v>93</v>
      </c>
      <c r="F55" s="206" t="s">
        <v>94</v>
      </c>
      <c r="G55" s="206" t="s">
        <v>95</v>
      </c>
      <c r="H55" s="206" t="s">
        <v>96</v>
      </c>
      <c r="I55" s="206" t="s">
        <v>97</v>
      </c>
      <c r="J55" s="206" t="s">
        <v>98</v>
      </c>
      <c r="K55" s="206" t="s">
        <v>99</v>
      </c>
      <c r="L55" s="206" t="s">
        <v>100</v>
      </c>
      <c r="M55" s="207" t="s">
        <v>101</v>
      </c>
      <c r="N55" s="283" t="s">
        <v>154</v>
      </c>
      <c r="O55" s="209" t="s">
        <v>152</v>
      </c>
    </row>
    <row r="56" spans="1:27" ht="9.9499999999999993" customHeight="1">
      <c r="A56" s="10" t="s">
        <v>194</v>
      </c>
      <c r="B56" s="206">
        <v>98.9</v>
      </c>
      <c r="C56" s="206">
        <v>103</v>
      </c>
      <c r="D56" s="206">
        <v>91.9</v>
      </c>
      <c r="E56" s="206">
        <v>96.6</v>
      </c>
      <c r="F56" s="206">
        <v>102.7</v>
      </c>
      <c r="G56" s="206">
        <v>102.7</v>
      </c>
      <c r="H56" s="206">
        <v>102.9</v>
      </c>
      <c r="I56" s="206">
        <v>100.3</v>
      </c>
      <c r="J56" s="207">
        <v>98.9</v>
      </c>
      <c r="K56" s="206">
        <v>98.9</v>
      </c>
      <c r="L56" s="206">
        <v>99.7</v>
      </c>
      <c r="M56" s="207">
        <v>97.9</v>
      </c>
      <c r="N56" s="288">
        <f>SUM(B56:M56)/12</f>
        <v>99.533333333333317</v>
      </c>
      <c r="O56" s="208">
        <v>103.9</v>
      </c>
      <c r="P56" s="21"/>
      <c r="Q56" s="21"/>
    </row>
    <row r="57" spans="1:27" ht="9.9499999999999993" customHeight="1">
      <c r="A57" s="10" t="s">
        <v>197</v>
      </c>
      <c r="B57" s="206">
        <v>95.2</v>
      </c>
      <c r="C57" s="206">
        <v>98.2</v>
      </c>
      <c r="D57" s="206">
        <v>97.9</v>
      </c>
      <c r="E57" s="206">
        <v>98.3</v>
      </c>
      <c r="F57" s="206">
        <v>104.6</v>
      </c>
      <c r="G57" s="206">
        <v>101.1</v>
      </c>
      <c r="H57" s="206">
        <v>103</v>
      </c>
      <c r="I57" s="206">
        <v>100.1</v>
      </c>
      <c r="J57" s="207">
        <v>101.3</v>
      </c>
      <c r="K57" s="206">
        <v>101.7</v>
      </c>
      <c r="L57" s="206">
        <v>104</v>
      </c>
      <c r="M57" s="207">
        <v>103.1</v>
      </c>
      <c r="N57" s="288">
        <f t="shared" ref="N57:N60" si="1">SUM(B57:M57)/12</f>
        <v>100.70833333333333</v>
      </c>
      <c r="O57" s="208">
        <f>SUM(N57/N56)*100</f>
        <v>101.18050904219693</v>
      </c>
      <c r="P57" s="21"/>
      <c r="Q57" s="21"/>
    </row>
    <row r="58" spans="1:27" ht="9.9499999999999993" customHeight="1">
      <c r="A58" s="10" t="s">
        <v>203</v>
      </c>
      <c r="B58" s="206">
        <v>110.5</v>
      </c>
      <c r="C58" s="206">
        <v>112.3</v>
      </c>
      <c r="D58" s="206">
        <v>111.4</v>
      </c>
      <c r="E58" s="206">
        <v>106.4</v>
      </c>
      <c r="F58" s="206">
        <v>108.4</v>
      </c>
      <c r="G58" s="206">
        <v>105.6</v>
      </c>
      <c r="H58" s="206">
        <v>105.1</v>
      </c>
      <c r="I58" s="206">
        <v>103.8</v>
      </c>
      <c r="J58" s="207">
        <v>105.3</v>
      </c>
      <c r="K58" s="206">
        <v>105.5</v>
      </c>
      <c r="L58" s="206">
        <v>106.6</v>
      </c>
      <c r="M58" s="207">
        <v>102.3</v>
      </c>
      <c r="N58" s="288">
        <f t="shared" si="1"/>
        <v>106.93333333333332</v>
      </c>
      <c r="O58" s="208">
        <f>SUM(N58/N57)*100</f>
        <v>106.18121638394705</v>
      </c>
      <c r="P58" s="21"/>
      <c r="Q58" s="21"/>
    </row>
    <row r="59" spans="1:27" ht="10.5" customHeight="1">
      <c r="A59" s="10" t="s">
        <v>210</v>
      </c>
      <c r="B59" s="206">
        <v>104.4</v>
      </c>
      <c r="C59" s="206">
        <v>104.4</v>
      </c>
      <c r="D59" s="206">
        <v>105.2</v>
      </c>
      <c r="E59" s="206">
        <v>107.2</v>
      </c>
      <c r="F59" s="206">
        <v>110.3</v>
      </c>
      <c r="G59" s="206">
        <v>111.5</v>
      </c>
      <c r="H59" s="206">
        <v>107.4</v>
      </c>
      <c r="I59" s="206">
        <v>107.8</v>
      </c>
      <c r="J59" s="207">
        <v>109.6</v>
      </c>
      <c r="K59" s="206">
        <v>111.2</v>
      </c>
      <c r="L59" s="206">
        <v>111.4</v>
      </c>
      <c r="M59" s="207">
        <v>111.9</v>
      </c>
      <c r="N59" s="288">
        <f t="shared" si="1"/>
        <v>108.52500000000002</v>
      </c>
      <c r="O59" s="208">
        <f>SUM(N59/N58)*100</f>
        <v>101.48846633416461</v>
      </c>
      <c r="P59" s="21"/>
      <c r="Q59" s="21"/>
    </row>
    <row r="60" spans="1:27" ht="10.5" customHeight="1">
      <c r="A60" s="10" t="s">
        <v>218</v>
      </c>
      <c r="B60" s="206">
        <v>109.8</v>
      </c>
      <c r="C60" s="206">
        <v>111.1</v>
      </c>
      <c r="D60" s="206">
        <v>112.9</v>
      </c>
      <c r="E60" s="206">
        <v>112.6</v>
      </c>
      <c r="F60" s="206">
        <v>115.3</v>
      </c>
      <c r="G60" s="206">
        <v>116.9</v>
      </c>
      <c r="H60" s="206">
        <v>111</v>
      </c>
      <c r="I60" s="206">
        <v>109</v>
      </c>
      <c r="J60" s="207">
        <v>114.4</v>
      </c>
      <c r="K60" s="206">
        <v>118.3</v>
      </c>
      <c r="L60" s="206">
        <v>124.3</v>
      </c>
      <c r="M60" s="207">
        <v>121.6</v>
      </c>
      <c r="N60" s="288">
        <f t="shared" si="1"/>
        <v>114.76666666666665</v>
      </c>
      <c r="O60" s="208">
        <f>SUM(N60/N59)*100</f>
        <v>105.75136297320122</v>
      </c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90</v>
      </c>
      <c r="C85" s="206" t="s">
        <v>91</v>
      </c>
      <c r="D85" s="206" t="s">
        <v>92</v>
      </c>
      <c r="E85" s="206" t="s">
        <v>93</v>
      </c>
      <c r="F85" s="206" t="s">
        <v>94</v>
      </c>
      <c r="G85" s="206" t="s">
        <v>95</v>
      </c>
      <c r="H85" s="206" t="s">
        <v>96</v>
      </c>
      <c r="I85" s="206" t="s">
        <v>97</v>
      </c>
      <c r="J85" s="206" t="s">
        <v>98</v>
      </c>
      <c r="K85" s="206" t="s">
        <v>99</v>
      </c>
      <c r="L85" s="206" t="s">
        <v>100</v>
      </c>
      <c r="M85" s="207" t="s">
        <v>101</v>
      </c>
      <c r="N85" s="283" t="s">
        <v>154</v>
      </c>
      <c r="O85" s="209" t="s">
        <v>152</v>
      </c>
    </row>
    <row r="86" spans="1:25" ht="9.9499999999999993" customHeight="1">
      <c r="A86" s="10" t="s">
        <v>194</v>
      </c>
      <c r="B86" s="206">
        <v>68.599999999999994</v>
      </c>
      <c r="C86" s="206">
        <v>64.099999999999994</v>
      </c>
      <c r="D86" s="206">
        <v>75.900000000000006</v>
      </c>
      <c r="E86" s="206">
        <v>72.900000000000006</v>
      </c>
      <c r="F86" s="206">
        <v>68.5</v>
      </c>
      <c r="G86" s="206">
        <v>66.5</v>
      </c>
      <c r="H86" s="206">
        <v>68.599999999999994</v>
      </c>
      <c r="I86" s="206">
        <v>57.2</v>
      </c>
      <c r="J86" s="207">
        <v>62.8</v>
      </c>
      <c r="K86" s="206">
        <v>66</v>
      </c>
      <c r="L86" s="206">
        <v>61.1</v>
      </c>
      <c r="M86" s="207">
        <v>65.400000000000006</v>
      </c>
      <c r="N86" s="288">
        <f t="shared" ref="N86:N87" si="2">SUM(B86:M86)/12</f>
        <v>66.466666666666669</v>
      </c>
      <c r="O86" s="208">
        <v>97.5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197</v>
      </c>
      <c r="B87" s="206">
        <v>56.3</v>
      </c>
      <c r="C87" s="206">
        <v>59.4</v>
      </c>
      <c r="D87" s="206">
        <v>65.8</v>
      </c>
      <c r="E87" s="206">
        <v>66.900000000000006</v>
      </c>
      <c r="F87" s="206">
        <v>63.1</v>
      </c>
      <c r="G87" s="206">
        <v>67.2</v>
      </c>
      <c r="H87" s="206">
        <v>67.8</v>
      </c>
      <c r="I87" s="206">
        <v>63.2</v>
      </c>
      <c r="J87" s="207">
        <v>65.900000000000006</v>
      </c>
      <c r="K87" s="206">
        <v>68</v>
      </c>
      <c r="L87" s="206">
        <v>64.5</v>
      </c>
      <c r="M87" s="207">
        <v>63.2</v>
      </c>
      <c r="N87" s="288">
        <f t="shared" si="2"/>
        <v>64.275000000000006</v>
      </c>
      <c r="O87" s="208">
        <f t="shared" ref="O87:O88" si="3">SUM(N87/N86)*100</f>
        <v>96.702607823470416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203</v>
      </c>
      <c r="B88" s="206">
        <v>54.1</v>
      </c>
      <c r="C88" s="206">
        <v>56.5</v>
      </c>
      <c r="D88" s="206">
        <v>60.5</v>
      </c>
      <c r="E88" s="206">
        <v>62.9</v>
      </c>
      <c r="F88" s="206">
        <v>59</v>
      </c>
      <c r="G88" s="206">
        <v>65</v>
      </c>
      <c r="H88" s="206">
        <v>66.599999999999994</v>
      </c>
      <c r="I88" s="206">
        <v>60.7</v>
      </c>
      <c r="J88" s="207">
        <v>61.9</v>
      </c>
      <c r="K88" s="206">
        <v>61.7</v>
      </c>
      <c r="L88" s="206">
        <v>63.3</v>
      </c>
      <c r="M88" s="207">
        <v>67.400000000000006</v>
      </c>
      <c r="N88" s="288">
        <f>SUM(B88:M88)/12</f>
        <v>61.633333333333333</v>
      </c>
      <c r="O88" s="208">
        <f t="shared" si="3"/>
        <v>95.890055750032403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210</v>
      </c>
      <c r="B89" s="206">
        <v>59</v>
      </c>
      <c r="C89" s="206">
        <v>61.8</v>
      </c>
      <c r="D89" s="206">
        <v>70</v>
      </c>
      <c r="E89" s="206">
        <v>71.099999999999994</v>
      </c>
      <c r="F89" s="206">
        <v>71.400000000000006</v>
      </c>
      <c r="G89" s="206">
        <v>69.900000000000006</v>
      </c>
      <c r="H89" s="206">
        <v>72.599999999999994</v>
      </c>
      <c r="I89" s="206">
        <v>65.900000000000006</v>
      </c>
      <c r="J89" s="207">
        <v>68.8</v>
      </c>
      <c r="K89" s="206">
        <v>65.7</v>
      </c>
      <c r="L89" s="206">
        <v>65.400000000000006</v>
      </c>
      <c r="M89" s="207">
        <v>67.3</v>
      </c>
      <c r="N89" s="288">
        <f>SUM(B89:M89)/12</f>
        <v>67.408333333333317</v>
      </c>
      <c r="O89" s="208">
        <f>SUM(N89/N88)*100</f>
        <v>109.36992969172523</v>
      </c>
      <c r="P89" s="56"/>
      <c r="Q89" s="295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218</v>
      </c>
      <c r="B90" s="206">
        <v>59.5</v>
      </c>
      <c r="C90" s="206">
        <v>60.6</v>
      </c>
      <c r="D90" s="206">
        <v>68.3</v>
      </c>
      <c r="E90" s="206">
        <v>65.8</v>
      </c>
      <c r="F90" s="206">
        <v>66.5</v>
      </c>
      <c r="G90" s="206">
        <v>66.7</v>
      </c>
      <c r="H90" s="206">
        <v>68.8</v>
      </c>
      <c r="I90" s="206">
        <v>68.900000000000006</v>
      </c>
      <c r="J90" s="207">
        <v>66.5</v>
      </c>
      <c r="K90" s="206">
        <v>67.7</v>
      </c>
      <c r="L90" s="206">
        <v>66.8</v>
      </c>
      <c r="M90" s="207">
        <v>61.7</v>
      </c>
      <c r="N90" s="288">
        <f>SUM(B90:M90)/12</f>
        <v>65.650000000000006</v>
      </c>
      <c r="O90" s="208">
        <f>SUM(N90/N89)*100</f>
        <v>97.391519347261749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K51" sqref="K51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1" t="s">
        <v>232</v>
      </c>
      <c r="B1" s="572"/>
      <c r="C1" s="572"/>
      <c r="D1" s="572"/>
      <c r="E1" s="572"/>
      <c r="F1" s="572"/>
      <c r="G1" s="572"/>
      <c r="M1" s="20"/>
      <c r="N1" s="462" t="s">
        <v>218</v>
      </c>
      <c r="O1" s="155"/>
      <c r="P1" s="58"/>
      <c r="Q1" s="386" t="s">
        <v>210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4" t="s">
        <v>32</v>
      </c>
      <c r="J3" s="303">
        <v>116298</v>
      </c>
      <c r="K3" s="272">
        <v>1</v>
      </c>
      <c r="L3" s="5">
        <f>SUM(H3)</f>
        <v>26</v>
      </c>
      <c r="M3" s="224" t="s">
        <v>32</v>
      </c>
      <c r="N3" s="17">
        <f>SUM(J3)</f>
        <v>116298</v>
      </c>
      <c r="O3" s="5">
        <f>SUM(H3)</f>
        <v>26</v>
      </c>
      <c r="P3" s="224" t="s">
        <v>32</v>
      </c>
      <c r="Q3" s="273">
        <v>114552</v>
      </c>
    </row>
    <row r="4" spans="1:19" ht="13.5" customHeight="1">
      <c r="H4" s="119">
        <v>36</v>
      </c>
      <c r="I4" s="225" t="s">
        <v>5</v>
      </c>
      <c r="J4" s="126">
        <v>67449</v>
      </c>
      <c r="K4" s="272">
        <v>2</v>
      </c>
      <c r="L4" s="5">
        <f t="shared" ref="L4:L12" si="0">SUM(H4)</f>
        <v>36</v>
      </c>
      <c r="M4" s="224" t="s">
        <v>5</v>
      </c>
      <c r="N4" s="17">
        <f t="shared" ref="N4:N12" si="1">SUM(J4)</f>
        <v>67449</v>
      </c>
      <c r="O4" s="5">
        <f t="shared" ref="O4:O12" si="2">SUM(H4)</f>
        <v>36</v>
      </c>
      <c r="P4" s="224" t="s">
        <v>5</v>
      </c>
      <c r="Q4" s="125">
        <v>31879</v>
      </c>
    </row>
    <row r="5" spans="1:19" ht="13.5" customHeight="1">
      <c r="H5" s="119">
        <v>33</v>
      </c>
      <c r="I5" s="224" t="s">
        <v>0</v>
      </c>
      <c r="J5" s="193">
        <v>89348</v>
      </c>
      <c r="K5" s="272">
        <v>3</v>
      </c>
      <c r="L5" s="5">
        <f t="shared" si="0"/>
        <v>33</v>
      </c>
      <c r="M5" s="224" t="s">
        <v>0</v>
      </c>
      <c r="N5" s="17">
        <f t="shared" si="1"/>
        <v>89348</v>
      </c>
      <c r="O5" s="5">
        <f t="shared" si="2"/>
        <v>33</v>
      </c>
      <c r="P5" s="224" t="s">
        <v>0</v>
      </c>
      <c r="Q5" s="125">
        <v>89458</v>
      </c>
      <c r="S5" s="58"/>
    </row>
    <row r="6" spans="1:19" ht="13.5" customHeight="1">
      <c r="H6" s="119">
        <v>16</v>
      </c>
      <c r="I6" s="224" t="s">
        <v>3</v>
      </c>
      <c r="J6" s="193">
        <v>70495</v>
      </c>
      <c r="K6" s="272">
        <v>4</v>
      </c>
      <c r="L6" s="5">
        <f t="shared" si="0"/>
        <v>16</v>
      </c>
      <c r="M6" s="224" t="s">
        <v>3</v>
      </c>
      <c r="N6" s="17">
        <f t="shared" si="1"/>
        <v>70495</v>
      </c>
      <c r="O6" s="5">
        <f t="shared" si="2"/>
        <v>16</v>
      </c>
      <c r="P6" s="224" t="s">
        <v>3</v>
      </c>
      <c r="Q6" s="125">
        <v>62499</v>
      </c>
    </row>
    <row r="7" spans="1:19" ht="13.5" customHeight="1">
      <c r="H7" s="119">
        <v>34</v>
      </c>
      <c r="I7" s="224" t="s">
        <v>1</v>
      </c>
      <c r="J7" s="17">
        <v>56050</v>
      </c>
      <c r="K7" s="272">
        <v>5</v>
      </c>
      <c r="L7" s="5">
        <f t="shared" si="0"/>
        <v>34</v>
      </c>
      <c r="M7" s="224" t="s">
        <v>1</v>
      </c>
      <c r="N7" s="17">
        <f t="shared" si="1"/>
        <v>56050</v>
      </c>
      <c r="O7" s="5">
        <f t="shared" si="2"/>
        <v>34</v>
      </c>
      <c r="P7" s="224" t="s">
        <v>1</v>
      </c>
      <c r="Q7" s="125">
        <v>65302</v>
      </c>
    </row>
    <row r="8" spans="1:19" ht="13.5" customHeight="1">
      <c r="G8" s="532"/>
      <c r="H8" s="408">
        <v>40</v>
      </c>
      <c r="I8" s="225" t="s">
        <v>2</v>
      </c>
      <c r="J8" s="17">
        <v>46793</v>
      </c>
      <c r="K8" s="272">
        <v>6</v>
      </c>
      <c r="L8" s="5">
        <f t="shared" si="0"/>
        <v>40</v>
      </c>
      <c r="M8" s="225" t="s">
        <v>2</v>
      </c>
      <c r="N8" s="17">
        <f t="shared" si="1"/>
        <v>46793</v>
      </c>
      <c r="O8" s="5">
        <f t="shared" si="2"/>
        <v>40</v>
      </c>
      <c r="P8" s="225" t="s">
        <v>2</v>
      </c>
      <c r="Q8" s="125">
        <v>59821</v>
      </c>
    </row>
    <row r="9" spans="1:19" ht="13.5" customHeight="1">
      <c r="H9" s="194">
        <v>17</v>
      </c>
      <c r="I9" s="227" t="s">
        <v>23</v>
      </c>
      <c r="J9" s="17">
        <v>46673</v>
      </c>
      <c r="K9" s="272">
        <v>7</v>
      </c>
      <c r="L9" s="5">
        <f t="shared" si="0"/>
        <v>17</v>
      </c>
      <c r="M9" s="227" t="s">
        <v>23</v>
      </c>
      <c r="N9" s="17">
        <f t="shared" si="1"/>
        <v>46673</v>
      </c>
      <c r="O9" s="5">
        <f t="shared" si="2"/>
        <v>17</v>
      </c>
      <c r="P9" s="227" t="s">
        <v>23</v>
      </c>
      <c r="Q9" s="125">
        <v>42319</v>
      </c>
    </row>
    <row r="10" spans="1:19" ht="13.5" customHeight="1">
      <c r="G10" s="532"/>
      <c r="H10" s="119">
        <v>13</v>
      </c>
      <c r="I10" s="224" t="s">
        <v>7</v>
      </c>
      <c r="J10" s="17">
        <v>42550</v>
      </c>
      <c r="K10" s="272">
        <v>8</v>
      </c>
      <c r="L10" s="5">
        <f t="shared" si="0"/>
        <v>13</v>
      </c>
      <c r="M10" s="224" t="s">
        <v>7</v>
      </c>
      <c r="N10" s="17">
        <f t="shared" si="1"/>
        <v>42550</v>
      </c>
      <c r="O10" s="5">
        <f t="shared" si="2"/>
        <v>13</v>
      </c>
      <c r="P10" s="224" t="s">
        <v>7</v>
      </c>
      <c r="Q10" s="125">
        <v>51919</v>
      </c>
    </row>
    <row r="11" spans="1:19" ht="13.5" customHeight="1">
      <c r="H11" s="194">
        <v>24</v>
      </c>
      <c r="I11" s="227" t="s">
        <v>30</v>
      </c>
      <c r="J11" s="17">
        <v>32143</v>
      </c>
      <c r="K11" s="272">
        <v>9</v>
      </c>
      <c r="L11" s="5">
        <f t="shared" si="0"/>
        <v>24</v>
      </c>
      <c r="M11" s="227" t="s">
        <v>30</v>
      </c>
      <c r="N11" s="17">
        <f t="shared" si="1"/>
        <v>32143</v>
      </c>
      <c r="O11" s="5">
        <f t="shared" si="2"/>
        <v>24</v>
      </c>
      <c r="P11" s="227" t="s">
        <v>30</v>
      </c>
      <c r="Q11" s="125">
        <v>32958</v>
      </c>
    </row>
    <row r="12" spans="1:19" ht="13.5" customHeight="1" thickBot="1">
      <c r="H12" s="377">
        <v>25</v>
      </c>
      <c r="I12" s="468" t="s">
        <v>31</v>
      </c>
      <c r="J12" s="543">
        <v>28179</v>
      </c>
      <c r="K12" s="271">
        <v>10</v>
      </c>
      <c r="L12" s="5">
        <f t="shared" si="0"/>
        <v>25</v>
      </c>
      <c r="M12" s="468" t="s">
        <v>31</v>
      </c>
      <c r="N12" s="160">
        <f t="shared" si="1"/>
        <v>28179</v>
      </c>
      <c r="O12" s="18">
        <f t="shared" si="2"/>
        <v>25</v>
      </c>
      <c r="P12" s="468" t="s">
        <v>31</v>
      </c>
      <c r="Q12" s="274">
        <v>26396</v>
      </c>
    </row>
    <row r="13" spans="1:19" ht="13.5" customHeight="1" thickTop="1" thickBot="1">
      <c r="H13" s="168">
        <v>38</v>
      </c>
      <c r="I13" s="246" t="s">
        <v>40</v>
      </c>
      <c r="J13" s="542">
        <v>24234</v>
      </c>
      <c r="K13" s="147"/>
      <c r="L13" s="113"/>
      <c r="M13" s="228"/>
      <c r="N13" s="471">
        <f>SUM(J43)</f>
        <v>744391</v>
      </c>
      <c r="O13" s="5"/>
      <c r="P13" s="376" t="s">
        <v>187</v>
      </c>
      <c r="Q13" s="276">
        <v>753934</v>
      </c>
    </row>
    <row r="14" spans="1:19" ht="13.5" customHeight="1">
      <c r="B14" s="24"/>
      <c r="G14" s="1"/>
      <c r="H14" s="119">
        <v>2</v>
      </c>
      <c r="I14" s="224" t="s">
        <v>6</v>
      </c>
      <c r="J14" s="303">
        <v>19705</v>
      </c>
      <c r="K14" s="147"/>
      <c r="L14" s="31"/>
      <c r="N14" t="s">
        <v>67</v>
      </c>
      <c r="O14"/>
    </row>
    <row r="15" spans="1:19" ht="13.5" customHeight="1">
      <c r="H15" s="119">
        <v>31</v>
      </c>
      <c r="I15" s="224" t="s">
        <v>128</v>
      </c>
      <c r="J15" s="17">
        <v>19443</v>
      </c>
      <c r="K15" s="147"/>
      <c r="L15" s="31"/>
      <c r="M15" s="1" t="s">
        <v>219</v>
      </c>
      <c r="N15" s="19"/>
      <c r="O15"/>
      <c r="P15" s="462" t="s">
        <v>220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15</v>
      </c>
      <c r="I16" s="224" t="s">
        <v>22</v>
      </c>
      <c r="J16" s="193">
        <v>11629</v>
      </c>
      <c r="K16" s="147"/>
      <c r="L16" s="5">
        <f>SUM(L3)</f>
        <v>26</v>
      </c>
      <c r="M16" s="17">
        <f>SUM(N3)</f>
        <v>116298</v>
      </c>
      <c r="N16" s="224" t="s">
        <v>32</v>
      </c>
      <c r="O16" s="5">
        <f>SUM(O3)</f>
        <v>26</v>
      </c>
      <c r="P16" s="17">
        <f>SUM(M16)</f>
        <v>116298</v>
      </c>
      <c r="Q16" s="381">
        <v>118602</v>
      </c>
      <c r="R16" s="114"/>
    </row>
    <row r="17" spans="2:20" ht="13.5" customHeight="1">
      <c r="B17" s="1"/>
      <c r="C17" s="19"/>
      <c r="D17" s="1"/>
      <c r="E17" s="22"/>
      <c r="F17" s="1"/>
      <c r="H17" s="119">
        <v>14</v>
      </c>
      <c r="I17" s="224" t="s">
        <v>21</v>
      </c>
      <c r="J17" s="17">
        <v>10500</v>
      </c>
      <c r="K17" s="147"/>
      <c r="L17" s="5">
        <f t="shared" ref="L17:L25" si="3">SUM(L4)</f>
        <v>36</v>
      </c>
      <c r="M17" s="17">
        <f t="shared" ref="M17:M25" si="4">SUM(N4)</f>
        <v>67449</v>
      </c>
      <c r="N17" s="224" t="s">
        <v>5</v>
      </c>
      <c r="O17" s="5">
        <f t="shared" ref="O17:O25" si="5">SUM(O4)</f>
        <v>36</v>
      </c>
      <c r="P17" s="17">
        <f t="shared" ref="P17:P25" si="6">SUM(M17)</f>
        <v>67449</v>
      </c>
      <c r="Q17" s="382">
        <v>76803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37</v>
      </c>
      <c r="I18" s="224" t="s">
        <v>39</v>
      </c>
      <c r="J18" s="303">
        <v>9174</v>
      </c>
      <c r="K18" s="147"/>
      <c r="L18" s="5">
        <f t="shared" si="3"/>
        <v>33</v>
      </c>
      <c r="M18" s="17">
        <f t="shared" si="4"/>
        <v>89348</v>
      </c>
      <c r="N18" s="224" t="s">
        <v>0</v>
      </c>
      <c r="O18" s="5">
        <f t="shared" si="5"/>
        <v>33</v>
      </c>
      <c r="P18" s="17">
        <f t="shared" si="6"/>
        <v>89348</v>
      </c>
      <c r="Q18" s="382">
        <v>93125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11"/>
      <c r="H19" s="119">
        <v>9</v>
      </c>
      <c r="I19" s="463" t="s">
        <v>208</v>
      </c>
      <c r="J19" s="303">
        <v>8644</v>
      </c>
      <c r="L19" s="5">
        <f t="shared" si="3"/>
        <v>16</v>
      </c>
      <c r="M19" s="17">
        <f t="shared" si="4"/>
        <v>70495</v>
      </c>
      <c r="N19" s="224" t="s">
        <v>3</v>
      </c>
      <c r="O19" s="5">
        <f t="shared" si="5"/>
        <v>16</v>
      </c>
      <c r="P19" s="17">
        <f t="shared" si="6"/>
        <v>70495</v>
      </c>
      <c r="Q19" s="382">
        <v>117934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21</v>
      </c>
      <c r="I20" s="463" t="s">
        <v>199</v>
      </c>
      <c r="J20" s="17">
        <v>7774</v>
      </c>
      <c r="L20" s="5">
        <f t="shared" si="3"/>
        <v>34</v>
      </c>
      <c r="M20" s="17">
        <f t="shared" si="4"/>
        <v>56050</v>
      </c>
      <c r="N20" s="224" t="s">
        <v>1</v>
      </c>
      <c r="O20" s="5">
        <f t="shared" si="5"/>
        <v>34</v>
      </c>
      <c r="P20" s="17">
        <f t="shared" si="6"/>
        <v>56050</v>
      </c>
      <c r="Q20" s="382">
        <v>59000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30</v>
      </c>
      <c r="I21" s="224" t="s">
        <v>35</v>
      </c>
      <c r="J21" s="17">
        <v>6225</v>
      </c>
      <c r="L21" s="5">
        <f t="shared" si="3"/>
        <v>40</v>
      </c>
      <c r="M21" s="17">
        <f t="shared" si="4"/>
        <v>46793</v>
      </c>
      <c r="N21" s="225" t="s">
        <v>2</v>
      </c>
      <c r="O21" s="5">
        <f t="shared" si="5"/>
        <v>40</v>
      </c>
      <c r="P21" s="17">
        <f t="shared" si="6"/>
        <v>46793</v>
      </c>
      <c r="Q21" s="382">
        <v>53880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3</v>
      </c>
      <c r="I22" s="224" t="s">
        <v>12</v>
      </c>
      <c r="J22" s="17">
        <v>6032</v>
      </c>
      <c r="K22" s="19"/>
      <c r="L22" s="5">
        <f t="shared" si="3"/>
        <v>17</v>
      </c>
      <c r="M22" s="17">
        <f t="shared" si="4"/>
        <v>46673</v>
      </c>
      <c r="N22" s="227" t="s">
        <v>23</v>
      </c>
      <c r="O22" s="5">
        <f t="shared" si="5"/>
        <v>17</v>
      </c>
      <c r="P22" s="17">
        <f t="shared" si="6"/>
        <v>46673</v>
      </c>
      <c r="Q22" s="382">
        <v>38277</v>
      </c>
      <c r="R22" s="114"/>
    </row>
    <row r="23" spans="2:20" ht="13.5" customHeight="1">
      <c r="B23" s="23"/>
      <c r="C23" s="19"/>
      <c r="D23" s="1"/>
      <c r="E23" s="22"/>
      <c r="F23" s="1"/>
      <c r="H23" s="119">
        <v>11</v>
      </c>
      <c r="I23" s="224" t="s">
        <v>19</v>
      </c>
      <c r="J23" s="17">
        <v>5524</v>
      </c>
      <c r="K23" s="19"/>
      <c r="L23" s="5">
        <f t="shared" si="3"/>
        <v>13</v>
      </c>
      <c r="M23" s="17">
        <f t="shared" si="4"/>
        <v>42550</v>
      </c>
      <c r="N23" s="224" t="s">
        <v>7</v>
      </c>
      <c r="O23" s="5">
        <f t="shared" si="5"/>
        <v>13</v>
      </c>
      <c r="P23" s="17">
        <f t="shared" si="6"/>
        <v>42550</v>
      </c>
      <c r="Q23" s="382">
        <v>40371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12</v>
      </c>
      <c r="I24" s="224" t="s">
        <v>20</v>
      </c>
      <c r="J24" s="17">
        <v>3220</v>
      </c>
      <c r="K24" s="19"/>
      <c r="L24" s="5">
        <f t="shared" si="3"/>
        <v>24</v>
      </c>
      <c r="M24" s="17">
        <f t="shared" si="4"/>
        <v>32143</v>
      </c>
      <c r="N24" s="227" t="s">
        <v>30</v>
      </c>
      <c r="O24" s="5">
        <f t="shared" si="5"/>
        <v>24</v>
      </c>
      <c r="P24" s="17">
        <f t="shared" si="6"/>
        <v>32143</v>
      </c>
      <c r="Q24" s="382">
        <v>32409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22</v>
      </c>
      <c r="I25" s="224" t="s">
        <v>28</v>
      </c>
      <c r="J25" s="17">
        <v>2897</v>
      </c>
      <c r="K25" s="19"/>
      <c r="L25" s="18">
        <f t="shared" si="3"/>
        <v>25</v>
      </c>
      <c r="M25" s="160">
        <f t="shared" si="4"/>
        <v>28179</v>
      </c>
      <c r="N25" s="468" t="s">
        <v>31</v>
      </c>
      <c r="O25" s="18">
        <f t="shared" si="5"/>
        <v>25</v>
      </c>
      <c r="P25" s="160">
        <f t="shared" si="6"/>
        <v>28179</v>
      </c>
      <c r="Q25" s="383">
        <v>31111</v>
      </c>
      <c r="R25" s="178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1</v>
      </c>
      <c r="I26" s="224" t="s">
        <v>4</v>
      </c>
      <c r="J26" s="193">
        <v>2538</v>
      </c>
      <c r="K26" s="19"/>
      <c r="L26" s="161"/>
      <c r="M26" s="226">
        <f>SUM(J43-(M16+M17+M18+M19+M20+M21+M22+M23+M24+M25))</f>
        <v>148413</v>
      </c>
      <c r="N26" s="304" t="s">
        <v>47</v>
      </c>
      <c r="O26" s="162"/>
      <c r="P26" s="226">
        <f>SUM(M26)</f>
        <v>148413</v>
      </c>
      <c r="Q26" s="226"/>
      <c r="R26" s="247">
        <v>840852</v>
      </c>
      <c r="T26" s="33"/>
    </row>
    <row r="27" spans="2:20" ht="13.5" customHeight="1">
      <c r="H27" s="119">
        <v>39</v>
      </c>
      <c r="I27" s="224" t="s">
        <v>41</v>
      </c>
      <c r="J27" s="17">
        <v>2360</v>
      </c>
      <c r="K27" s="19"/>
      <c r="M27" s="58" t="s">
        <v>211</v>
      </c>
      <c r="N27" s="58"/>
      <c r="O27" s="155"/>
      <c r="P27" s="156" t="s">
        <v>212</v>
      </c>
    </row>
    <row r="28" spans="2:20" ht="13.5" customHeight="1">
      <c r="G28" s="21"/>
      <c r="H28" s="119">
        <v>18</v>
      </c>
      <c r="I28" s="224" t="s">
        <v>24</v>
      </c>
      <c r="J28" s="17">
        <v>1904</v>
      </c>
      <c r="K28" s="19"/>
      <c r="M28" s="125">
        <f t="shared" ref="M28:M37" si="7">SUM(Q3)</f>
        <v>114552</v>
      </c>
      <c r="N28" s="224" t="s">
        <v>32</v>
      </c>
      <c r="O28" s="5">
        <f>SUM(L3)</f>
        <v>26</v>
      </c>
      <c r="P28" s="125">
        <f t="shared" ref="P28:P37" si="8">SUM(Q3)</f>
        <v>114552</v>
      </c>
    </row>
    <row r="29" spans="2:20" ht="13.5" customHeight="1">
      <c r="H29" s="119">
        <v>27</v>
      </c>
      <c r="I29" s="224" t="s">
        <v>33</v>
      </c>
      <c r="J29" s="17">
        <v>1879</v>
      </c>
      <c r="K29" s="19"/>
      <c r="M29" s="125">
        <f t="shared" si="7"/>
        <v>31879</v>
      </c>
      <c r="N29" s="224" t="s">
        <v>5</v>
      </c>
      <c r="O29" s="5">
        <f t="shared" ref="O29:O37" si="9">SUM(L4)</f>
        <v>36</v>
      </c>
      <c r="P29" s="125">
        <f t="shared" si="8"/>
        <v>31879</v>
      </c>
    </row>
    <row r="30" spans="2:20" ht="13.5" customHeight="1">
      <c r="H30" s="119">
        <v>29</v>
      </c>
      <c r="I30" s="224" t="s">
        <v>118</v>
      </c>
      <c r="J30" s="17">
        <v>1518</v>
      </c>
      <c r="K30" s="19"/>
      <c r="M30" s="125">
        <f t="shared" si="7"/>
        <v>89458</v>
      </c>
      <c r="N30" s="224" t="s">
        <v>0</v>
      </c>
      <c r="O30" s="5">
        <f t="shared" si="9"/>
        <v>33</v>
      </c>
      <c r="P30" s="125">
        <f t="shared" si="8"/>
        <v>89458</v>
      </c>
    </row>
    <row r="31" spans="2:20" ht="13.5" customHeight="1">
      <c r="H31" s="119">
        <v>35</v>
      </c>
      <c r="I31" s="224" t="s">
        <v>38</v>
      </c>
      <c r="J31" s="17">
        <v>1097</v>
      </c>
      <c r="K31" s="19"/>
      <c r="M31" s="125">
        <f t="shared" si="7"/>
        <v>62499</v>
      </c>
      <c r="N31" s="224" t="s">
        <v>3</v>
      </c>
      <c r="O31" s="5">
        <f t="shared" si="9"/>
        <v>16</v>
      </c>
      <c r="P31" s="125">
        <f t="shared" si="8"/>
        <v>62499</v>
      </c>
    </row>
    <row r="32" spans="2:20" ht="13.5" customHeight="1">
      <c r="H32" s="119">
        <v>6</v>
      </c>
      <c r="I32" s="224" t="s">
        <v>15</v>
      </c>
      <c r="J32" s="17">
        <v>574</v>
      </c>
      <c r="K32" s="19"/>
      <c r="M32" s="125">
        <f t="shared" si="7"/>
        <v>65302</v>
      </c>
      <c r="N32" s="224" t="s">
        <v>1</v>
      </c>
      <c r="O32" s="5">
        <f t="shared" si="9"/>
        <v>34</v>
      </c>
      <c r="P32" s="125">
        <f t="shared" si="8"/>
        <v>65302</v>
      </c>
      <c r="S32" s="14"/>
    </row>
    <row r="33" spans="7:21" ht="13.5" customHeight="1">
      <c r="G33" s="533"/>
      <c r="H33" s="119">
        <v>4</v>
      </c>
      <c r="I33" s="224" t="s">
        <v>13</v>
      </c>
      <c r="J33" s="303">
        <v>360</v>
      </c>
      <c r="K33" s="19"/>
      <c r="M33" s="125">
        <f t="shared" si="7"/>
        <v>59821</v>
      </c>
      <c r="N33" s="225" t="s">
        <v>2</v>
      </c>
      <c r="O33" s="5">
        <f t="shared" si="9"/>
        <v>40</v>
      </c>
      <c r="P33" s="125">
        <f t="shared" si="8"/>
        <v>59821</v>
      </c>
      <c r="S33" s="33"/>
      <c r="T33" s="33"/>
    </row>
    <row r="34" spans="7:21" ht="13.5" customHeight="1">
      <c r="H34" s="119">
        <v>32</v>
      </c>
      <c r="I34" s="224" t="s">
        <v>37</v>
      </c>
      <c r="J34" s="17">
        <v>294</v>
      </c>
      <c r="K34" s="19"/>
      <c r="M34" s="125">
        <f t="shared" si="7"/>
        <v>42319</v>
      </c>
      <c r="N34" s="227" t="s">
        <v>23</v>
      </c>
      <c r="O34" s="5">
        <f t="shared" si="9"/>
        <v>17</v>
      </c>
      <c r="P34" s="125">
        <f t="shared" si="8"/>
        <v>42319</v>
      </c>
      <c r="S34" s="33"/>
      <c r="T34" s="33"/>
    </row>
    <row r="35" spans="7:21" ht="13.5" customHeight="1">
      <c r="H35" s="119">
        <v>19</v>
      </c>
      <c r="I35" s="224" t="s">
        <v>25</v>
      </c>
      <c r="J35" s="17">
        <v>273</v>
      </c>
      <c r="K35" s="19"/>
      <c r="M35" s="125">
        <f t="shared" si="7"/>
        <v>51919</v>
      </c>
      <c r="N35" s="224" t="s">
        <v>7</v>
      </c>
      <c r="O35" s="5">
        <f t="shared" si="9"/>
        <v>13</v>
      </c>
      <c r="P35" s="125">
        <f t="shared" si="8"/>
        <v>51919</v>
      </c>
      <c r="S35" s="33"/>
    </row>
    <row r="36" spans="7:21" ht="13.5" customHeight="1">
      <c r="H36" s="119">
        <v>23</v>
      </c>
      <c r="I36" s="224" t="s">
        <v>29</v>
      </c>
      <c r="J36" s="17">
        <v>259</v>
      </c>
      <c r="K36" s="19"/>
      <c r="M36" s="125">
        <f t="shared" si="7"/>
        <v>32958</v>
      </c>
      <c r="N36" s="227" t="s">
        <v>30</v>
      </c>
      <c r="O36" s="5">
        <f t="shared" si="9"/>
        <v>24</v>
      </c>
      <c r="P36" s="125">
        <f t="shared" si="8"/>
        <v>32958</v>
      </c>
      <c r="S36" s="33"/>
    </row>
    <row r="37" spans="7:21" ht="13.5" customHeight="1" thickBot="1">
      <c r="H37" s="119">
        <v>20</v>
      </c>
      <c r="I37" s="224" t="s">
        <v>26</v>
      </c>
      <c r="J37" s="17">
        <v>120</v>
      </c>
      <c r="K37" s="19"/>
      <c r="M37" s="159">
        <f t="shared" si="7"/>
        <v>26396</v>
      </c>
      <c r="N37" s="468" t="s">
        <v>31</v>
      </c>
      <c r="O37" s="18">
        <f t="shared" si="9"/>
        <v>25</v>
      </c>
      <c r="P37" s="159">
        <f t="shared" si="8"/>
        <v>26396</v>
      </c>
      <c r="S37" s="33"/>
    </row>
    <row r="38" spans="7:21" ht="13.5" customHeight="1" thickTop="1">
      <c r="G38" s="511"/>
      <c r="H38" s="119">
        <v>5</v>
      </c>
      <c r="I38" s="224" t="s">
        <v>14</v>
      </c>
      <c r="J38" s="126">
        <v>85</v>
      </c>
      <c r="K38" s="19"/>
      <c r="M38" s="479">
        <f>SUM(Q13-(Q3+Q4+Q5+Q6+Q7+Q8+Q9+Q10+Q11+Q12))</f>
        <v>176831</v>
      </c>
      <c r="N38" s="480" t="s">
        <v>204</v>
      </c>
      <c r="O38" s="481"/>
      <c r="P38" s="482">
        <f>SUM(M38)</f>
        <v>176831</v>
      </c>
      <c r="U38" s="33"/>
    </row>
    <row r="39" spans="7:21" ht="13.5" customHeight="1">
      <c r="H39" s="119">
        <v>28</v>
      </c>
      <c r="I39" s="224" t="s">
        <v>34</v>
      </c>
      <c r="J39" s="303">
        <v>79</v>
      </c>
      <c r="K39" s="19"/>
      <c r="P39" s="33"/>
    </row>
    <row r="40" spans="7:21" ht="13.5" customHeight="1">
      <c r="H40" s="119">
        <v>10</v>
      </c>
      <c r="I40" s="224" t="s">
        <v>18</v>
      </c>
      <c r="J40" s="17">
        <v>72</v>
      </c>
      <c r="K40" s="19"/>
    </row>
    <row r="41" spans="7:21" ht="13.5" customHeight="1">
      <c r="G41" s="533"/>
      <c r="H41" s="119">
        <v>7</v>
      </c>
      <c r="I41" s="224" t="s">
        <v>16</v>
      </c>
      <c r="J41" s="17">
        <v>0</v>
      </c>
      <c r="K41" s="19"/>
    </row>
    <row r="42" spans="7:21" ht="13.5" customHeight="1" thickBot="1">
      <c r="H42" s="194">
        <v>8</v>
      </c>
      <c r="I42" s="227" t="s">
        <v>17</v>
      </c>
      <c r="J42" s="160">
        <v>0</v>
      </c>
      <c r="K42" s="19"/>
    </row>
    <row r="43" spans="7:21" ht="13.5" customHeight="1" thickTop="1">
      <c r="H43" s="161"/>
      <c r="I43" s="403" t="s">
        <v>112</v>
      </c>
      <c r="J43" s="404">
        <f>SUM(J3:J42)</f>
        <v>744391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218</v>
      </c>
      <c r="D52" s="12" t="s">
        <v>210</v>
      </c>
      <c r="E52" s="29" t="s">
        <v>45</v>
      </c>
      <c r="F52" s="28" t="s">
        <v>44</v>
      </c>
      <c r="G52" s="28" t="s">
        <v>42</v>
      </c>
      <c r="I52" s="223"/>
    </row>
    <row r="53" spans="1:16" ht="13.5" customHeight="1">
      <c r="A53" s="13">
        <v>1</v>
      </c>
      <c r="B53" s="224" t="s">
        <v>32</v>
      </c>
      <c r="C53" s="17">
        <f t="shared" ref="C53:C62" si="10">SUM(J3)</f>
        <v>116298</v>
      </c>
      <c r="D53" s="126">
        <f t="shared" ref="D53:D63" si="11">SUM(Q3)</f>
        <v>114552</v>
      </c>
      <c r="E53" s="123">
        <f t="shared" ref="E53:E62" si="12">SUM(P16/Q16*100)</f>
        <v>98.057368341174694</v>
      </c>
      <c r="F53" s="25">
        <f t="shared" ref="F53:F63" si="13">SUM(C53/D53*100)</f>
        <v>101.52419861722188</v>
      </c>
      <c r="G53" s="26"/>
      <c r="I53" s="223"/>
    </row>
    <row r="54" spans="1:16" ht="13.5" customHeight="1">
      <c r="A54" s="13">
        <v>2</v>
      </c>
      <c r="B54" s="224" t="s">
        <v>5</v>
      </c>
      <c r="C54" s="17">
        <f t="shared" si="10"/>
        <v>67449</v>
      </c>
      <c r="D54" s="126">
        <f t="shared" si="11"/>
        <v>31879</v>
      </c>
      <c r="E54" s="123">
        <f t="shared" si="12"/>
        <v>87.820788250458975</v>
      </c>
      <c r="F54" s="25">
        <f t="shared" si="13"/>
        <v>211.57815489820882</v>
      </c>
      <c r="G54" s="26"/>
      <c r="I54" s="223"/>
    </row>
    <row r="55" spans="1:16" ht="13.5" customHeight="1">
      <c r="A55" s="13">
        <v>3</v>
      </c>
      <c r="B55" s="224" t="s">
        <v>0</v>
      </c>
      <c r="C55" s="17">
        <f t="shared" si="10"/>
        <v>89348</v>
      </c>
      <c r="D55" s="126">
        <f t="shared" si="11"/>
        <v>89458</v>
      </c>
      <c r="E55" s="123">
        <f t="shared" si="12"/>
        <v>95.944161073825512</v>
      </c>
      <c r="F55" s="25">
        <f t="shared" si="13"/>
        <v>99.877037268885957</v>
      </c>
      <c r="G55" s="26"/>
      <c r="I55" s="223"/>
    </row>
    <row r="56" spans="1:16" ht="13.5" customHeight="1">
      <c r="A56" s="13">
        <v>4</v>
      </c>
      <c r="B56" s="224" t="s">
        <v>3</v>
      </c>
      <c r="C56" s="17">
        <f t="shared" si="10"/>
        <v>70495</v>
      </c>
      <c r="D56" s="126">
        <f t="shared" si="11"/>
        <v>62499</v>
      </c>
      <c r="E56" s="123">
        <f t="shared" si="12"/>
        <v>59.774958875303128</v>
      </c>
      <c r="F56" s="25">
        <f t="shared" si="13"/>
        <v>112.79380470087521</v>
      </c>
      <c r="G56" s="26"/>
      <c r="I56" s="223"/>
    </row>
    <row r="57" spans="1:16" ht="13.5" customHeight="1">
      <c r="A57" s="13">
        <v>5</v>
      </c>
      <c r="B57" s="224" t="s">
        <v>1</v>
      </c>
      <c r="C57" s="17">
        <f t="shared" si="10"/>
        <v>56050</v>
      </c>
      <c r="D57" s="126">
        <f t="shared" si="11"/>
        <v>65302</v>
      </c>
      <c r="E57" s="123">
        <f t="shared" si="12"/>
        <v>95</v>
      </c>
      <c r="F57" s="25">
        <f t="shared" si="13"/>
        <v>85.831980643778138</v>
      </c>
      <c r="G57" s="26"/>
      <c r="I57" s="223"/>
      <c r="P57" s="33"/>
    </row>
    <row r="58" spans="1:16" ht="13.5" customHeight="1">
      <c r="A58" s="13">
        <v>6</v>
      </c>
      <c r="B58" s="225" t="s">
        <v>2</v>
      </c>
      <c r="C58" s="17">
        <f t="shared" si="10"/>
        <v>46793</v>
      </c>
      <c r="D58" s="126">
        <f t="shared" si="11"/>
        <v>59821</v>
      </c>
      <c r="E58" s="123">
        <f t="shared" si="12"/>
        <v>86.846696362286551</v>
      </c>
      <c r="F58" s="25">
        <f t="shared" si="13"/>
        <v>78.221694722589049</v>
      </c>
      <c r="G58" s="26"/>
    </row>
    <row r="59" spans="1:16" ht="13.5" customHeight="1">
      <c r="A59" s="13">
        <v>7</v>
      </c>
      <c r="B59" s="227" t="s">
        <v>23</v>
      </c>
      <c r="C59" s="17">
        <f t="shared" si="10"/>
        <v>46673</v>
      </c>
      <c r="D59" s="126">
        <f t="shared" si="11"/>
        <v>42319</v>
      </c>
      <c r="E59" s="123">
        <f t="shared" si="12"/>
        <v>121.93484337853018</v>
      </c>
      <c r="F59" s="25">
        <f t="shared" si="13"/>
        <v>110.28852288570145</v>
      </c>
      <c r="G59" s="26"/>
    </row>
    <row r="60" spans="1:16" ht="13.5" customHeight="1">
      <c r="A60" s="13">
        <v>8</v>
      </c>
      <c r="B60" s="224" t="s">
        <v>7</v>
      </c>
      <c r="C60" s="17">
        <f t="shared" si="10"/>
        <v>42550</v>
      </c>
      <c r="D60" s="126">
        <f t="shared" si="11"/>
        <v>51919</v>
      </c>
      <c r="E60" s="123">
        <f t="shared" si="12"/>
        <v>105.39743875554235</v>
      </c>
      <c r="F60" s="25">
        <f t="shared" si="13"/>
        <v>81.95458310059901</v>
      </c>
      <c r="G60" s="26"/>
    </row>
    <row r="61" spans="1:16" ht="13.5" customHeight="1">
      <c r="A61" s="13">
        <v>9</v>
      </c>
      <c r="B61" s="227" t="s">
        <v>30</v>
      </c>
      <c r="C61" s="17">
        <f t="shared" si="10"/>
        <v>32143</v>
      </c>
      <c r="D61" s="126">
        <f t="shared" si="11"/>
        <v>32958</v>
      </c>
      <c r="E61" s="123">
        <f t="shared" si="12"/>
        <v>99.179240334474997</v>
      </c>
      <c r="F61" s="25">
        <f t="shared" si="13"/>
        <v>97.527155774015412</v>
      </c>
      <c r="G61" s="26"/>
    </row>
    <row r="62" spans="1:16" ht="13.5" customHeight="1" thickBot="1">
      <c r="A62" s="179">
        <v>10</v>
      </c>
      <c r="B62" s="468" t="s">
        <v>31</v>
      </c>
      <c r="C62" s="160">
        <f t="shared" si="10"/>
        <v>28179</v>
      </c>
      <c r="D62" s="180">
        <f t="shared" si="11"/>
        <v>26396</v>
      </c>
      <c r="E62" s="181">
        <f t="shared" si="12"/>
        <v>90.575680627430813</v>
      </c>
      <c r="F62" s="182">
        <f t="shared" si="13"/>
        <v>106.75481133505076</v>
      </c>
      <c r="G62" s="183"/>
    </row>
    <row r="63" spans="1:16" ht="13.5" customHeight="1" thickTop="1">
      <c r="A63" s="161"/>
      <c r="B63" s="184" t="s">
        <v>83</v>
      </c>
      <c r="C63" s="185">
        <f>SUM(J43)</f>
        <v>744391</v>
      </c>
      <c r="D63" s="185">
        <f t="shared" si="11"/>
        <v>753934</v>
      </c>
      <c r="E63" s="186">
        <f>SUM(C63/R26*100)</f>
        <v>88.528183318824233</v>
      </c>
      <c r="F63" s="187">
        <f t="shared" si="13"/>
        <v>98.734239336599757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L43" sqref="L43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6" t="s">
        <v>218</v>
      </c>
      <c r="I2" s="119"/>
      <c r="J2" s="258" t="s">
        <v>125</v>
      </c>
      <c r="K2" s="5"/>
      <c r="L2" s="412" t="s">
        <v>210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122</v>
      </c>
      <c r="I3" s="119"/>
      <c r="J3" s="202" t="s">
        <v>123</v>
      </c>
      <c r="K3" s="5"/>
      <c r="L3" s="412" t="s">
        <v>122</v>
      </c>
      <c r="M3" s="1"/>
      <c r="N3" s="129"/>
      <c r="O3" s="129"/>
      <c r="S3" s="31"/>
      <c r="T3" s="31"/>
      <c r="U3" s="31"/>
    </row>
    <row r="4" spans="8:30">
      <c r="H4" s="128">
        <v>26020</v>
      </c>
      <c r="I4" s="119">
        <v>33</v>
      </c>
      <c r="J4" s="224" t="s">
        <v>0</v>
      </c>
      <c r="K4" s="163">
        <f>SUM(I4)</f>
        <v>33</v>
      </c>
      <c r="L4" s="429">
        <v>25281</v>
      </c>
      <c r="M4" s="54"/>
      <c r="N4" s="130"/>
      <c r="O4" s="130"/>
      <c r="S4" s="31"/>
      <c r="T4" s="31"/>
      <c r="U4" s="31"/>
    </row>
    <row r="5" spans="8:30">
      <c r="H5" s="53">
        <v>19085</v>
      </c>
      <c r="I5" s="119">
        <v>26</v>
      </c>
      <c r="J5" s="224" t="s">
        <v>32</v>
      </c>
      <c r="K5" s="163">
        <f t="shared" ref="K5:K13" si="0">SUM(I5)</f>
        <v>26</v>
      </c>
      <c r="L5" s="430">
        <v>19429</v>
      </c>
      <c r="M5" s="54"/>
      <c r="N5" s="130"/>
      <c r="O5" s="130"/>
      <c r="S5" s="31"/>
      <c r="T5" s="31"/>
      <c r="U5" s="31"/>
    </row>
    <row r="6" spans="8:30">
      <c r="H6" s="127">
        <v>4906</v>
      </c>
      <c r="I6" s="119">
        <v>14</v>
      </c>
      <c r="J6" s="224" t="s">
        <v>21</v>
      </c>
      <c r="K6" s="163">
        <f t="shared" si="0"/>
        <v>14</v>
      </c>
      <c r="L6" s="430">
        <v>4675</v>
      </c>
      <c r="M6" s="54"/>
      <c r="N6" s="257"/>
      <c r="O6" s="130"/>
      <c r="S6" s="31"/>
      <c r="T6" s="31"/>
      <c r="U6" s="31"/>
    </row>
    <row r="7" spans="8:30">
      <c r="H7" s="53">
        <v>4479</v>
      </c>
      <c r="I7" s="119">
        <v>38</v>
      </c>
      <c r="J7" s="224" t="s">
        <v>40</v>
      </c>
      <c r="K7" s="163">
        <f t="shared" si="0"/>
        <v>38</v>
      </c>
      <c r="L7" s="430">
        <v>4802</v>
      </c>
      <c r="M7" s="54"/>
      <c r="N7" s="130"/>
      <c r="O7" s="130"/>
      <c r="S7" s="31"/>
      <c r="T7" s="31"/>
      <c r="U7" s="31"/>
    </row>
    <row r="8" spans="8:30">
      <c r="H8" s="461">
        <v>3261</v>
      </c>
      <c r="I8" s="119">
        <v>15</v>
      </c>
      <c r="J8" s="224" t="s">
        <v>22</v>
      </c>
      <c r="K8" s="163">
        <f t="shared" si="0"/>
        <v>15</v>
      </c>
      <c r="L8" s="430">
        <v>3297</v>
      </c>
      <c r="M8" s="54"/>
      <c r="N8" s="130"/>
      <c r="O8" s="130"/>
      <c r="S8" s="31"/>
      <c r="T8" s="31"/>
      <c r="U8" s="31"/>
    </row>
    <row r="9" spans="8:30">
      <c r="H9" s="53">
        <v>2751</v>
      </c>
      <c r="I9" s="119">
        <v>36</v>
      </c>
      <c r="J9" s="224" t="s">
        <v>5</v>
      </c>
      <c r="K9" s="163">
        <f t="shared" si="0"/>
        <v>36</v>
      </c>
      <c r="L9" s="430">
        <v>1814</v>
      </c>
      <c r="M9" s="54"/>
      <c r="N9" s="130"/>
      <c r="O9" s="130"/>
      <c r="S9" s="31"/>
      <c r="T9" s="31"/>
      <c r="U9" s="31"/>
    </row>
    <row r="10" spans="8:30">
      <c r="H10" s="53">
        <v>2374</v>
      </c>
      <c r="I10" s="194">
        <v>34</v>
      </c>
      <c r="J10" s="227" t="s">
        <v>1</v>
      </c>
      <c r="K10" s="163">
        <f t="shared" si="0"/>
        <v>34</v>
      </c>
      <c r="L10" s="430">
        <v>2451</v>
      </c>
      <c r="S10" s="31"/>
      <c r="T10" s="31"/>
      <c r="U10" s="31"/>
    </row>
    <row r="11" spans="8:30">
      <c r="H11" s="128">
        <v>2205</v>
      </c>
      <c r="I11" s="119">
        <v>37</v>
      </c>
      <c r="J11" s="224" t="s">
        <v>39</v>
      </c>
      <c r="K11" s="163">
        <f t="shared" si="0"/>
        <v>37</v>
      </c>
      <c r="L11" s="430">
        <v>3338</v>
      </c>
      <c r="M11" s="54"/>
      <c r="N11" s="130"/>
      <c r="O11" s="130"/>
      <c r="S11" s="31"/>
      <c r="T11" s="31"/>
      <c r="U11" s="31"/>
    </row>
    <row r="12" spans="8:30">
      <c r="H12" s="195">
        <v>1563</v>
      </c>
      <c r="I12" s="194">
        <v>17</v>
      </c>
      <c r="J12" s="227" t="s">
        <v>23</v>
      </c>
      <c r="K12" s="163">
        <f t="shared" si="0"/>
        <v>17</v>
      </c>
      <c r="L12" s="430">
        <v>1445</v>
      </c>
      <c r="M12" s="54"/>
      <c r="N12" s="130"/>
      <c r="O12" s="130"/>
      <c r="S12" s="31"/>
      <c r="T12" s="31"/>
      <c r="U12" s="31"/>
    </row>
    <row r="13" spans="8:30" ht="14.25" thickBot="1">
      <c r="H13" s="544">
        <v>1414</v>
      </c>
      <c r="I13" s="473">
        <v>16</v>
      </c>
      <c r="J13" s="474" t="s">
        <v>3</v>
      </c>
      <c r="K13" s="163">
        <f t="shared" si="0"/>
        <v>16</v>
      </c>
      <c r="L13" s="430">
        <v>1444</v>
      </c>
      <c r="M13" s="54"/>
      <c r="N13" s="130"/>
      <c r="O13" s="130"/>
      <c r="S13" s="31"/>
      <c r="T13" s="31"/>
      <c r="U13" s="31"/>
    </row>
    <row r="14" spans="8:30" ht="14.25" thickTop="1">
      <c r="H14" s="127">
        <v>1343</v>
      </c>
      <c r="I14" s="168">
        <v>24</v>
      </c>
      <c r="J14" s="246" t="s">
        <v>30</v>
      </c>
      <c r="K14" s="151" t="s">
        <v>9</v>
      </c>
      <c r="L14" s="431">
        <v>73056</v>
      </c>
      <c r="S14" s="31"/>
      <c r="T14" s="31"/>
      <c r="U14" s="31"/>
    </row>
    <row r="15" spans="8:30">
      <c r="H15" s="53">
        <v>1262</v>
      </c>
      <c r="I15" s="119">
        <v>25</v>
      </c>
      <c r="J15" s="224" t="s">
        <v>31</v>
      </c>
      <c r="K15" s="61"/>
      <c r="L15" s="1" t="s">
        <v>68</v>
      </c>
      <c r="M15" s="229" t="s">
        <v>113</v>
      </c>
      <c r="N15" s="51" t="s">
        <v>84</v>
      </c>
      <c r="S15" s="31"/>
      <c r="T15" s="31"/>
      <c r="U15" s="31"/>
    </row>
    <row r="16" spans="8:30">
      <c r="H16" s="53">
        <v>808</v>
      </c>
      <c r="I16" s="119">
        <v>27</v>
      </c>
      <c r="J16" s="224" t="s">
        <v>33</v>
      </c>
      <c r="K16" s="163">
        <f>SUM(I4)</f>
        <v>33</v>
      </c>
      <c r="L16" s="224" t="s">
        <v>0</v>
      </c>
      <c r="M16" s="432">
        <v>28753</v>
      </c>
      <c r="N16" s="128">
        <f>SUM(H4)</f>
        <v>26020</v>
      </c>
      <c r="O16" s="54"/>
      <c r="P16" s="21"/>
      <c r="S16" s="31"/>
      <c r="T16" s="31"/>
      <c r="U16" s="31"/>
    </row>
    <row r="17" spans="1:21">
      <c r="H17" s="127">
        <v>502</v>
      </c>
      <c r="I17" s="408">
        <v>40</v>
      </c>
      <c r="J17" s="225" t="s">
        <v>2</v>
      </c>
      <c r="K17" s="163">
        <f t="shared" ref="K17:K25" si="1">SUM(I5)</f>
        <v>26</v>
      </c>
      <c r="L17" s="224" t="s">
        <v>32</v>
      </c>
      <c r="M17" s="433">
        <v>20277</v>
      </c>
      <c r="N17" s="128">
        <f t="shared" ref="N17:N25" si="2">SUM(H5)</f>
        <v>19085</v>
      </c>
      <c r="O17" s="54"/>
      <c r="P17" s="21"/>
      <c r="S17" s="31"/>
      <c r="T17" s="31"/>
      <c r="U17" s="31"/>
    </row>
    <row r="18" spans="1:21">
      <c r="H18" s="545">
        <v>240</v>
      </c>
      <c r="I18" s="119">
        <v>19</v>
      </c>
      <c r="J18" s="224" t="s">
        <v>25</v>
      </c>
      <c r="K18" s="163">
        <f t="shared" si="1"/>
        <v>14</v>
      </c>
      <c r="L18" s="224" t="s">
        <v>21</v>
      </c>
      <c r="M18" s="433">
        <v>4786</v>
      </c>
      <c r="N18" s="128">
        <f t="shared" si="2"/>
        <v>4906</v>
      </c>
      <c r="O18" s="54"/>
      <c r="P18" s="21"/>
      <c r="S18" s="31"/>
      <c r="T18" s="31"/>
      <c r="U18" s="31"/>
    </row>
    <row r="19" spans="1:21">
      <c r="H19" s="52">
        <v>214</v>
      </c>
      <c r="I19" s="119">
        <v>1</v>
      </c>
      <c r="J19" s="224" t="s">
        <v>4</v>
      </c>
      <c r="K19" s="163">
        <f t="shared" si="1"/>
        <v>38</v>
      </c>
      <c r="L19" s="224" t="s">
        <v>40</v>
      </c>
      <c r="M19" s="433">
        <v>5175</v>
      </c>
      <c r="N19" s="128">
        <f t="shared" si="2"/>
        <v>4479</v>
      </c>
      <c r="O19" s="54"/>
      <c r="P19" s="21"/>
      <c r="S19" s="31"/>
      <c r="T19" s="31"/>
      <c r="U19" s="31"/>
    </row>
    <row r="20" spans="1:21" ht="14.25" thickBot="1">
      <c r="H20" s="127">
        <v>190</v>
      </c>
      <c r="I20" s="119">
        <v>21</v>
      </c>
      <c r="J20" s="224" t="s">
        <v>27</v>
      </c>
      <c r="K20" s="163">
        <f t="shared" si="1"/>
        <v>15</v>
      </c>
      <c r="L20" s="224" t="s">
        <v>22</v>
      </c>
      <c r="M20" s="433">
        <v>3283</v>
      </c>
      <c r="N20" s="128">
        <f t="shared" si="2"/>
        <v>3261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218</v>
      </c>
      <c r="D21" s="74" t="s">
        <v>210</v>
      </c>
      <c r="E21" s="74" t="s">
        <v>55</v>
      </c>
      <c r="F21" s="74" t="s">
        <v>54</v>
      </c>
      <c r="G21" s="74" t="s">
        <v>56</v>
      </c>
      <c r="H21" s="127">
        <v>130</v>
      </c>
      <c r="I21" s="119">
        <v>23</v>
      </c>
      <c r="J21" s="224" t="s">
        <v>29</v>
      </c>
      <c r="K21" s="163">
        <f t="shared" si="1"/>
        <v>36</v>
      </c>
      <c r="L21" s="224" t="s">
        <v>5</v>
      </c>
      <c r="M21" s="433">
        <v>2899</v>
      </c>
      <c r="N21" s="128">
        <f t="shared" si="2"/>
        <v>2751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26020</v>
      </c>
      <c r="D22" s="128">
        <f>SUM(L4)</f>
        <v>25281</v>
      </c>
      <c r="E22" s="66">
        <f t="shared" ref="E22:E32" si="4">SUM(N16/M16*100)</f>
        <v>90.494904879490832</v>
      </c>
      <c r="F22" s="70">
        <f>SUM(C22/D22*100)</f>
        <v>102.9231438629801</v>
      </c>
      <c r="G22" s="5"/>
      <c r="H22" s="131">
        <v>96</v>
      </c>
      <c r="I22" s="119">
        <v>22</v>
      </c>
      <c r="J22" s="224" t="s">
        <v>28</v>
      </c>
      <c r="K22" s="163">
        <f t="shared" si="1"/>
        <v>34</v>
      </c>
      <c r="L22" s="227" t="s">
        <v>1</v>
      </c>
      <c r="M22" s="433">
        <v>1889</v>
      </c>
      <c r="N22" s="128">
        <f t="shared" si="2"/>
        <v>2374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32</v>
      </c>
      <c r="C23" s="52">
        <f t="shared" si="3"/>
        <v>19085</v>
      </c>
      <c r="D23" s="128">
        <f>SUM(L5)</f>
        <v>19429</v>
      </c>
      <c r="E23" s="66">
        <f t="shared" si="4"/>
        <v>94.121418355772548</v>
      </c>
      <c r="F23" s="70">
        <f t="shared" ref="F23:F32" si="5">SUM(C23/D23*100)</f>
        <v>98.229450820937771</v>
      </c>
      <c r="G23" s="5"/>
      <c r="H23" s="534">
        <v>74</v>
      </c>
      <c r="I23" s="119">
        <v>2</v>
      </c>
      <c r="J23" s="224" t="s">
        <v>6</v>
      </c>
      <c r="K23" s="163">
        <f t="shared" si="1"/>
        <v>37</v>
      </c>
      <c r="L23" s="224" t="s">
        <v>39</v>
      </c>
      <c r="M23" s="433">
        <v>2541</v>
      </c>
      <c r="N23" s="128">
        <f t="shared" si="2"/>
        <v>2205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21</v>
      </c>
      <c r="C24" s="52">
        <f t="shared" si="3"/>
        <v>4906</v>
      </c>
      <c r="D24" s="128">
        <f t="shared" ref="D24:D31" si="6">SUM(L6)</f>
        <v>4675</v>
      </c>
      <c r="E24" s="66">
        <f t="shared" si="4"/>
        <v>102.50731299623904</v>
      </c>
      <c r="F24" s="70">
        <f t="shared" si="5"/>
        <v>104.94117647058823</v>
      </c>
      <c r="G24" s="5"/>
      <c r="H24" s="534">
        <v>60</v>
      </c>
      <c r="I24" s="119">
        <v>39</v>
      </c>
      <c r="J24" s="224" t="s">
        <v>41</v>
      </c>
      <c r="K24" s="163">
        <f t="shared" si="1"/>
        <v>17</v>
      </c>
      <c r="L24" s="227" t="s">
        <v>23</v>
      </c>
      <c r="M24" s="433">
        <v>1684</v>
      </c>
      <c r="N24" s="128">
        <f t="shared" si="2"/>
        <v>1563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40</v>
      </c>
      <c r="C25" s="52">
        <f t="shared" si="3"/>
        <v>4479</v>
      </c>
      <c r="D25" s="128">
        <f t="shared" si="6"/>
        <v>4802</v>
      </c>
      <c r="E25" s="66">
        <f t="shared" si="4"/>
        <v>86.550724637681171</v>
      </c>
      <c r="F25" s="70">
        <f t="shared" si="5"/>
        <v>93.273635985006237</v>
      </c>
      <c r="G25" s="5"/>
      <c r="H25" s="176">
        <v>46</v>
      </c>
      <c r="I25" s="119">
        <v>9</v>
      </c>
      <c r="J25" s="463" t="s">
        <v>209</v>
      </c>
      <c r="K25" s="253">
        <f t="shared" si="1"/>
        <v>16</v>
      </c>
      <c r="L25" s="474" t="s">
        <v>3</v>
      </c>
      <c r="M25" s="434">
        <v>1461</v>
      </c>
      <c r="N25" s="234">
        <f t="shared" si="2"/>
        <v>1414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22</v>
      </c>
      <c r="C26" s="52">
        <f t="shared" si="3"/>
        <v>3261</v>
      </c>
      <c r="D26" s="128">
        <f t="shared" si="6"/>
        <v>3297</v>
      </c>
      <c r="E26" s="66">
        <f t="shared" si="4"/>
        <v>99.329881206213827</v>
      </c>
      <c r="F26" s="70">
        <f t="shared" si="5"/>
        <v>98.908098271155595</v>
      </c>
      <c r="G26" s="16"/>
      <c r="H26" s="176">
        <v>38</v>
      </c>
      <c r="I26" s="119">
        <v>6</v>
      </c>
      <c r="J26" s="224" t="s">
        <v>15</v>
      </c>
      <c r="K26" s="5"/>
      <c r="L26" s="517" t="s">
        <v>198</v>
      </c>
      <c r="M26" s="435">
        <v>77987</v>
      </c>
      <c r="N26" s="266">
        <f>SUM(H44)</f>
        <v>73119</v>
      </c>
      <c r="S26" s="31"/>
      <c r="T26" s="31"/>
      <c r="U26" s="31"/>
    </row>
    <row r="27" spans="1:21">
      <c r="A27" s="76">
        <v>6</v>
      </c>
      <c r="B27" s="224" t="s">
        <v>5</v>
      </c>
      <c r="C27" s="52">
        <f t="shared" si="3"/>
        <v>2751</v>
      </c>
      <c r="D27" s="128">
        <f t="shared" si="6"/>
        <v>1814</v>
      </c>
      <c r="E27" s="66">
        <f t="shared" si="4"/>
        <v>94.894791307347361</v>
      </c>
      <c r="F27" s="70">
        <f t="shared" si="5"/>
        <v>151.65380374862184</v>
      </c>
      <c r="G27" s="5"/>
      <c r="H27" s="176">
        <v>24</v>
      </c>
      <c r="I27" s="119">
        <v>32</v>
      </c>
      <c r="J27" s="224" t="s">
        <v>37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1</v>
      </c>
      <c r="C28" s="52">
        <f t="shared" si="3"/>
        <v>2374</v>
      </c>
      <c r="D28" s="128">
        <f t="shared" si="6"/>
        <v>2451</v>
      </c>
      <c r="E28" s="66">
        <f t="shared" si="4"/>
        <v>125.67496029645315</v>
      </c>
      <c r="F28" s="70">
        <f t="shared" si="5"/>
        <v>96.858425132598938</v>
      </c>
      <c r="G28" s="5"/>
      <c r="H28" s="176">
        <v>20</v>
      </c>
      <c r="I28" s="119">
        <v>31</v>
      </c>
      <c r="J28" s="224" t="s">
        <v>128</v>
      </c>
      <c r="L28" s="36"/>
      <c r="S28" s="31"/>
      <c r="T28" s="31"/>
      <c r="U28" s="31"/>
    </row>
    <row r="29" spans="1:21">
      <c r="A29" s="76">
        <v>8</v>
      </c>
      <c r="B29" s="224" t="s">
        <v>39</v>
      </c>
      <c r="C29" s="52">
        <f t="shared" si="3"/>
        <v>2205</v>
      </c>
      <c r="D29" s="128">
        <f t="shared" si="6"/>
        <v>3338</v>
      </c>
      <c r="E29" s="66">
        <f t="shared" si="4"/>
        <v>86.776859504132233</v>
      </c>
      <c r="F29" s="70">
        <f t="shared" si="5"/>
        <v>66.057519472738164</v>
      </c>
      <c r="G29" s="15"/>
      <c r="H29" s="131">
        <v>13</v>
      </c>
      <c r="I29" s="119">
        <v>4</v>
      </c>
      <c r="J29" s="224" t="s">
        <v>13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23</v>
      </c>
      <c r="C30" s="52">
        <f t="shared" si="3"/>
        <v>1563</v>
      </c>
      <c r="D30" s="128">
        <f t="shared" si="6"/>
        <v>1445</v>
      </c>
      <c r="E30" s="66">
        <f t="shared" si="4"/>
        <v>92.814726840855116</v>
      </c>
      <c r="F30" s="70">
        <f t="shared" si="5"/>
        <v>108.16608996539792</v>
      </c>
      <c r="G30" s="16"/>
      <c r="H30" s="534">
        <v>1</v>
      </c>
      <c r="I30" s="119">
        <v>3</v>
      </c>
      <c r="J30" s="224" t="s">
        <v>12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74" t="s">
        <v>3</v>
      </c>
      <c r="C31" s="52">
        <f t="shared" si="3"/>
        <v>1414</v>
      </c>
      <c r="D31" s="128">
        <f t="shared" si="6"/>
        <v>1444</v>
      </c>
      <c r="E31" s="66">
        <f t="shared" si="4"/>
        <v>96.78302532511978</v>
      </c>
      <c r="F31" s="70">
        <f t="shared" si="5"/>
        <v>97.92243767313019</v>
      </c>
      <c r="G31" s="132"/>
      <c r="H31" s="131">
        <v>0</v>
      </c>
      <c r="I31" s="119">
        <v>5</v>
      </c>
      <c r="J31" s="224" t="s">
        <v>14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73119</v>
      </c>
      <c r="D32" s="82">
        <f>SUM(L14)</f>
        <v>73056</v>
      </c>
      <c r="E32" s="85">
        <f t="shared" si="4"/>
        <v>93.757934014643467</v>
      </c>
      <c r="F32" s="83">
        <f t="shared" si="5"/>
        <v>100.08623521681996</v>
      </c>
      <c r="G32" s="84"/>
      <c r="H32" s="313">
        <v>0</v>
      </c>
      <c r="I32" s="119">
        <v>7</v>
      </c>
      <c r="J32" s="224" t="s">
        <v>16</v>
      </c>
      <c r="L32" s="36"/>
      <c r="M32" s="31"/>
      <c r="S32" s="31"/>
      <c r="T32" s="31"/>
      <c r="U32" s="31"/>
    </row>
    <row r="33" spans="1:30">
      <c r="H33" s="139">
        <v>0</v>
      </c>
      <c r="I33" s="119">
        <v>8</v>
      </c>
      <c r="J33" s="224" t="s">
        <v>17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52">
        <v>0</v>
      </c>
      <c r="I34" s="119">
        <v>10</v>
      </c>
      <c r="J34" s="224" t="s">
        <v>18</v>
      </c>
      <c r="L34" s="296"/>
      <c r="M34" s="31"/>
      <c r="S34" s="31"/>
      <c r="T34" s="31"/>
      <c r="U34" s="31"/>
    </row>
    <row r="35" spans="1:30">
      <c r="H35" s="484">
        <v>0</v>
      </c>
      <c r="I35" s="119">
        <v>11</v>
      </c>
      <c r="J35" s="224" t="s">
        <v>19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52">
        <v>0</v>
      </c>
      <c r="I36" s="119">
        <v>12</v>
      </c>
      <c r="J36" s="224" t="s">
        <v>20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268">
        <v>0</v>
      </c>
      <c r="I37" s="119">
        <v>13</v>
      </c>
      <c r="J37" s="224" t="s">
        <v>7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537">
        <v>0</v>
      </c>
      <c r="I38" s="119">
        <v>18</v>
      </c>
      <c r="J38" s="224" t="s">
        <v>24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53">
        <v>0</v>
      </c>
      <c r="I39" s="119">
        <v>20</v>
      </c>
      <c r="J39" s="224" t="s">
        <v>26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268">
        <v>0</v>
      </c>
      <c r="I40" s="119">
        <v>28</v>
      </c>
      <c r="J40" s="224" t="s">
        <v>34</v>
      </c>
      <c r="L40" s="57"/>
      <c r="M40" s="31"/>
      <c r="S40" s="31"/>
      <c r="T40" s="31"/>
      <c r="U40" s="31"/>
    </row>
    <row r="41" spans="1:30">
      <c r="H41" s="127">
        <v>0</v>
      </c>
      <c r="I41" s="119">
        <v>29</v>
      </c>
      <c r="J41" s="224" t="s">
        <v>118</v>
      </c>
      <c r="L41" s="57"/>
      <c r="M41" s="31"/>
      <c r="S41" s="31"/>
      <c r="T41" s="31"/>
      <c r="U41" s="31"/>
    </row>
    <row r="42" spans="1:30">
      <c r="H42" s="53">
        <v>0</v>
      </c>
      <c r="I42" s="119">
        <v>30</v>
      </c>
      <c r="J42" s="224" t="s">
        <v>35</v>
      </c>
      <c r="L42" s="57"/>
      <c r="M42" s="31"/>
      <c r="S42" s="31"/>
      <c r="T42" s="31"/>
      <c r="U42" s="31"/>
    </row>
    <row r="43" spans="1:30">
      <c r="H43" s="268">
        <v>0</v>
      </c>
      <c r="I43" s="119">
        <v>35</v>
      </c>
      <c r="J43" s="224" t="s">
        <v>38</v>
      </c>
      <c r="L43" s="57"/>
      <c r="M43" s="31"/>
      <c r="S43" s="37"/>
      <c r="T43" s="37"/>
      <c r="U43" s="37"/>
    </row>
    <row r="44" spans="1:30">
      <c r="H44" s="164">
        <f>SUM(H4:H43)</f>
        <v>73119</v>
      </c>
      <c r="I44" s="119"/>
      <c r="J44" s="233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218</v>
      </c>
      <c r="I47" s="119"/>
      <c r="J47" s="251" t="s">
        <v>80</v>
      </c>
      <c r="K47" s="5"/>
      <c r="L47" s="417" t="s">
        <v>210</v>
      </c>
      <c r="S47" s="31"/>
      <c r="T47" s="31"/>
      <c r="U47" s="31"/>
      <c r="V47" s="31"/>
    </row>
    <row r="48" spans="1:30">
      <c r="H48" s="259" t="s">
        <v>122</v>
      </c>
      <c r="I48" s="168"/>
      <c r="J48" s="250" t="s">
        <v>57</v>
      </c>
      <c r="K48" s="244"/>
      <c r="L48" s="422" t="s">
        <v>122</v>
      </c>
      <c r="S48" s="31"/>
      <c r="T48" s="31"/>
      <c r="U48" s="31"/>
      <c r="V48" s="31"/>
    </row>
    <row r="49" spans="1:22">
      <c r="H49" s="128">
        <v>61268</v>
      </c>
      <c r="I49" s="119">
        <v>26</v>
      </c>
      <c r="J49" s="224" t="s">
        <v>32</v>
      </c>
      <c r="K49" s="5">
        <f>SUM(I49)</f>
        <v>26</v>
      </c>
      <c r="L49" s="423">
        <v>61077</v>
      </c>
      <c r="M49" s="1"/>
      <c r="N49" s="129"/>
      <c r="O49" s="129"/>
      <c r="S49" s="31"/>
      <c r="T49" s="31"/>
      <c r="U49" s="31"/>
      <c r="V49" s="31"/>
    </row>
    <row r="50" spans="1:22">
      <c r="H50" s="52">
        <v>18071</v>
      </c>
      <c r="I50" s="119">
        <v>13</v>
      </c>
      <c r="J50" s="224" t="s">
        <v>7</v>
      </c>
      <c r="K50" s="5">
        <f t="shared" ref="K50:K58" si="7">SUM(I50)</f>
        <v>13</v>
      </c>
      <c r="L50" s="423">
        <v>29432</v>
      </c>
      <c r="M50" s="31"/>
      <c r="N50" s="130"/>
      <c r="O50" s="130"/>
      <c r="S50" s="31"/>
      <c r="T50" s="31"/>
      <c r="U50" s="31"/>
      <c r="V50" s="31"/>
    </row>
    <row r="51" spans="1:22">
      <c r="H51" s="461">
        <v>13630</v>
      </c>
      <c r="I51" s="119">
        <v>33</v>
      </c>
      <c r="J51" s="224" t="s">
        <v>0</v>
      </c>
      <c r="K51" s="5">
        <f t="shared" si="7"/>
        <v>33</v>
      </c>
      <c r="L51" s="423">
        <v>9548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127">
        <v>12241</v>
      </c>
      <c r="I52" s="119">
        <v>25</v>
      </c>
      <c r="J52" s="224" t="s">
        <v>31</v>
      </c>
      <c r="K52" s="5">
        <f t="shared" si="7"/>
        <v>25</v>
      </c>
      <c r="L52" s="423">
        <v>12420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218</v>
      </c>
      <c r="D53" s="74" t="s">
        <v>210</v>
      </c>
      <c r="E53" s="74" t="s">
        <v>55</v>
      </c>
      <c r="F53" s="74" t="s">
        <v>54</v>
      </c>
      <c r="G53" s="74" t="s">
        <v>56</v>
      </c>
      <c r="H53" s="53">
        <v>8841</v>
      </c>
      <c r="I53" s="119">
        <v>34</v>
      </c>
      <c r="J53" s="224" t="s">
        <v>1</v>
      </c>
      <c r="K53" s="5">
        <f t="shared" si="7"/>
        <v>34</v>
      </c>
      <c r="L53" s="423">
        <v>9414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32</v>
      </c>
      <c r="C54" s="52">
        <f t="shared" ref="C54:C63" si="8">SUM(H49)</f>
        <v>61268</v>
      </c>
      <c r="D54" s="139">
        <f>SUM(L49)</f>
        <v>61077</v>
      </c>
      <c r="E54" s="66">
        <f t="shared" ref="E54:E64" si="9">SUM(N63/M63*100)</f>
        <v>93.623263703183028</v>
      </c>
      <c r="F54" s="66">
        <f>SUM(C54/D54*100)</f>
        <v>100.31272000916876</v>
      </c>
      <c r="G54" s="5"/>
      <c r="H54" s="127">
        <v>8476</v>
      </c>
      <c r="I54" s="119">
        <v>16</v>
      </c>
      <c r="J54" s="224" t="s">
        <v>3</v>
      </c>
      <c r="K54" s="5">
        <f t="shared" si="7"/>
        <v>16</v>
      </c>
      <c r="L54" s="423">
        <v>6531</v>
      </c>
      <c r="M54" s="31"/>
      <c r="N54" s="512"/>
      <c r="O54" s="130"/>
      <c r="S54" s="31"/>
      <c r="T54" s="31"/>
      <c r="U54" s="31"/>
      <c r="V54" s="31"/>
    </row>
    <row r="55" spans="1:22">
      <c r="A55" s="76">
        <v>2</v>
      </c>
      <c r="B55" s="224" t="s">
        <v>7</v>
      </c>
      <c r="C55" s="52">
        <f t="shared" si="8"/>
        <v>18071</v>
      </c>
      <c r="D55" s="139">
        <f t="shared" ref="D55:D64" si="10">SUM(L50)</f>
        <v>29432</v>
      </c>
      <c r="E55" s="66">
        <f t="shared" si="9"/>
        <v>116.24212015952658</v>
      </c>
      <c r="F55" s="66">
        <f t="shared" ref="F55:F64" si="11">SUM(C55/D55*100)</f>
        <v>61.399157379722745</v>
      </c>
      <c r="G55" s="5"/>
      <c r="H55" s="127">
        <v>7235</v>
      </c>
      <c r="I55" s="119">
        <v>40</v>
      </c>
      <c r="J55" s="224" t="s">
        <v>2</v>
      </c>
      <c r="K55" s="5">
        <f t="shared" si="7"/>
        <v>40</v>
      </c>
      <c r="L55" s="423">
        <v>7291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0</v>
      </c>
      <c r="C56" s="52">
        <f t="shared" si="8"/>
        <v>13630</v>
      </c>
      <c r="D56" s="139">
        <f t="shared" si="10"/>
        <v>9548</v>
      </c>
      <c r="E56" s="66">
        <f t="shared" si="9"/>
        <v>98.832571967225007</v>
      </c>
      <c r="F56" s="66">
        <f t="shared" si="11"/>
        <v>142.75240888144114</v>
      </c>
      <c r="G56" s="5"/>
      <c r="H56" s="53">
        <v>5060</v>
      </c>
      <c r="I56" s="119">
        <v>24</v>
      </c>
      <c r="J56" s="224" t="s">
        <v>30</v>
      </c>
      <c r="K56" s="5">
        <f t="shared" si="7"/>
        <v>24</v>
      </c>
      <c r="L56" s="423">
        <v>4313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31</v>
      </c>
      <c r="C57" s="52">
        <f t="shared" si="8"/>
        <v>12241</v>
      </c>
      <c r="D57" s="139">
        <f t="shared" si="10"/>
        <v>12420</v>
      </c>
      <c r="E57" s="66">
        <f t="shared" si="9"/>
        <v>99.366831723354167</v>
      </c>
      <c r="F57" s="66">
        <f t="shared" si="11"/>
        <v>98.558776167471819</v>
      </c>
      <c r="G57" s="5"/>
      <c r="H57" s="176">
        <v>4886</v>
      </c>
      <c r="I57" s="119">
        <v>15</v>
      </c>
      <c r="J57" s="224" t="s">
        <v>22</v>
      </c>
      <c r="K57" s="5">
        <f t="shared" si="7"/>
        <v>15</v>
      </c>
      <c r="L57" s="423">
        <v>364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1</v>
      </c>
      <c r="C58" s="52">
        <f t="shared" si="8"/>
        <v>8841</v>
      </c>
      <c r="D58" s="139">
        <f t="shared" si="10"/>
        <v>9414</v>
      </c>
      <c r="E58" s="66">
        <f t="shared" si="9"/>
        <v>86.634002939735424</v>
      </c>
      <c r="F58" s="66">
        <f t="shared" si="11"/>
        <v>93.91332058636074</v>
      </c>
      <c r="G58" s="16"/>
      <c r="H58" s="455">
        <v>2513</v>
      </c>
      <c r="I58" s="194">
        <v>36</v>
      </c>
      <c r="J58" s="227" t="s">
        <v>5</v>
      </c>
      <c r="K58" s="18">
        <f t="shared" si="7"/>
        <v>36</v>
      </c>
      <c r="L58" s="424">
        <v>2516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3</v>
      </c>
      <c r="C59" s="52">
        <f t="shared" si="8"/>
        <v>8476</v>
      </c>
      <c r="D59" s="139">
        <f t="shared" si="10"/>
        <v>6531</v>
      </c>
      <c r="E59" s="66">
        <f t="shared" si="9"/>
        <v>17.758967482400266</v>
      </c>
      <c r="F59" s="66">
        <f t="shared" si="11"/>
        <v>129.78104425049764</v>
      </c>
      <c r="G59" s="5"/>
      <c r="H59" s="538">
        <v>2026</v>
      </c>
      <c r="I59" s="470">
        <v>22</v>
      </c>
      <c r="J59" s="308" t="s">
        <v>28</v>
      </c>
      <c r="K59" s="12" t="s">
        <v>76</v>
      </c>
      <c r="L59" s="425">
        <v>149113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2</v>
      </c>
      <c r="C60" s="52">
        <f t="shared" si="8"/>
        <v>7235</v>
      </c>
      <c r="D60" s="139">
        <f t="shared" si="10"/>
        <v>7291</v>
      </c>
      <c r="E60" s="66">
        <f t="shared" si="9"/>
        <v>76.19799894681411</v>
      </c>
      <c r="F60" s="66">
        <f t="shared" si="11"/>
        <v>99.231929776436701</v>
      </c>
      <c r="G60" s="5"/>
      <c r="H60" s="131">
        <v>956</v>
      </c>
      <c r="I60" s="197">
        <v>38</v>
      </c>
      <c r="J60" s="224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30</v>
      </c>
      <c r="C61" s="52">
        <f t="shared" si="8"/>
        <v>5060</v>
      </c>
      <c r="D61" s="139">
        <f t="shared" si="10"/>
        <v>4313</v>
      </c>
      <c r="E61" s="66">
        <f t="shared" si="9"/>
        <v>110.74633398993214</v>
      </c>
      <c r="F61" s="66">
        <f t="shared" si="11"/>
        <v>117.31973104567585</v>
      </c>
      <c r="G61" s="15"/>
      <c r="H61" s="131">
        <v>666</v>
      </c>
      <c r="I61" s="197">
        <v>17</v>
      </c>
      <c r="J61" s="224" t="s">
        <v>23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22</v>
      </c>
      <c r="C62" s="52">
        <f t="shared" si="8"/>
        <v>4886</v>
      </c>
      <c r="D62" s="139">
        <f t="shared" si="10"/>
        <v>364</v>
      </c>
      <c r="E62" s="66">
        <f t="shared" si="9"/>
        <v>240.92702169625247</v>
      </c>
      <c r="F62" s="66">
        <f t="shared" si="11"/>
        <v>1342.3076923076924</v>
      </c>
      <c r="G62" s="16"/>
      <c r="H62" s="176">
        <v>571</v>
      </c>
      <c r="I62" s="245">
        <v>21</v>
      </c>
      <c r="J62" s="5" t="s">
        <v>195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5</v>
      </c>
      <c r="C63" s="455">
        <f t="shared" si="8"/>
        <v>2513</v>
      </c>
      <c r="D63" s="195">
        <f t="shared" si="10"/>
        <v>2516</v>
      </c>
      <c r="E63" s="72">
        <f t="shared" si="9"/>
        <v>126.34489693313222</v>
      </c>
      <c r="F63" s="72">
        <f t="shared" si="11"/>
        <v>99.880763116057238</v>
      </c>
      <c r="G63" s="132"/>
      <c r="H63" s="131">
        <v>519</v>
      </c>
      <c r="I63" s="119">
        <v>30</v>
      </c>
      <c r="J63" s="224" t="s">
        <v>35</v>
      </c>
      <c r="K63" s="5">
        <f>SUM(K49)</f>
        <v>26</v>
      </c>
      <c r="L63" s="224" t="s">
        <v>32</v>
      </c>
      <c r="M63" s="237">
        <v>65441</v>
      </c>
      <c r="N63" s="128">
        <f>SUM(H49)</f>
        <v>61268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147741</v>
      </c>
      <c r="D64" s="196">
        <f t="shared" si="10"/>
        <v>149113</v>
      </c>
      <c r="E64" s="85">
        <f t="shared" si="9"/>
        <v>78.420871042225116</v>
      </c>
      <c r="F64" s="85">
        <f t="shared" si="11"/>
        <v>99.079892430572798</v>
      </c>
      <c r="G64" s="84"/>
      <c r="H64" s="535">
        <v>320</v>
      </c>
      <c r="I64" s="119">
        <v>9</v>
      </c>
      <c r="J64" s="463" t="s">
        <v>206</v>
      </c>
      <c r="K64" s="5">
        <f t="shared" ref="K64:K72" si="12">SUM(K50)</f>
        <v>13</v>
      </c>
      <c r="L64" s="224" t="s">
        <v>7</v>
      </c>
      <c r="M64" s="237">
        <v>15546</v>
      </c>
      <c r="N64" s="128">
        <f t="shared" ref="N64:N72" si="13">SUM(H50)</f>
        <v>18071</v>
      </c>
      <c r="O64" s="54"/>
      <c r="S64" s="31"/>
      <c r="T64" s="31"/>
      <c r="U64" s="31"/>
      <c r="V64" s="31"/>
    </row>
    <row r="65" spans="2:22">
      <c r="H65" s="52">
        <v>284</v>
      </c>
      <c r="I65" s="119">
        <v>12</v>
      </c>
      <c r="J65" s="224" t="s">
        <v>20</v>
      </c>
      <c r="K65" s="5">
        <f t="shared" si="12"/>
        <v>33</v>
      </c>
      <c r="L65" s="224" t="s">
        <v>0</v>
      </c>
      <c r="M65" s="237">
        <v>13791</v>
      </c>
      <c r="N65" s="128">
        <f t="shared" si="13"/>
        <v>13630</v>
      </c>
      <c r="O65" s="54"/>
      <c r="S65" s="31"/>
      <c r="T65" s="31"/>
      <c r="U65" s="31"/>
      <c r="V65" s="31"/>
    </row>
    <row r="66" spans="2:22">
      <c r="H66" s="52">
        <v>66</v>
      </c>
      <c r="I66" s="119">
        <v>23</v>
      </c>
      <c r="J66" s="224" t="s">
        <v>29</v>
      </c>
      <c r="K66" s="5">
        <f t="shared" si="12"/>
        <v>25</v>
      </c>
      <c r="L66" s="224" t="s">
        <v>31</v>
      </c>
      <c r="M66" s="237">
        <v>12319</v>
      </c>
      <c r="N66" s="128">
        <f t="shared" si="13"/>
        <v>12241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49</v>
      </c>
      <c r="I67" s="119">
        <v>27</v>
      </c>
      <c r="J67" s="224" t="s">
        <v>33</v>
      </c>
      <c r="K67" s="5">
        <f t="shared" si="12"/>
        <v>34</v>
      </c>
      <c r="L67" s="224" t="s">
        <v>1</v>
      </c>
      <c r="M67" s="237">
        <v>10205</v>
      </c>
      <c r="N67" s="128">
        <f t="shared" si="13"/>
        <v>8841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127">
        <v>36</v>
      </c>
      <c r="I68" s="119">
        <v>1</v>
      </c>
      <c r="J68" s="224" t="s">
        <v>4</v>
      </c>
      <c r="K68" s="5">
        <f t="shared" si="12"/>
        <v>16</v>
      </c>
      <c r="L68" s="224" t="s">
        <v>3</v>
      </c>
      <c r="M68" s="237">
        <v>47728</v>
      </c>
      <c r="N68" s="128">
        <f t="shared" si="13"/>
        <v>8476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127">
        <v>18</v>
      </c>
      <c r="I69" s="119">
        <v>29</v>
      </c>
      <c r="J69" s="224" t="s">
        <v>118</v>
      </c>
      <c r="K69" s="5">
        <f t="shared" si="12"/>
        <v>40</v>
      </c>
      <c r="L69" s="224" t="s">
        <v>2</v>
      </c>
      <c r="M69" s="237">
        <v>9495</v>
      </c>
      <c r="N69" s="128">
        <f t="shared" si="13"/>
        <v>7235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461">
        <v>9</v>
      </c>
      <c r="I70" s="119">
        <v>14</v>
      </c>
      <c r="J70" s="224" t="s">
        <v>21</v>
      </c>
      <c r="K70" s="5">
        <f t="shared" si="12"/>
        <v>24</v>
      </c>
      <c r="L70" s="224" t="s">
        <v>30</v>
      </c>
      <c r="M70" s="237">
        <v>4569</v>
      </c>
      <c r="N70" s="128">
        <f t="shared" si="13"/>
        <v>5060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127">
        <v>0</v>
      </c>
      <c r="I71" s="119">
        <v>2</v>
      </c>
      <c r="J71" s="224" t="s">
        <v>6</v>
      </c>
      <c r="K71" s="5">
        <f t="shared" si="12"/>
        <v>15</v>
      </c>
      <c r="L71" s="224" t="s">
        <v>22</v>
      </c>
      <c r="M71" s="237">
        <v>2028</v>
      </c>
      <c r="N71" s="128">
        <f t="shared" si="13"/>
        <v>4886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53">
        <v>0</v>
      </c>
      <c r="I72" s="119">
        <v>3</v>
      </c>
      <c r="J72" s="224" t="s">
        <v>12</v>
      </c>
      <c r="K72" s="5">
        <f t="shared" si="12"/>
        <v>36</v>
      </c>
      <c r="L72" s="227" t="s">
        <v>5</v>
      </c>
      <c r="M72" s="238">
        <v>1989</v>
      </c>
      <c r="N72" s="128">
        <f t="shared" si="13"/>
        <v>2513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4</v>
      </c>
      <c r="J73" s="224" t="s">
        <v>13</v>
      </c>
      <c r="K73" s="52"/>
      <c r="L73" s="387" t="s">
        <v>107</v>
      </c>
      <c r="M73" s="236">
        <v>188395</v>
      </c>
      <c r="N73" s="235">
        <f>SUM(H89)</f>
        <v>147741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53">
        <v>0</v>
      </c>
      <c r="I74" s="119">
        <v>5</v>
      </c>
      <c r="J74" s="224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127">
        <v>0</v>
      </c>
      <c r="I75" s="119">
        <v>6</v>
      </c>
      <c r="J75" s="224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7</v>
      </c>
      <c r="J76" s="224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53">
        <v>0</v>
      </c>
      <c r="I77" s="119">
        <v>8</v>
      </c>
      <c r="J77" s="224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127">
        <v>0</v>
      </c>
      <c r="I78" s="119">
        <v>10</v>
      </c>
      <c r="J78" s="224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52">
        <v>0</v>
      </c>
      <c r="I79" s="119">
        <v>11</v>
      </c>
      <c r="J79" s="224" t="s">
        <v>19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401">
        <v>0</v>
      </c>
      <c r="I80" s="119">
        <v>18</v>
      </c>
      <c r="J80" s="224" t="s">
        <v>24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169">
        <v>0</v>
      </c>
      <c r="I81" s="119">
        <v>19</v>
      </c>
      <c r="J81" s="224" t="s">
        <v>25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52">
        <v>0</v>
      </c>
      <c r="I82" s="119">
        <v>20</v>
      </c>
      <c r="J82" s="224" t="s">
        <v>26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53">
        <v>0</v>
      </c>
      <c r="I83" s="119">
        <v>28</v>
      </c>
      <c r="J83" s="224" t="s">
        <v>34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127">
        <v>0</v>
      </c>
      <c r="I84" s="119">
        <v>31</v>
      </c>
      <c r="J84" s="224" t="s">
        <v>119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53">
        <v>0</v>
      </c>
      <c r="I85" s="119">
        <v>32</v>
      </c>
      <c r="J85" s="224" t="s">
        <v>37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127">
        <v>0</v>
      </c>
      <c r="I86" s="119">
        <v>35</v>
      </c>
      <c r="J86" s="224" t="s">
        <v>38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127">
        <v>0</v>
      </c>
      <c r="I87" s="119">
        <v>37</v>
      </c>
      <c r="J87" s="224" t="s">
        <v>39</v>
      </c>
      <c r="L87" s="57"/>
      <c r="M87" s="31"/>
      <c r="N87" s="31"/>
      <c r="O87" s="31"/>
      <c r="S87" s="37"/>
      <c r="T87" s="37"/>
    </row>
    <row r="88" spans="8:22">
      <c r="H88" s="461">
        <v>0</v>
      </c>
      <c r="I88" s="119">
        <v>39</v>
      </c>
      <c r="J88" s="224" t="s">
        <v>41</v>
      </c>
      <c r="L88" s="57"/>
      <c r="M88" s="31"/>
      <c r="N88" s="31"/>
      <c r="O88" s="31"/>
      <c r="Q88" s="31"/>
    </row>
    <row r="89" spans="8:22">
      <c r="H89" s="165">
        <f>SUM(H49:H88)</f>
        <v>147741</v>
      </c>
      <c r="I89" s="119"/>
      <c r="J89" s="5" t="s">
        <v>112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M78" sqref="M7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8" t="s">
        <v>218</v>
      </c>
      <c r="I2" s="119"/>
      <c r="J2" s="260" t="s">
        <v>126</v>
      </c>
      <c r="K2" s="5"/>
      <c r="L2" s="252" t="s">
        <v>210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122</v>
      </c>
      <c r="I3" s="119"/>
      <c r="J3" s="202" t="s">
        <v>123</v>
      </c>
      <c r="K3" s="5"/>
      <c r="L3" s="51" t="s">
        <v>122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21254</v>
      </c>
      <c r="I4" s="119">
        <v>17</v>
      </c>
      <c r="J4" s="40" t="s">
        <v>23</v>
      </c>
      <c r="K4" s="278">
        <f>SUM(I4)</f>
        <v>17</v>
      </c>
      <c r="L4" s="378">
        <v>21152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19589</v>
      </c>
      <c r="I5" s="119">
        <v>2</v>
      </c>
      <c r="J5" s="40" t="s">
        <v>6</v>
      </c>
      <c r="K5" s="278">
        <f t="shared" ref="K5:K13" si="0">SUM(I5)</f>
        <v>2</v>
      </c>
      <c r="L5" s="378">
        <v>18245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18194</v>
      </c>
      <c r="I6" s="119">
        <v>33</v>
      </c>
      <c r="J6" s="40" t="s">
        <v>0</v>
      </c>
      <c r="K6" s="278">
        <f t="shared" si="0"/>
        <v>33</v>
      </c>
      <c r="L6" s="378">
        <v>21691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53">
        <v>17739</v>
      </c>
      <c r="I7" s="119">
        <v>31</v>
      </c>
      <c r="J7" s="40" t="s">
        <v>72</v>
      </c>
      <c r="K7" s="278">
        <f t="shared" si="0"/>
        <v>31</v>
      </c>
      <c r="L7" s="378">
        <v>17168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17641</v>
      </c>
      <c r="I8" s="119">
        <v>34</v>
      </c>
      <c r="J8" s="40" t="s">
        <v>1</v>
      </c>
      <c r="K8" s="278">
        <f t="shared" si="0"/>
        <v>34</v>
      </c>
      <c r="L8" s="378">
        <v>20736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16822</v>
      </c>
      <c r="I9" s="119">
        <v>13</v>
      </c>
      <c r="J9" s="40" t="s">
        <v>7</v>
      </c>
      <c r="K9" s="278">
        <f t="shared" si="0"/>
        <v>13</v>
      </c>
      <c r="L9" s="378">
        <v>16584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11254</v>
      </c>
      <c r="I10" s="119">
        <v>40</v>
      </c>
      <c r="J10" s="40" t="s">
        <v>2</v>
      </c>
      <c r="K10" s="278">
        <f t="shared" si="0"/>
        <v>40</v>
      </c>
      <c r="L10" s="378">
        <v>15496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9484</v>
      </c>
      <c r="I11" s="119">
        <v>16</v>
      </c>
      <c r="J11" s="40" t="s">
        <v>3</v>
      </c>
      <c r="K11" s="278">
        <f t="shared" si="0"/>
        <v>16</v>
      </c>
      <c r="L11" s="378">
        <v>10779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28">
        <v>7921</v>
      </c>
      <c r="I12" s="119">
        <v>38</v>
      </c>
      <c r="J12" s="40" t="s">
        <v>40</v>
      </c>
      <c r="K12" s="278">
        <f t="shared" si="0"/>
        <v>38</v>
      </c>
      <c r="L12" s="379">
        <v>9922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46">
        <v>6990</v>
      </c>
      <c r="I13" s="194">
        <v>26</v>
      </c>
      <c r="J13" s="103" t="s">
        <v>32</v>
      </c>
      <c r="K13" s="278">
        <f t="shared" si="0"/>
        <v>26</v>
      </c>
      <c r="L13" s="379">
        <v>9768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60">
        <v>6078</v>
      </c>
      <c r="I14" s="306">
        <v>21</v>
      </c>
      <c r="J14" s="547" t="s">
        <v>199</v>
      </c>
      <c r="K14" s="151" t="s">
        <v>9</v>
      </c>
      <c r="L14" s="380">
        <v>227270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6031</v>
      </c>
      <c r="I15" s="119">
        <v>3</v>
      </c>
      <c r="J15" s="40" t="s">
        <v>12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5407</v>
      </c>
      <c r="I16" s="119">
        <v>11</v>
      </c>
      <c r="J16" s="40" t="s">
        <v>19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53">
        <v>4019</v>
      </c>
      <c r="I17" s="119">
        <v>24</v>
      </c>
      <c r="J17" s="40" t="s">
        <v>30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69">
        <v>3523</v>
      </c>
      <c r="I18" s="119">
        <v>14</v>
      </c>
      <c r="J18" s="40" t="s">
        <v>21</v>
      </c>
      <c r="K18" s="1"/>
      <c r="L18" s="261" t="s">
        <v>126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2760</v>
      </c>
      <c r="I19" s="119">
        <v>25</v>
      </c>
      <c r="J19" s="40" t="s">
        <v>31</v>
      </c>
      <c r="K19" s="163">
        <f>SUM(I4)</f>
        <v>17</v>
      </c>
      <c r="L19" s="40" t="s">
        <v>23</v>
      </c>
      <c r="M19" s="447">
        <v>12621</v>
      </c>
      <c r="N19" s="128">
        <f>SUM(H4)</f>
        <v>21254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218</v>
      </c>
      <c r="D20" s="74" t="s">
        <v>210</v>
      </c>
      <c r="E20" s="74" t="s">
        <v>55</v>
      </c>
      <c r="F20" s="74" t="s">
        <v>54</v>
      </c>
      <c r="G20" s="75" t="s">
        <v>56</v>
      </c>
      <c r="H20" s="401">
        <v>1556</v>
      </c>
      <c r="I20" s="119">
        <v>1</v>
      </c>
      <c r="J20" s="40" t="s">
        <v>4</v>
      </c>
      <c r="K20" s="163">
        <f t="shared" ref="K20:K28" si="1">SUM(I5)</f>
        <v>2</v>
      </c>
      <c r="L20" s="40" t="s">
        <v>6</v>
      </c>
      <c r="M20" s="448">
        <v>12349</v>
      </c>
      <c r="N20" s="128">
        <f t="shared" ref="N20:N28" si="2">SUM(H5)</f>
        <v>19589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23</v>
      </c>
      <c r="C21" s="277">
        <f>SUM(H4)</f>
        <v>21254</v>
      </c>
      <c r="D21" s="9">
        <f>SUM(L4)</f>
        <v>21152</v>
      </c>
      <c r="E21" s="66">
        <f t="shared" ref="E21:E30" si="3">SUM(N19/M19*100)</f>
        <v>168.40186989937408</v>
      </c>
      <c r="F21" s="66">
        <f t="shared" ref="F21:F31" si="4">SUM(C21/D21*100)</f>
        <v>100.482223903177</v>
      </c>
      <c r="G21" s="77"/>
      <c r="H21" s="127">
        <v>1235</v>
      </c>
      <c r="I21" s="119">
        <v>9</v>
      </c>
      <c r="J21" s="463" t="s">
        <v>208</v>
      </c>
      <c r="K21" s="163">
        <f t="shared" si="1"/>
        <v>33</v>
      </c>
      <c r="L21" s="40" t="s">
        <v>0</v>
      </c>
      <c r="M21" s="448">
        <v>18954</v>
      </c>
      <c r="N21" s="128">
        <f t="shared" si="2"/>
        <v>18194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6</v>
      </c>
      <c r="C22" s="277">
        <f t="shared" ref="C22:C30" si="5">SUM(H5)</f>
        <v>19589</v>
      </c>
      <c r="D22" s="9">
        <f t="shared" ref="D22:D30" si="6">SUM(L5)</f>
        <v>18245</v>
      </c>
      <c r="E22" s="66">
        <f t="shared" si="3"/>
        <v>158.62822900639728</v>
      </c>
      <c r="F22" s="66">
        <f t="shared" si="4"/>
        <v>107.36640175390517</v>
      </c>
      <c r="G22" s="77"/>
      <c r="H22" s="127">
        <v>900</v>
      </c>
      <c r="I22" s="119">
        <v>36</v>
      </c>
      <c r="J22" s="40" t="s">
        <v>5</v>
      </c>
      <c r="K22" s="163">
        <f t="shared" si="1"/>
        <v>31</v>
      </c>
      <c r="L22" s="40" t="s">
        <v>72</v>
      </c>
      <c r="M22" s="448">
        <v>21301</v>
      </c>
      <c r="N22" s="128">
        <f t="shared" si="2"/>
        <v>17739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0</v>
      </c>
      <c r="C23" s="299">
        <f t="shared" si="5"/>
        <v>18194</v>
      </c>
      <c r="D23" s="139">
        <f t="shared" si="6"/>
        <v>21691</v>
      </c>
      <c r="E23" s="300">
        <f t="shared" si="3"/>
        <v>95.990292286588584</v>
      </c>
      <c r="F23" s="300">
        <f t="shared" si="4"/>
        <v>83.878106126965108</v>
      </c>
      <c r="G23" s="77"/>
      <c r="H23" s="127">
        <v>895</v>
      </c>
      <c r="I23" s="119">
        <v>27</v>
      </c>
      <c r="J23" s="40" t="s">
        <v>33</v>
      </c>
      <c r="K23" s="163">
        <f t="shared" si="1"/>
        <v>34</v>
      </c>
      <c r="L23" s="40" t="s">
        <v>1</v>
      </c>
      <c r="M23" s="448">
        <v>17518</v>
      </c>
      <c r="N23" s="128">
        <f t="shared" si="2"/>
        <v>17641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72</v>
      </c>
      <c r="C24" s="277">
        <f t="shared" si="5"/>
        <v>17739</v>
      </c>
      <c r="D24" s="9">
        <f t="shared" si="6"/>
        <v>17168</v>
      </c>
      <c r="E24" s="66">
        <f t="shared" si="3"/>
        <v>83.277780385897373</v>
      </c>
      <c r="F24" s="66">
        <f t="shared" si="4"/>
        <v>103.32595526561043</v>
      </c>
      <c r="G24" s="77"/>
      <c r="H24" s="127">
        <v>800</v>
      </c>
      <c r="I24" s="119">
        <v>39</v>
      </c>
      <c r="J24" s="40" t="s">
        <v>41</v>
      </c>
      <c r="K24" s="163">
        <f t="shared" si="1"/>
        <v>13</v>
      </c>
      <c r="L24" s="40" t="s">
        <v>7</v>
      </c>
      <c r="M24" s="448">
        <v>16942</v>
      </c>
      <c r="N24" s="128">
        <f t="shared" si="2"/>
        <v>16822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1</v>
      </c>
      <c r="C25" s="277">
        <f t="shared" si="5"/>
        <v>17641</v>
      </c>
      <c r="D25" s="9">
        <f t="shared" si="6"/>
        <v>20736</v>
      </c>
      <c r="E25" s="66">
        <f t="shared" si="3"/>
        <v>100.70213494691176</v>
      </c>
      <c r="F25" s="66">
        <f t="shared" si="4"/>
        <v>85.074266975308646</v>
      </c>
      <c r="G25" s="87"/>
      <c r="H25" s="127">
        <v>536</v>
      </c>
      <c r="I25" s="119">
        <v>12</v>
      </c>
      <c r="J25" s="40" t="s">
        <v>20</v>
      </c>
      <c r="K25" s="163">
        <f t="shared" si="1"/>
        <v>40</v>
      </c>
      <c r="L25" s="40" t="s">
        <v>2</v>
      </c>
      <c r="M25" s="448">
        <v>12753</v>
      </c>
      <c r="N25" s="128">
        <f t="shared" si="2"/>
        <v>11254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7</v>
      </c>
      <c r="C26" s="277">
        <f t="shared" si="5"/>
        <v>16822</v>
      </c>
      <c r="D26" s="9">
        <f t="shared" si="6"/>
        <v>16584</v>
      </c>
      <c r="E26" s="66">
        <f t="shared" si="3"/>
        <v>99.291701097863296</v>
      </c>
      <c r="F26" s="66">
        <f t="shared" si="4"/>
        <v>101.43511818620357</v>
      </c>
      <c r="G26" s="77"/>
      <c r="H26" s="127">
        <v>303</v>
      </c>
      <c r="I26" s="119">
        <v>4</v>
      </c>
      <c r="J26" s="40" t="s">
        <v>13</v>
      </c>
      <c r="K26" s="163">
        <f t="shared" si="1"/>
        <v>16</v>
      </c>
      <c r="L26" s="40" t="s">
        <v>3</v>
      </c>
      <c r="M26" s="448">
        <v>10793</v>
      </c>
      <c r="N26" s="128">
        <f t="shared" si="2"/>
        <v>9484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2</v>
      </c>
      <c r="C27" s="277">
        <f t="shared" si="5"/>
        <v>11254</v>
      </c>
      <c r="D27" s="9">
        <f t="shared" si="6"/>
        <v>15496</v>
      </c>
      <c r="E27" s="66">
        <f t="shared" si="3"/>
        <v>88.24590292480201</v>
      </c>
      <c r="F27" s="66">
        <f t="shared" si="4"/>
        <v>72.625193598347963</v>
      </c>
      <c r="G27" s="77"/>
      <c r="H27" s="127">
        <v>222</v>
      </c>
      <c r="I27" s="119">
        <v>29</v>
      </c>
      <c r="J27" s="40" t="s">
        <v>58</v>
      </c>
      <c r="K27" s="163">
        <f t="shared" si="1"/>
        <v>38</v>
      </c>
      <c r="L27" s="40" t="s">
        <v>40</v>
      </c>
      <c r="M27" s="449">
        <v>13715</v>
      </c>
      <c r="N27" s="128">
        <f t="shared" si="2"/>
        <v>7921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3</v>
      </c>
      <c r="C28" s="277">
        <f t="shared" si="5"/>
        <v>9484</v>
      </c>
      <c r="D28" s="9">
        <f t="shared" si="6"/>
        <v>10779</v>
      </c>
      <c r="E28" s="66">
        <f t="shared" si="3"/>
        <v>87.871768738997503</v>
      </c>
      <c r="F28" s="66">
        <f t="shared" si="4"/>
        <v>87.985898506354957</v>
      </c>
      <c r="G28" s="88"/>
      <c r="H28" s="127">
        <v>222</v>
      </c>
      <c r="I28" s="119">
        <v>32</v>
      </c>
      <c r="J28" s="40" t="s">
        <v>37</v>
      </c>
      <c r="K28" s="253">
        <f t="shared" si="1"/>
        <v>26</v>
      </c>
      <c r="L28" s="103" t="s">
        <v>32</v>
      </c>
      <c r="M28" s="469">
        <v>10684</v>
      </c>
      <c r="N28" s="234">
        <f t="shared" si="2"/>
        <v>6990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40</v>
      </c>
      <c r="C29" s="277">
        <f t="shared" si="5"/>
        <v>7921</v>
      </c>
      <c r="D29" s="9">
        <f t="shared" si="6"/>
        <v>9922</v>
      </c>
      <c r="E29" s="66">
        <f t="shared" si="3"/>
        <v>57.754283631060886</v>
      </c>
      <c r="F29" s="66">
        <f t="shared" si="4"/>
        <v>79.832695021165094</v>
      </c>
      <c r="G29" s="87"/>
      <c r="H29" s="127">
        <v>111</v>
      </c>
      <c r="I29" s="119">
        <v>20</v>
      </c>
      <c r="J29" s="40" t="s">
        <v>26</v>
      </c>
      <c r="K29" s="161"/>
      <c r="L29" s="161" t="s">
        <v>216</v>
      </c>
      <c r="M29" s="450">
        <v>207327</v>
      </c>
      <c r="N29" s="242">
        <f>SUM(H44)</f>
        <v>181731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32</v>
      </c>
      <c r="C30" s="277">
        <f t="shared" si="5"/>
        <v>6990</v>
      </c>
      <c r="D30" s="9">
        <f t="shared" si="6"/>
        <v>9768</v>
      </c>
      <c r="E30" s="72">
        <f t="shared" si="3"/>
        <v>65.424934481467616</v>
      </c>
      <c r="F30" s="78">
        <f t="shared" si="4"/>
        <v>71.560196560196559</v>
      </c>
      <c r="G30" s="90"/>
      <c r="H30" s="127">
        <v>85</v>
      </c>
      <c r="I30" s="119">
        <v>5</v>
      </c>
      <c r="J30" s="40" t="s">
        <v>14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181731</v>
      </c>
      <c r="D31" s="82">
        <f>SUM(L14)</f>
        <v>227270</v>
      </c>
      <c r="E31" s="85">
        <f>SUM(N29/M29*100)</f>
        <v>87.654285259517579</v>
      </c>
      <c r="F31" s="78">
        <f t="shared" si="4"/>
        <v>79.962599551194614</v>
      </c>
      <c r="G31" s="86"/>
      <c r="H31" s="127">
        <v>72</v>
      </c>
      <c r="I31" s="119">
        <v>10</v>
      </c>
      <c r="J31" s="40" t="s">
        <v>18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48</v>
      </c>
      <c r="I32" s="119">
        <v>15</v>
      </c>
      <c r="J32" s="40" t="s">
        <v>22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31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8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69">
        <v>1</v>
      </c>
      <c r="I35" s="119">
        <v>37</v>
      </c>
      <c r="J35" s="40" t="s">
        <v>39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6">
        <v>0</v>
      </c>
      <c r="I36" s="119">
        <v>6</v>
      </c>
      <c r="J36" s="40" t="s">
        <v>15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401">
        <v>0</v>
      </c>
      <c r="I37" s="119">
        <v>7</v>
      </c>
      <c r="J37" s="40" t="s">
        <v>16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8</v>
      </c>
      <c r="J38" s="40" t="s">
        <v>17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19</v>
      </c>
      <c r="J39" s="40" t="s">
        <v>25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28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28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35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35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181731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218</v>
      </c>
      <c r="I48" s="119"/>
      <c r="J48" s="263" t="s">
        <v>105</v>
      </c>
      <c r="K48" s="5"/>
      <c r="L48" s="451" t="s">
        <v>210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122</v>
      </c>
      <c r="I49" s="119"/>
      <c r="J49" s="202" t="s">
        <v>11</v>
      </c>
      <c r="K49" s="5"/>
      <c r="L49" s="451" t="s">
        <v>122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33912</v>
      </c>
      <c r="I50" s="119">
        <v>16</v>
      </c>
      <c r="J50" s="40" t="s">
        <v>3</v>
      </c>
      <c r="K50" s="445">
        <f>SUM(I50)</f>
        <v>16</v>
      </c>
      <c r="L50" s="452">
        <v>26211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8757</v>
      </c>
      <c r="I51" s="119">
        <v>26</v>
      </c>
      <c r="J51" s="40" t="s">
        <v>32</v>
      </c>
      <c r="K51" s="445">
        <f t="shared" ref="K51:K59" si="7">SUM(I51)</f>
        <v>26</v>
      </c>
      <c r="L51" s="453">
        <v>3485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127">
        <v>2446</v>
      </c>
      <c r="I52" s="119">
        <v>25</v>
      </c>
      <c r="J52" s="40" t="s">
        <v>31</v>
      </c>
      <c r="K52" s="445">
        <f t="shared" si="7"/>
        <v>25</v>
      </c>
      <c r="L52" s="453">
        <v>1232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218</v>
      </c>
      <c r="D53" s="74" t="s">
        <v>210</v>
      </c>
      <c r="E53" s="74" t="s">
        <v>55</v>
      </c>
      <c r="F53" s="74" t="s">
        <v>54</v>
      </c>
      <c r="G53" s="75" t="s">
        <v>56</v>
      </c>
      <c r="H53" s="53">
        <v>1598</v>
      </c>
      <c r="I53" s="119">
        <v>38</v>
      </c>
      <c r="J53" s="40" t="s">
        <v>40</v>
      </c>
      <c r="K53" s="445">
        <f t="shared" si="7"/>
        <v>38</v>
      </c>
      <c r="L53" s="453">
        <v>1275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33912</v>
      </c>
      <c r="D54" s="139">
        <f>SUM(L50)</f>
        <v>26211</v>
      </c>
      <c r="E54" s="66">
        <f t="shared" ref="E54:E63" si="8">SUM(N67/M67*100)</f>
        <v>102.24929144304409</v>
      </c>
      <c r="F54" s="66">
        <f t="shared" ref="F54:F61" si="9">SUM(C54/D54*100)</f>
        <v>129.38079432299418</v>
      </c>
      <c r="G54" s="77"/>
      <c r="H54" s="53">
        <v>789</v>
      </c>
      <c r="I54" s="119">
        <v>31</v>
      </c>
      <c r="J54" s="40" t="s">
        <v>130</v>
      </c>
      <c r="K54" s="445">
        <f t="shared" si="7"/>
        <v>31</v>
      </c>
      <c r="L54" s="453">
        <v>490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32</v>
      </c>
      <c r="C55" s="52">
        <f t="shared" ref="C55:C63" si="10">SUM(H51)</f>
        <v>8757</v>
      </c>
      <c r="D55" s="139">
        <f t="shared" ref="D55:D63" si="11">SUM(L51)</f>
        <v>3485</v>
      </c>
      <c r="E55" s="66">
        <f t="shared" si="8"/>
        <v>283.21474773609316</v>
      </c>
      <c r="F55" s="66">
        <f t="shared" si="9"/>
        <v>251.27690100430416</v>
      </c>
      <c r="G55" s="77"/>
      <c r="H55" s="53">
        <v>722</v>
      </c>
      <c r="I55" s="119">
        <v>34</v>
      </c>
      <c r="J55" s="40" t="s">
        <v>1</v>
      </c>
      <c r="K55" s="445">
        <f t="shared" si="7"/>
        <v>34</v>
      </c>
      <c r="L55" s="453">
        <v>605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31</v>
      </c>
      <c r="C56" s="52">
        <f t="shared" si="10"/>
        <v>2446</v>
      </c>
      <c r="D56" s="139">
        <f t="shared" si="11"/>
        <v>1232</v>
      </c>
      <c r="E56" s="66">
        <f t="shared" si="8"/>
        <v>63.582011957369374</v>
      </c>
      <c r="F56" s="66">
        <f t="shared" si="9"/>
        <v>198.53896103896105</v>
      </c>
      <c r="G56" s="77"/>
      <c r="H56" s="53">
        <v>499</v>
      </c>
      <c r="I56" s="119">
        <v>14</v>
      </c>
      <c r="J56" s="40" t="s">
        <v>21</v>
      </c>
      <c r="K56" s="445">
        <f t="shared" si="7"/>
        <v>14</v>
      </c>
      <c r="L56" s="453">
        <v>600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40</v>
      </c>
      <c r="C57" s="52">
        <f t="shared" si="10"/>
        <v>1598</v>
      </c>
      <c r="D57" s="139">
        <f t="shared" si="11"/>
        <v>1275</v>
      </c>
      <c r="E57" s="66">
        <f t="shared" si="8"/>
        <v>87.753981328940142</v>
      </c>
      <c r="F57" s="66">
        <f t="shared" si="9"/>
        <v>125.33333333333334</v>
      </c>
      <c r="G57" s="77"/>
      <c r="H57" s="53">
        <v>381</v>
      </c>
      <c r="I57" s="119">
        <v>40</v>
      </c>
      <c r="J57" s="40" t="s">
        <v>2</v>
      </c>
      <c r="K57" s="445">
        <f t="shared" si="7"/>
        <v>40</v>
      </c>
      <c r="L57" s="453">
        <v>508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72</v>
      </c>
      <c r="C58" s="52">
        <f t="shared" si="10"/>
        <v>789</v>
      </c>
      <c r="D58" s="139">
        <f t="shared" si="11"/>
        <v>490</v>
      </c>
      <c r="E58" s="66">
        <f t="shared" si="8"/>
        <v>323.36065573770492</v>
      </c>
      <c r="F58" s="66">
        <f t="shared" si="9"/>
        <v>161.0204081632653</v>
      </c>
      <c r="G58" s="87"/>
      <c r="H58" s="127">
        <v>338</v>
      </c>
      <c r="I58" s="119">
        <v>33</v>
      </c>
      <c r="J58" s="40" t="s">
        <v>0</v>
      </c>
      <c r="K58" s="445">
        <f t="shared" si="7"/>
        <v>33</v>
      </c>
      <c r="L58" s="453">
        <v>1053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1</v>
      </c>
      <c r="C59" s="52">
        <f t="shared" si="10"/>
        <v>722</v>
      </c>
      <c r="D59" s="139">
        <f t="shared" si="11"/>
        <v>605</v>
      </c>
      <c r="E59" s="66">
        <f t="shared" si="8"/>
        <v>93.161290322580641</v>
      </c>
      <c r="F59" s="66">
        <f t="shared" si="9"/>
        <v>119.3388429752066</v>
      </c>
      <c r="G59" s="77"/>
      <c r="H59" s="539">
        <v>214</v>
      </c>
      <c r="I59" s="194">
        <v>17</v>
      </c>
      <c r="J59" s="103" t="s">
        <v>23</v>
      </c>
      <c r="K59" s="446">
        <f t="shared" si="7"/>
        <v>17</v>
      </c>
      <c r="L59" s="454">
        <v>123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8">
        <v>7</v>
      </c>
      <c r="B60" s="40" t="s">
        <v>21</v>
      </c>
      <c r="C60" s="128">
        <f t="shared" si="10"/>
        <v>499</v>
      </c>
      <c r="D60" s="139">
        <f t="shared" si="11"/>
        <v>600</v>
      </c>
      <c r="E60" s="300">
        <f t="shared" si="8"/>
        <v>59.688995215311003</v>
      </c>
      <c r="F60" s="300">
        <f t="shared" si="9"/>
        <v>83.166666666666671</v>
      </c>
      <c r="G60" s="519"/>
      <c r="H60" s="548">
        <v>183</v>
      </c>
      <c r="I60" s="306">
        <v>24</v>
      </c>
      <c r="J60" s="549" t="s">
        <v>30</v>
      </c>
      <c r="K60" s="520" t="s">
        <v>9</v>
      </c>
      <c r="L60" s="521">
        <v>37263</v>
      </c>
      <c r="M60" s="522"/>
      <c r="N60" s="130"/>
      <c r="Q60" s="129"/>
      <c r="R60" s="522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2</v>
      </c>
      <c r="C61" s="52">
        <f t="shared" si="10"/>
        <v>381</v>
      </c>
      <c r="D61" s="139">
        <f t="shared" si="11"/>
        <v>508</v>
      </c>
      <c r="E61" s="66">
        <f t="shared" si="8"/>
        <v>102.14477211796248</v>
      </c>
      <c r="F61" s="66">
        <f t="shared" si="9"/>
        <v>75</v>
      </c>
      <c r="G61" s="88"/>
      <c r="H61" s="127">
        <v>177</v>
      </c>
      <c r="I61" s="119">
        <v>37</v>
      </c>
      <c r="J61" s="40" t="s">
        <v>39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0</v>
      </c>
      <c r="C62" s="52">
        <f t="shared" si="10"/>
        <v>338</v>
      </c>
      <c r="D62" s="139">
        <f t="shared" si="11"/>
        <v>1053</v>
      </c>
      <c r="E62" s="66">
        <f t="shared" si="8"/>
        <v>46.944444444444443</v>
      </c>
      <c r="F62" s="66">
        <f>SUM(C62/D62*100)</f>
        <v>32.098765432098766</v>
      </c>
      <c r="G62" s="87"/>
      <c r="H62" s="127">
        <v>152</v>
      </c>
      <c r="I62" s="119">
        <v>13</v>
      </c>
      <c r="J62" s="40" t="s">
        <v>7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23</v>
      </c>
      <c r="C63" s="52">
        <f t="shared" si="10"/>
        <v>214</v>
      </c>
      <c r="D63" s="139">
        <f t="shared" si="11"/>
        <v>123</v>
      </c>
      <c r="E63" s="72">
        <f t="shared" si="8"/>
        <v>118.88888888888889</v>
      </c>
      <c r="F63" s="66">
        <f>SUM(C63/D63*100)</f>
        <v>173.98373983739836</v>
      </c>
      <c r="G63" s="90"/>
      <c r="H63" s="53">
        <v>113</v>
      </c>
      <c r="I63" s="119">
        <v>1</v>
      </c>
      <c r="J63" s="40" t="s">
        <v>4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50519</v>
      </c>
      <c r="D64" s="82">
        <f>SUM(L60)</f>
        <v>37263</v>
      </c>
      <c r="E64" s="85">
        <f>SUM(N77/M77*100)</f>
        <v>109.55954110732797</v>
      </c>
      <c r="F64" s="85">
        <f>SUM(C64/D64*100)</f>
        <v>135.57416203740976</v>
      </c>
      <c r="G64" s="86"/>
      <c r="H64" s="540">
        <v>80</v>
      </c>
      <c r="I64" s="119">
        <v>9</v>
      </c>
      <c r="J64" s="463" t="s">
        <v>208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60</v>
      </c>
      <c r="I65" s="119">
        <v>36</v>
      </c>
      <c r="J65" s="40" t="s">
        <v>5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56</v>
      </c>
      <c r="I66" s="119">
        <v>15</v>
      </c>
      <c r="J66" s="40" t="s">
        <v>22</v>
      </c>
      <c r="K66" s="1"/>
      <c r="L66" s="264" t="s">
        <v>105</v>
      </c>
      <c r="M66" s="477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33</v>
      </c>
      <c r="I67" s="119">
        <v>19</v>
      </c>
      <c r="J67" s="40" t="s">
        <v>25</v>
      </c>
      <c r="K67" s="5">
        <f>SUM(I50)</f>
        <v>16</v>
      </c>
      <c r="L67" s="40" t="s">
        <v>3</v>
      </c>
      <c r="M67" s="239">
        <v>33166</v>
      </c>
      <c r="N67" s="128">
        <f>SUM(H50)</f>
        <v>33912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9</v>
      </c>
      <c r="I68" s="119">
        <v>23</v>
      </c>
      <c r="J68" s="40" t="s">
        <v>29</v>
      </c>
      <c r="K68" s="5">
        <f t="shared" ref="K68:K76" si="12">SUM(I51)</f>
        <v>26</v>
      </c>
      <c r="L68" s="40" t="s">
        <v>32</v>
      </c>
      <c r="M68" s="240">
        <v>3092</v>
      </c>
      <c r="N68" s="128">
        <f t="shared" ref="N68:N76" si="13">SUM(H51)</f>
        <v>8757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25</v>
      </c>
      <c r="L69" s="40" t="s">
        <v>31</v>
      </c>
      <c r="M69" s="240">
        <v>3847</v>
      </c>
      <c r="N69" s="128">
        <f t="shared" si="13"/>
        <v>2446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3</v>
      </c>
      <c r="J70" s="40" t="s">
        <v>12</v>
      </c>
      <c r="K70" s="5">
        <f t="shared" si="12"/>
        <v>38</v>
      </c>
      <c r="L70" s="40" t="s">
        <v>40</v>
      </c>
      <c r="M70" s="240">
        <v>1821</v>
      </c>
      <c r="N70" s="128">
        <f t="shared" si="13"/>
        <v>1598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4</v>
      </c>
      <c r="J71" s="40" t="s">
        <v>13</v>
      </c>
      <c r="K71" s="5">
        <f t="shared" si="12"/>
        <v>31</v>
      </c>
      <c r="L71" s="40" t="s">
        <v>72</v>
      </c>
      <c r="M71" s="240">
        <v>244</v>
      </c>
      <c r="N71" s="128">
        <f t="shared" si="13"/>
        <v>789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14</v>
      </c>
      <c r="K72" s="5">
        <f t="shared" si="12"/>
        <v>34</v>
      </c>
      <c r="L72" s="40" t="s">
        <v>1</v>
      </c>
      <c r="M72" s="240">
        <v>775</v>
      </c>
      <c r="N72" s="128">
        <f t="shared" si="13"/>
        <v>722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127">
        <v>0</v>
      </c>
      <c r="I73" s="119">
        <v>6</v>
      </c>
      <c r="J73" s="40" t="s">
        <v>15</v>
      </c>
      <c r="K73" s="5">
        <f t="shared" si="12"/>
        <v>14</v>
      </c>
      <c r="L73" s="40" t="s">
        <v>21</v>
      </c>
      <c r="M73" s="240">
        <v>836</v>
      </c>
      <c r="N73" s="128">
        <f t="shared" si="13"/>
        <v>499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16</v>
      </c>
      <c r="K74" s="5">
        <f t="shared" si="12"/>
        <v>40</v>
      </c>
      <c r="L74" s="40" t="s">
        <v>2</v>
      </c>
      <c r="M74" s="240">
        <v>373</v>
      </c>
      <c r="N74" s="128">
        <f t="shared" si="13"/>
        <v>381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8</v>
      </c>
      <c r="J75" s="40" t="s">
        <v>17</v>
      </c>
      <c r="K75" s="5">
        <f t="shared" si="12"/>
        <v>33</v>
      </c>
      <c r="L75" s="40" t="s">
        <v>0</v>
      </c>
      <c r="M75" s="240">
        <v>720</v>
      </c>
      <c r="N75" s="128">
        <f t="shared" si="13"/>
        <v>338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53">
        <v>0</v>
      </c>
      <c r="I76" s="119">
        <v>10</v>
      </c>
      <c r="J76" s="40" t="s">
        <v>18</v>
      </c>
      <c r="K76" s="18">
        <f t="shared" si="12"/>
        <v>17</v>
      </c>
      <c r="L76" s="103" t="s">
        <v>23</v>
      </c>
      <c r="M76" s="241">
        <v>180</v>
      </c>
      <c r="N76" s="234">
        <f t="shared" si="13"/>
        <v>214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127">
        <v>0</v>
      </c>
      <c r="I77" s="119">
        <v>11</v>
      </c>
      <c r="J77" s="40" t="s">
        <v>19</v>
      </c>
      <c r="K77" s="5"/>
      <c r="L77" s="161" t="s">
        <v>70</v>
      </c>
      <c r="M77" s="413">
        <v>46111</v>
      </c>
      <c r="N77" s="242">
        <f>SUM(H90)</f>
        <v>50519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169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128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127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29</v>
      </c>
      <c r="J85" s="40" t="s">
        <v>58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127">
        <v>0</v>
      </c>
      <c r="I86" s="119">
        <v>30</v>
      </c>
      <c r="J86" s="40" t="s">
        <v>35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37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127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50519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H31" sqref="H31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124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2" t="s">
        <v>221</v>
      </c>
      <c r="I2" s="5"/>
      <c r="J2" s="255" t="s">
        <v>124</v>
      </c>
      <c r="K2" s="117"/>
      <c r="L2" s="436" t="s">
        <v>213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122</v>
      </c>
      <c r="I3" s="5"/>
      <c r="J3" s="202" t="s">
        <v>11</v>
      </c>
      <c r="K3" s="117"/>
      <c r="L3" s="437" t="s">
        <v>122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27899</v>
      </c>
      <c r="I4" s="119">
        <v>33</v>
      </c>
      <c r="J4" s="225" t="s">
        <v>0</v>
      </c>
      <c r="K4" s="167">
        <f>SUM(I4)</f>
        <v>33</v>
      </c>
      <c r="L4" s="429">
        <v>29596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23051</v>
      </c>
      <c r="I5" s="119">
        <v>34</v>
      </c>
      <c r="J5" s="225" t="s">
        <v>1</v>
      </c>
      <c r="K5" s="167">
        <f t="shared" ref="K5:K13" si="0">SUM(I5)</f>
        <v>34</v>
      </c>
      <c r="L5" s="430">
        <v>29042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14505</v>
      </c>
      <c r="I6" s="119">
        <v>40</v>
      </c>
      <c r="J6" s="225" t="s">
        <v>2</v>
      </c>
      <c r="K6" s="167">
        <f t="shared" si="0"/>
        <v>40</v>
      </c>
      <c r="L6" s="430">
        <v>11373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8127</v>
      </c>
      <c r="I7" s="119">
        <v>24</v>
      </c>
      <c r="J7" s="225" t="s">
        <v>30</v>
      </c>
      <c r="K7" s="167">
        <f t="shared" si="0"/>
        <v>24</v>
      </c>
      <c r="L7" s="430">
        <v>6798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7144</v>
      </c>
      <c r="I8" s="119">
        <v>13</v>
      </c>
      <c r="J8" s="225" t="s">
        <v>7</v>
      </c>
      <c r="K8" s="167">
        <f t="shared" si="0"/>
        <v>13</v>
      </c>
      <c r="L8" s="430">
        <v>5419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401">
        <v>6741</v>
      </c>
      <c r="I9" s="119">
        <v>9</v>
      </c>
      <c r="J9" s="485" t="s">
        <v>207</v>
      </c>
      <c r="K9" s="167">
        <f t="shared" si="0"/>
        <v>9</v>
      </c>
      <c r="L9" s="430">
        <v>7333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401">
        <v>5661</v>
      </c>
      <c r="I10" s="119">
        <v>36</v>
      </c>
      <c r="J10" s="225" t="s">
        <v>5</v>
      </c>
      <c r="K10" s="167">
        <f t="shared" si="0"/>
        <v>36</v>
      </c>
      <c r="L10" s="430">
        <v>6885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2539</v>
      </c>
      <c r="I11" s="119">
        <v>25</v>
      </c>
      <c r="J11" s="225" t="s">
        <v>31</v>
      </c>
      <c r="K11" s="167">
        <f t="shared" si="0"/>
        <v>25</v>
      </c>
      <c r="L11" s="430">
        <v>2409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2400</v>
      </c>
      <c r="I12" s="119">
        <v>12</v>
      </c>
      <c r="J12" s="225" t="s">
        <v>20</v>
      </c>
      <c r="K12" s="167">
        <f t="shared" si="0"/>
        <v>12</v>
      </c>
      <c r="L12" s="430">
        <v>2860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4">
        <v>1333</v>
      </c>
      <c r="I13" s="194">
        <v>38</v>
      </c>
      <c r="J13" s="305" t="s">
        <v>40</v>
      </c>
      <c r="K13" s="254">
        <f t="shared" si="0"/>
        <v>38</v>
      </c>
      <c r="L13" s="438">
        <v>838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60">
        <v>1200</v>
      </c>
      <c r="I14" s="306">
        <v>17</v>
      </c>
      <c r="J14" s="307" t="s">
        <v>23</v>
      </c>
      <c r="K14" s="117" t="s">
        <v>9</v>
      </c>
      <c r="L14" s="439">
        <v>109983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1117</v>
      </c>
      <c r="I15" s="119">
        <v>16</v>
      </c>
      <c r="J15" s="225" t="s">
        <v>3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1053</v>
      </c>
      <c r="I16" s="119">
        <v>26</v>
      </c>
      <c r="J16" s="225" t="s">
        <v>32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895</v>
      </c>
      <c r="I17" s="119">
        <v>31</v>
      </c>
      <c r="J17" s="119" t="s">
        <v>188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69">
        <v>758</v>
      </c>
      <c r="I18" s="119">
        <v>22</v>
      </c>
      <c r="J18" s="225" t="s">
        <v>28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626</v>
      </c>
      <c r="I19" s="119">
        <v>21</v>
      </c>
      <c r="J19" s="225" t="s">
        <v>27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527</v>
      </c>
      <c r="I20" s="119">
        <v>6</v>
      </c>
      <c r="J20" s="225" t="s">
        <v>15</v>
      </c>
      <c r="K20" s="167">
        <f>SUM(I4)</f>
        <v>33</v>
      </c>
      <c r="L20" s="225" t="s">
        <v>0</v>
      </c>
      <c r="M20" s="440">
        <v>27428</v>
      </c>
      <c r="N20" s="128">
        <f>SUM(H4)</f>
        <v>27899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218</v>
      </c>
      <c r="D21" s="74" t="s">
        <v>210</v>
      </c>
      <c r="E21" s="74" t="s">
        <v>55</v>
      </c>
      <c r="F21" s="74" t="s">
        <v>54</v>
      </c>
      <c r="G21" s="75" t="s">
        <v>56</v>
      </c>
      <c r="H21" s="127">
        <v>370</v>
      </c>
      <c r="I21" s="119">
        <v>14</v>
      </c>
      <c r="J21" s="225" t="s">
        <v>21</v>
      </c>
      <c r="K21" s="167">
        <f t="shared" ref="K21:K29" si="1">SUM(I5)</f>
        <v>34</v>
      </c>
      <c r="L21" s="225" t="s">
        <v>1</v>
      </c>
      <c r="M21" s="441">
        <v>24438</v>
      </c>
      <c r="N21" s="128">
        <f t="shared" ref="N21:N29" si="2">SUM(H5)</f>
        <v>23051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0</v>
      </c>
      <c r="C22" s="52">
        <f>SUM(H4)</f>
        <v>27899</v>
      </c>
      <c r="D22" s="139">
        <f>SUM(L4)</f>
        <v>29596</v>
      </c>
      <c r="E22" s="70">
        <f t="shared" ref="E22:E31" si="3">SUM(N20/M20*100)</f>
        <v>101.71722327548491</v>
      </c>
      <c r="F22" s="66">
        <f t="shared" ref="F22:F32" si="4">SUM(C22/D22*100)</f>
        <v>94.266117042843618</v>
      </c>
      <c r="G22" s="77"/>
      <c r="H22" s="127">
        <v>183</v>
      </c>
      <c r="I22" s="119">
        <v>18</v>
      </c>
      <c r="J22" s="225" t="s">
        <v>24</v>
      </c>
      <c r="K22" s="167">
        <f t="shared" si="1"/>
        <v>40</v>
      </c>
      <c r="L22" s="225" t="s">
        <v>2</v>
      </c>
      <c r="M22" s="441">
        <v>16029</v>
      </c>
      <c r="N22" s="128">
        <f t="shared" si="2"/>
        <v>14505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1</v>
      </c>
      <c r="C23" s="52">
        <f t="shared" ref="C23:C31" si="5">SUM(H5)</f>
        <v>23051</v>
      </c>
      <c r="D23" s="139">
        <f t="shared" ref="D23:D31" si="6">SUM(L5)</f>
        <v>29042</v>
      </c>
      <c r="E23" s="70">
        <f t="shared" si="3"/>
        <v>94.324412799738113</v>
      </c>
      <c r="F23" s="66">
        <f t="shared" si="4"/>
        <v>79.371255423180216</v>
      </c>
      <c r="G23" s="77"/>
      <c r="H23" s="127">
        <v>109</v>
      </c>
      <c r="I23" s="119">
        <v>11</v>
      </c>
      <c r="J23" s="225" t="s">
        <v>19</v>
      </c>
      <c r="K23" s="167">
        <f t="shared" si="1"/>
        <v>24</v>
      </c>
      <c r="L23" s="225" t="s">
        <v>30</v>
      </c>
      <c r="M23" s="441">
        <v>7498</v>
      </c>
      <c r="N23" s="128">
        <f t="shared" si="2"/>
        <v>8127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2</v>
      </c>
      <c r="C24" s="52">
        <f t="shared" si="5"/>
        <v>14505</v>
      </c>
      <c r="D24" s="139">
        <f t="shared" si="6"/>
        <v>11373</v>
      </c>
      <c r="E24" s="70">
        <f t="shared" si="3"/>
        <v>90.49223282799926</v>
      </c>
      <c r="F24" s="66">
        <f t="shared" si="4"/>
        <v>127.53890793985757</v>
      </c>
      <c r="G24" s="77"/>
      <c r="H24" s="401">
        <v>48</v>
      </c>
      <c r="I24" s="119">
        <v>32</v>
      </c>
      <c r="J24" s="225" t="s">
        <v>37</v>
      </c>
      <c r="K24" s="167">
        <f t="shared" si="1"/>
        <v>13</v>
      </c>
      <c r="L24" s="225" t="s">
        <v>7</v>
      </c>
      <c r="M24" s="441">
        <v>7297</v>
      </c>
      <c r="N24" s="128">
        <f t="shared" si="2"/>
        <v>7144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5" t="s">
        <v>30</v>
      </c>
      <c r="C25" s="52">
        <f t="shared" si="5"/>
        <v>8127</v>
      </c>
      <c r="D25" s="139">
        <f t="shared" si="6"/>
        <v>6798</v>
      </c>
      <c r="E25" s="70">
        <f t="shared" si="3"/>
        <v>108.38890370765537</v>
      </c>
      <c r="F25" s="66">
        <f t="shared" si="4"/>
        <v>119.54986760812002</v>
      </c>
      <c r="G25" s="77"/>
      <c r="H25" s="127">
        <v>44</v>
      </c>
      <c r="I25" s="119">
        <v>39</v>
      </c>
      <c r="J25" s="225" t="s">
        <v>41</v>
      </c>
      <c r="K25" s="167">
        <f t="shared" si="1"/>
        <v>9</v>
      </c>
      <c r="L25" s="485" t="s">
        <v>206</v>
      </c>
      <c r="M25" s="441">
        <v>7765</v>
      </c>
      <c r="N25" s="128">
        <f t="shared" si="2"/>
        <v>6741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5" t="s">
        <v>7</v>
      </c>
      <c r="C26" s="52">
        <f t="shared" si="5"/>
        <v>7144</v>
      </c>
      <c r="D26" s="139">
        <f t="shared" si="6"/>
        <v>5419</v>
      </c>
      <c r="E26" s="70">
        <f t="shared" si="3"/>
        <v>97.903247910100049</v>
      </c>
      <c r="F26" s="66">
        <f t="shared" si="4"/>
        <v>131.83244140985423</v>
      </c>
      <c r="G26" s="87"/>
      <c r="H26" s="127">
        <v>42</v>
      </c>
      <c r="I26" s="119">
        <v>2</v>
      </c>
      <c r="J26" s="225" t="s">
        <v>6</v>
      </c>
      <c r="K26" s="167">
        <f t="shared" si="1"/>
        <v>36</v>
      </c>
      <c r="L26" s="225" t="s">
        <v>5</v>
      </c>
      <c r="M26" s="441">
        <v>5168</v>
      </c>
      <c r="N26" s="128">
        <f t="shared" si="2"/>
        <v>5661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485" t="s">
        <v>206</v>
      </c>
      <c r="C27" s="52">
        <f t="shared" si="5"/>
        <v>6741</v>
      </c>
      <c r="D27" s="139">
        <f t="shared" si="6"/>
        <v>7333</v>
      </c>
      <c r="E27" s="70">
        <f t="shared" si="3"/>
        <v>86.812620734063103</v>
      </c>
      <c r="F27" s="66">
        <f t="shared" si="4"/>
        <v>91.926905768444016</v>
      </c>
      <c r="G27" s="91"/>
      <c r="H27" s="127">
        <v>40</v>
      </c>
      <c r="I27" s="119">
        <v>1</v>
      </c>
      <c r="J27" s="225" t="s">
        <v>4</v>
      </c>
      <c r="K27" s="167">
        <f t="shared" si="1"/>
        <v>25</v>
      </c>
      <c r="L27" s="225" t="s">
        <v>31</v>
      </c>
      <c r="M27" s="441">
        <v>2991</v>
      </c>
      <c r="N27" s="128">
        <f t="shared" si="2"/>
        <v>2539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5</v>
      </c>
      <c r="C28" s="52">
        <f t="shared" si="5"/>
        <v>5661</v>
      </c>
      <c r="D28" s="139">
        <f t="shared" si="6"/>
        <v>6885</v>
      </c>
      <c r="E28" s="70">
        <f t="shared" si="3"/>
        <v>109.53947368421053</v>
      </c>
      <c r="F28" s="66">
        <f t="shared" si="4"/>
        <v>82.222222222222214</v>
      </c>
      <c r="G28" s="77"/>
      <c r="H28" s="127">
        <v>29</v>
      </c>
      <c r="I28" s="119">
        <v>29</v>
      </c>
      <c r="J28" s="225" t="s">
        <v>118</v>
      </c>
      <c r="K28" s="167">
        <f t="shared" si="1"/>
        <v>12</v>
      </c>
      <c r="L28" s="225" t="s">
        <v>20</v>
      </c>
      <c r="M28" s="441">
        <v>3800</v>
      </c>
      <c r="N28" s="128">
        <f t="shared" si="2"/>
        <v>2400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31</v>
      </c>
      <c r="C29" s="52">
        <f t="shared" si="5"/>
        <v>2539</v>
      </c>
      <c r="D29" s="139">
        <f t="shared" si="6"/>
        <v>2409</v>
      </c>
      <c r="E29" s="70">
        <f t="shared" si="3"/>
        <v>84.887997325309257</v>
      </c>
      <c r="F29" s="66">
        <f t="shared" si="4"/>
        <v>105.39643005396431</v>
      </c>
      <c r="G29" s="88"/>
      <c r="H29" s="127">
        <v>19</v>
      </c>
      <c r="I29" s="119">
        <v>27</v>
      </c>
      <c r="J29" s="225" t="s">
        <v>33</v>
      </c>
      <c r="K29" s="254">
        <f t="shared" si="1"/>
        <v>38</v>
      </c>
      <c r="L29" s="305" t="s">
        <v>40</v>
      </c>
      <c r="M29" s="442">
        <v>1325</v>
      </c>
      <c r="N29" s="128">
        <f t="shared" si="2"/>
        <v>1333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20</v>
      </c>
      <c r="C30" s="52">
        <f t="shared" si="5"/>
        <v>2400</v>
      </c>
      <c r="D30" s="139">
        <f t="shared" si="6"/>
        <v>2860</v>
      </c>
      <c r="E30" s="70">
        <f t="shared" si="3"/>
        <v>63.157894736842103</v>
      </c>
      <c r="F30" s="66">
        <f t="shared" si="4"/>
        <v>83.91608391608392</v>
      </c>
      <c r="G30" s="87"/>
      <c r="H30" s="127">
        <v>16</v>
      </c>
      <c r="I30" s="119">
        <v>15</v>
      </c>
      <c r="J30" s="225" t="s">
        <v>22</v>
      </c>
      <c r="K30" s="161"/>
      <c r="L30" s="459" t="s">
        <v>132</v>
      </c>
      <c r="M30" s="443">
        <v>110299</v>
      </c>
      <c r="N30" s="128">
        <f>SUM(H44)</f>
        <v>106481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5" t="s">
        <v>40</v>
      </c>
      <c r="C31" s="52">
        <f t="shared" si="5"/>
        <v>1333</v>
      </c>
      <c r="D31" s="139">
        <f t="shared" si="6"/>
        <v>838</v>
      </c>
      <c r="E31" s="71">
        <f t="shared" si="3"/>
        <v>100.60377358490567</v>
      </c>
      <c r="F31" s="78">
        <f t="shared" si="4"/>
        <v>159.06921241050119</v>
      </c>
      <c r="G31" s="90"/>
      <c r="H31" s="127">
        <v>2</v>
      </c>
      <c r="I31" s="119">
        <v>4</v>
      </c>
      <c r="J31" s="225" t="s">
        <v>13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106481</v>
      </c>
      <c r="D32" s="82">
        <f>SUM(L14)</f>
        <v>109983</v>
      </c>
      <c r="E32" s="83">
        <f>SUM(N30/M30*100)</f>
        <v>96.538499895737957</v>
      </c>
      <c r="F32" s="78">
        <f t="shared" si="4"/>
        <v>96.815871543784041</v>
      </c>
      <c r="G32" s="86"/>
      <c r="H32" s="128">
        <v>2</v>
      </c>
      <c r="I32" s="119">
        <v>20</v>
      </c>
      <c r="J32" s="225" t="s">
        <v>26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1</v>
      </c>
      <c r="I33" s="119">
        <v>23</v>
      </c>
      <c r="J33" s="225" t="s">
        <v>29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540">
        <v>0</v>
      </c>
      <c r="I34" s="119">
        <v>3</v>
      </c>
      <c r="J34" s="225" t="s">
        <v>12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5</v>
      </c>
      <c r="J35" s="225" t="s">
        <v>14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401">
        <v>0</v>
      </c>
      <c r="I36" s="119">
        <v>7</v>
      </c>
      <c r="J36" s="225" t="s">
        <v>16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8</v>
      </c>
      <c r="J37" s="225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10</v>
      </c>
      <c r="J38" s="225" t="s">
        <v>18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19</v>
      </c>
      <c r="J39" s="225" t="s">
        <v>25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28</v>
      </c>
      <c r="J40" s="225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5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5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5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106481</v>
      </c>
      <c r="I44" s="5"/>
      <c r="J44" s="224" t="s">
        <v>129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218</v>
      </c>
      <c r="I48" s="5"/>
      <c r="J48" s="251" t="s">
        <v>127</v>
      </c>
      <c r="K48" s="117"/>
      <c r="L48" s="415" t="s">
        <v>213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122</v>
      </c>
      <c r="I49" s="5"/>
      <c r="J49" s="202" t="s">
        <v>11</v>
      </c>
      <c r="K49" s="140"/>
      <c r="L49" s="135" t="s">
        <v>122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457">
        <v>55564</v>
      </c>
      <c r="I50" s="225">
        <v>36</v>
      </c>
      <c r="J50" s="225" t="s">
        <v>5</v>
      </c>
      <c r="K50" s="170">
        <f>SUM(I50)</f>
        <v>36</v>
      </c>
      <c r="L50" s="416">
        <v>19015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21776</v>
      </c>
      <c r="I51" s="225">
        <v>17</v>
      </c>
      <c r="J51" s="224" t="s">
        <v>23</v>
      </c>
      <c r="K51" s="170">
        <f t="shared" ref="K51:K59" si="7">SUM(I51)</f>
        <v>17</v>
      </c>
      <c r="L51" s="416">
        <v>16095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19145</v>
      </c>
      <c r="I52" s="225">
        <v>26</v>
      </c>
      <c r="J52" s="224" t="s">
        <v>32</v>
      </c>
      <c r="K52" s="170">
        <f t="shared" si="7"/>
        <v>26</v>
      </c>
      <c r="L52" s="416">
        <v>19242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16092</v>
      </c>
      <c r="I53" s="225">
        <v>16</v>
      </c>
      <c r="J53" s="224" t="s">
        <v>3</v>
      </c>
      <c r="K53" s="170">
        <f t="shared" si="7"/>
        <v>16</v>
      </c>
      <c r="L53" s="416">
        <v>16784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218</v>
      </c>
      <c r="D54" s="74" t="s">
        <v>210</v>
      </c>
      <c r="E54" s="74" t="s">
        <v>55</v>
      </c>
      <c r="F54" s="74" t="s">
        <v>54</v>
      </c>
      <c r="G54" s="75" t="s">
        <v>56</v>
      </c>
      <c r="H54" s="127">
        <v>13411</v>
      </c>
      <c r="I54" s="225">
        <v>24</v>
      </c>
      <c r="J54" s="224" t="s">
        <v>30</v>
      </c>
      <c r="K54" s="170">
        <f t="shared" si="7"/>
        <v>24</v>
      </c>
      <c r="L54" s="416">
        <v>15531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4" t="s">
        <v>5</v>
      </c>
      <c r="C55" s="52">
        <f>SUM(H50)</f>
        <v>55564</v>
      </c>
      <c r="D55" s="9">
        <f t="shared" ref="D55:D64" si="8">SUM(L50)</f>
        <v>19015</v>
      </c>
      <c r="E55" s="66">
        <f>SUM(N66/M66*100)</f>
        <v>84.126695736434115</v>
      </c>
      <c r="F55" s="66">
        <f t="shared" ref="F55:F65" si="9">SUM(C55/D55*100)</f>
        <v>292.21141204312386</v>
      </c>
      <c r="G55" s="77"/>
      <c r="H55" s="401">
        <v>12916</v>
      </c>
      <c r="I55" s="225">
        <v>40</v>
      </c>
      <c r="J55" s="224" t="s">
        <v>2</v>
      </c>
      <c r="K55" s="170">
        <f t="shared" si="7"/>
        <v>40</v>
      </c>
      <c r="L55" s="416">
        <v>24593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23</v>
      </c>
      <c r="C56" s="52">
        <f t="shared" ref="C56:C64" si="10">SUM(H51)</f>
        <v>21776</v>
      </c>
      <c r="D56" s="9">
        <f t="shared" si="8"/>
        <v>16095</v>
      </c>
      <c r="E56" s="66">
        <f t="shared" ref="E56:E65" si="11">SUM(N67/M67*100)</f>
        <v>96.945953165345927</v>
      </c>
      <c r="F56" s="66">
        <f t="shared" si="9"/>
        <v>135.29667598633114</v>
      </c>
      <c r="G56" s="77"/>
      <c r="H56" s="127">
        <v>7947</v>
      </c>
      <c r="I56" s="225">
        <v>38</v>
      </c>
      <c r="J56" s="224" t="s">
        <v>40</v>
      </c>
      <c r="K56" s="170">
        <f t="shared" si="7"/>
        <v>38</v>
      </c>
      <c r="L56" s="416">
        <v>12437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32</v>
      </c>
      <c r="C57" s="52">
        <f t="shared" si="10"/>
        <v>19145</v>
      </c>
      <c r="D57" s="9">
        <f t="shared" si="8"/>
        <v>19242</v>
      </c>
      <c r="E57" s="66">
        <f t="shared" si="11"/>
        <v>105.69756528460221</v>
      </c>
      <c r="F57" s="66">
        <f t="shared" si="9"/>
        <v>99.495894397671762</v>
      </c>
      <c r="G57" s="77"/>
      <c r="H57" s="127">
        <v>6931</v>
      </c>
      <c r="I57" s="224">
        <v>25</v>
      </c>
      <c r="J57" s="224" t="s">
        <v>31</v>
      </c>
      <c r="K57" s="170">
        <f t="shared" si="7"/>
        <v>25</v>
      </c>
      <c r="L57" s="416">
        <v>7244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</v>
      </c>
      <c r="C58" s="52">
        <f t="shared" si="10"/>
        <v>16092</v>
      </c>
      <c r="D58" s="9">
        <f t="shared" si="8"/>
        <v>16784</v>
      </c>
      <c r="E58" s="66">
        <f t="shared" si="11"/>
        <v>66.490372696471368</v>
      </c>
      <c r="F58" s="66">
        <f t="shared" si="9"/>
        <v>95.877025738798864</v>
      </c>
      <c r="G58" s="77"/>
      <c r="H58" s="530">
        <v>6791</v>
      </c>
      <c r="I58" s="305">
        <v>37</v>
      </c>
      <c r="J58" s="227" t="s">
        <v>39</v>
      </c>
      <c r="K58" s="170">
        <f t="shared" si="7"/>
        <v>37</v>
      </c>
      <c r="L58" s="414">
        <v>4109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30</v>
      </c>
      <c r="C59" s="52">
        <f t="shared" si="10"/>
        <v>13411</v>
      </c>
      <c r="D59" s="9">
        <f t="shared" si="8"/>
        <v>15531</v>
      </c>
      <c r="E59" s="66">
        <f t="shared" si="11"/>
        <v>90.200430454667753</v>
      </c>
      <c r="F59" s="66">
        <f t="shared" si="9"/>
        <v>86.349880883394505</v>
      </c>
      <c r="G59" s="87"/>
      <c r="H59" s="530">
        <v>5706</v>
      </c>
      <c r="I59" s="305">
        <v>30</v>
      </c>
      <c r="J59" s="227" t="s">
        <v>121</v>
      </c>
      <c r="K59" s="170">
        <f t="shared" si="7"/>
        <v>30</v>
      </c>
      <c r="L59" s="414">
        <v>3326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2</v>
      </c>
      <c r="C60" s="52">
        <f t="shared" si="10"/>
        <v>12916</v>
      </c>
      <c r="D60" s="9">
        <f t="shared" si="8"/>
        <v>24593</v>
      </c>
      <c r="E60" s="66">
        <f t="shared" si="11"/>
        <v>86.672929808079459</v>
      </c>
      <c r="F60" s="66">
        <f t="shared" si="9"/>
        <v>52.51900947424064</v>
      </c>
      <c r="G60" s="77"/>
      <c r="H60" s="536">
        <v>3421</v>
      </c>
      <c r="I60" s="307">
        <v>34</v>
      </c>
      <c r="J60" s="308" t="s">
        <v>1</v>
      </c>
      <c r="K60" s="117" t="s">
        <v>9</v>
      </c>
      <c r="L60" s="418">
        <v>157249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40</v>
      </c>
      <c r="C61" s="52">
        <f t="shared" si="10"/>
        <v>7947</v>
      </c>
      <c r="D61" s="9">
        <f t="shared" si="8"/>
        <v>12437</v>
      </c>
      <c r="E61" s="66">
        <f t="shared" si="11"/>
        <v>94.091877811982002</v>
      </c>
      <c r="F61" s="66">
        <f t="shared" si="9"/>
        <v>63.898046152609147</v>
      </c>
      <c r="G61" s="77"/>
      <c r="H61" s="127">
        <v>3362</v>
      </c>
      <c r="I61" s="224">
        <v>15</v>
      </c>
      <c r="J61" s="224" t="s">
        <v>22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31</v>
      </c>
      <c r="C62" s="52">
        <f t="shared" si="10"/>
        <v>6931</v>
      </c>
      <c r="D62" s="9">
        <f t="shared" si="8"/>
        <v>7244</v>
      </c>
      <c r="E62" s="66">
        <f t="shared" si="11"/>
        <v>86.605023116331381</v>
      </c>
      <c r="F62" s="66">
        <f t="shared" si="9"/>
        <v>95.679182771949201</v>
      </c>
      <c r="G62" s="88"/>
      <c r="H62" s="401">
        <v>3267</v>
      </c>
      <c r="I62" s="225">
        <v>33</v>
      </c>
      <c r="J62" s="224" t="s">
        <v>0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39</v>
      </c>
      <c r="C63" s="52">
        <f t="shared" si="10"/>
        <v>6791</v>
      </c>
      <c r="D63" s="9">
        <f t="shared" si="8"/>
        <v>4109</v>
      </c>
      <c r="E63" s="66">
        <f t="shared" si="11"/>
        <v>91.535247337916161</v>
      </c>
      <c r="F63" s="66">
        <f t="shared" si="9"/>
        <v>165.27135556096374</v>
      </c>
      <c r="G63" s="87"/>
      <c r="H63" s="127">
        <v>1690</v>
      </c>
      <c r="I63" s="224">
        <v>18</v>
      </c>
      <c r="J63" s="224" t="s">
        <v>24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121</v>
      </c>
      <c r="C64" s="52">
        <f t="shared" si="10"/>
        <v>5706</v>
      </c>
      <c r="D64" s="9">
        <f t="shared" si="8"/>
        <v>3326</v>
      </c>
      <c r="E64" s="72">
        <f t="shared" si="11"/>
        <v>127.47989276139411</v>
      </c>
      <c r="F64" s="66">
        <f t="shared" si="9"/>
        <v>171.5574263379435</v>
      </c>
      <c r="G64" s="90"/>
      <c r="H64" s="169">
        <v>1456</v>
      </c>
      <c r="I64" s="224">
        <v>39</v>
      </c>
      <c r="J64" s="224" t="s">
        <v>41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184800</v>
      </c>
      <c r="D65" s="82">
        <f>SUM(L60)</f>
        <v>157249</v>
      </c>
      <c r="E65" s="85">
        <f t="shared" si="11"/>
        <v>87.693906507286471</v>
      </c>
      <c r="F65" s="85">
        <f t="shared" si="9"/>
        <v>117.52062016292631</v>
      </c>
      <c r="G65" s="86"/>
      <c r="H65" s="128">
        <v>1249</v>
      </c>
      <c r="I65" s="225">
        <v>29</v>
      </c>
      <c r="J65" s="224" t="s">
        <v>118</v>
      </c>
      <c r="K65" s="1"/>
      <c r="L65" s="265" t="s">
        <v>127</v>
      </c>
      <c r="M65" s="199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1193</v>
      </c>
      <c r="I66" s="225">
        <v>14</v>
      </c>
      <c r="J66" s="224" t="s">
        <v>21</v>
      </c>
      <c r="K66" s="163">
        <f>SUM(I50)</f>
        <v>36</v>
      </c>
      <c r="L66" s="224" t="s">
        <v>5</v>
      </c>
      <c r="M66" s="428">
        <v>66048</v>
      </c>
      <c r="N66" s="128">
        <f>SUM(H50)</f>
        <v>55564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1097</v>
      </c>
      <c r="I67" s="225">
        <v>35</v>
      </c>
      <c r="J67" s="224" t="s">
        <v>38</v>
      </c>
      <c r="K67" s="163">
        <f t="shared" ref="K67:K75" si="12">SUM(I51)</f>
        <v>17</v>
      </c>
      <c r="L67" s="224" t="s">
        <v>23</v>
      </c>
      <c r="M67" s="426">
        <v>22462</v>
      </c>
      <c r="N67" s="128">
        <f t="shared" ref="N67:N75" si="13">SUM(H51)</f>
        <v>21776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579</v>
      </c>
      <c r="I68" s="224">
        <v>1</v>
      </c>
      <c r="J68" s="224" t="s">
        <v>4</v>
      </c>
      <c r="K68" s="163">
        <f t="shared" si="12"/>
        <v>26</v>
      </c>
      <c r="L68" s="224" t="s">
        <v>32</v>
      </c>
      <c r="M68" s="426">
        <v>18113</v>
      </c>
      <c r="N68" s="128">
        <f t="shared" si="13"/>
        <v>19145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361</v>
      </c>
      <c r="I69" s="224">
        <v>13</v>
      </c>
      <c r="J69" s="224" t="s">
        <v>7</v>
      </c>
      <c r="K69" s="163">
        <f t="shared" si="12"/>
        <v>16</v>
      </c>
      <c r="L69" s="224" t="s">
        <v>3</v>
      </c>
      <c r="M69" s="426">
        <v>24202</v>
      </c>
      <c r="N69" s="128">
        <f t="shared" si="13"/>
        <v>16092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309</v>
      </c>
      <c r="I70" s="224">
        <v>21</v>
      </c>
      <c r="J70" s="224" t="s">
        <v>27</v>
      </c>
      <c r="K70" s="163">
        <f t="shared" si="12"/>
        <v>24</v>
      </c>
      <c r="L70" s="224" t="s">
        <v>30</v>
      </c>
      <c r="M70" s="426">
        <v>14868</v>
      </c>
      <c r="N70" s="128">
        <f t="shared" si="13"/>
        <v>13411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222</v>
      </c>
      <c r="I71" s="224">
        <v>9</v>
      </c>
      <c r="J71" s="463" t="s">
        <v>207</v>
      </c>
      <c r="K71" s="163">
        <f t="shared" si="12"/>
        <v>40</v>
      </c>
      <c r="L71" s="224" t="s">
        <v>2</v>
      </c>
      <c r="M71" s="426">
        <v>14902</v>
      </c>
      <c r="N71" s="128">
        <f t="shared" si="13"/>
        <v>12916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108</v>
      </c>
      <c r="I72" s="224">
        <v>27</v>
      </c>
      <c r="J72" s="224" t="s">
        <v>33</v>
      </c>
      <c r="K72" s="163">
        <f t="shared" si="12"/>
        <v>38</v>
      </c>
      <c r="L72" s="224" t="s">
        <v>40</v>
      </c>
      <c r="M72" s="426">
        <v>8446</v>
      </c>
      <c r="N72" s="128">
        <f t="shared" si="13"/>
        <v>7947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79</v>
      </c>
      <c r="I73" s="224">
        <v>28</v>
      </c>
      <c r="J73" s="224" t="s">
        <v>34</v>
      </c>
      <c r="K73" s="163">
        <f t="shared" si="12"/>
        <v>25</v>
      </c>
      <c r="L73" s="224" t="s">
        <v>31</v>
      </c>
      <c r="M73" s="426">
        <v>8003</v>
      </c>
      <c r="N73" s="128">
        <f t="shared" si="13"/>
        <v>6931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45</v>
      </c>
      <c r="I74" s="224">
        <v>23</v>
      </c>
      <c r="J74" s="224" t="s">
        <v>29</v>
      </c>
      <c r="K74" s="163">
        <f t="shared" si="12"/>
        <v>37</v>
      </c>
      <c r="L74" s="227" t="s">
        <v>39</v>
      </c>
      <c r="M74" s="427">
        <v>7419</v>
      </c>
      <c r="N74" s="128">
        <f t="shared" si="13"/>
        <v>6791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42</v>
      </c>
      <c r="I75" s="224">
        <v>4</v>
      </c>
      <c r="J75" s="224" t="s">
        <v>13</v>
      </c>
      <c r="K75" s="163">
        <f t="shared" si="12"/>
        <v>30</v>
      </c>
      <c r="L75" s="227" t="s">
        <v>121</v>
      </c>
      <c r="M75" s="427">
        <v>4476</v>
      </c>
      <c r="N75" s="234">
        <f t="shared" si="13"/>
        <v>5706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401">
        <v>17</v>
      </c>
      <c r="I76" s="224">
        <v>22</v>
      </c>
      <c r="J76" s="224" t="s">
        <v>28</v>
      </c>
      <c r="K76" s="5"/>
      <c r="L76" s="459" t="s">
        <v>132</v>
      </c>
      <c r="M76" s="472">
        <v>210733</v>
      </c>
      <c r="N76" s="242">
        <f>SUM(H90)</f>
        <v>184800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9</v>
      </c>
      <c r="I77" s="224">
        <v>6</v>
      </c>
      <c r="J77" s="224" t="s">
        <v>15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39">
        <v>8</v>
      </c>
      <c r="I78" s="224">
        <v>11</v>
      </c>
      <c r="J78" s="224" t="s">
        <v>19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7</v>
      </c>
      <c r="I79" s="224">
        <v>20</v>
      </c>
      <c r="J79" s="224" t="s">
        <v>26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69">
        <v>0</v>
      </c>
      <c r="I80" s="224">
        <v>2</v>
      </c>
      <c r="J80" s="224" t="s">
        <v>6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4">
        <v>3</v>
      </c>
      <c r="J81" s="224" t="s">
        <v>12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4">
        <v>5</v>
      </c>
      <c r="J82" s="224" t="s">
        <v>14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4">
        <v>7</v>
      </c>
      <c r="J83" s="224" t="s">
        <v>16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4">
        <v>8</v>
      </c>
      <c r="J84" s="224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4">
        <v>10</v>
      </c>
      <c r="J85" s="224" t="s">
        <v>18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5">
        <v>12</v>
      </c>
      <c r="J86" s="225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4">
        <v>19</v>
      </c>
      <c r="J87" s="224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401">
        <v>0</v>
      </c>
      <c r="I88" s="224">
        <v>31</v>
      </c>
      <c r="J88" s="224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4">
        <v>32</v>
      </c>
      <c r="J89" s="224" t="s">
        <v>37</v>
      </c>
      <c r="K89" s="54"/>
      <c r="L89" s="31"/>
    </row>
    <row r="90" spans="8:30" ht="13.5" customHeight="1">
      <c r="H90" s="164">
        <f>SUM(H50:H89)</f>
        <v>184800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H19" sqref="H19"/>
    </sheetView>
  </sheetViews>
  <sheetFormatPr defaultRowHeight="13.5"/>
  <cols>
    <col min="1" max="1" width="5.625" style="309" customWidth="1"/>
    <col min="2" max="2" width="19.5" style="309" customWidth="1"/>
    <col min="3" max="4" width="13.25" style="309" customWidth="1"/>
    <col min="5" max="5" width="11.875" style="309" customWidth="1"/>
    <col min="6" max="6" width="15.125" style="309" customWidth="1"/>
    <col min="7" max="7" width="15" style="309" customWidth="1"/>
    <col min="8" max="8" width="15.5" style="309" customWidth="1"/>
    <col min="9" max="9" width="18.375" style="309" customWidth="1"/>
    <col min="10" max="10" width="17.125" style="309" customWidth="1"/>
    <col min="11" max="11" width="18.5" style="309" customWidth="1"/>
    <col min="12" max="12" width="16.875" style="309" customWidth="1"/>
    <col min="13" max="13" width="15.125" style="309" customWidth="1"/>
    <col min="14" max="16384" width="9" style="309"/>
  </cols>
  <sheetData>
    <row r="1" spans="1:12" ht="22.5" customHeight="1">
      <c r="A1" s="571" t="s">
        <v>233</v>
      </c>
      <c r="B1" s="572"/>
      <c r="C1" s="572"/>
      <c r="D1" s="572"/>
      <c r="E1" s="572"/>
      <c r="F1" s="572"/>
      <c r="G1" s="572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5" t="s">
        <v>218</v>
      </c>
      <c r="J2" s="405" t="s">
        <v>218</v>
      </c>
      <c r="K2" s="409" t="s">
        <v>210</v>
      </c>
      <c r="L2" s="409" t="s">
        <v>223</v>
      </c>
    </row>
    <row r="3" spans="1:12">
      <c r="I3" s="40" t="s">
        <v>85</v>
      </c>
      <c r="J3" s="406">
        <v>164856</v>
      </c>
      <c r="K3" s="40" t="s">
        <v>85</v>
      </c>
      <c r="L3" s="410">
        <v>159087</v>
      </c>
    </row>
    <row r="4" spans="1:12">
      <c r="I4" s="18" t="s">
        <v>87</v>
      </c>
      <c r="J4" s="406">
        <v>116289</v>
      </c>
      <c r="K4" s="18" t="s">
        <v>87</v>
      </c>
      <c r="L4" s="410">
        <v>49794</v>
      </c>
    </row>
    <row r="5" spans="1:12">
      <c r="I5" s="18" t="s">
        <v>88</v>
      </c>
      <c r="J5" s="406">
        <v>95541</v>
      </c>
      <c r="K5" s="18" t="s">
        <v>88</v>
      </c>
      <c r="L5" s="410">
        <v>96217</v>
      </c>
    </row>
    <row r="6" spans="1:12">
      <c r="I6" s="18" t="s">
        <v>106</v>
      </c>
      <c r="J6" s="406">
        <v>91250</v>
      </c>
      <c r="K6" s="18" t="s">
        <v>106</v>
      </c>
      <c r="L6" s="410">
        <v>105968</v>
      </c>
    </row>
    <row r="7" spans="1:12">
      <c r="I7" s="18" t="s">
        <v>117</v>
      </c>
      <c r="J7" s="406">
        <v>85297</v>
      </c>
      <c r="K7" s="18" t="s">
        <v>117</v>
      </c>
      <c r="L7" s="410">
        <v>97450</v>
      </c>
    </row>
    <row r="8" spans="1:12">
      <c r="I8" s="18" t="s">
        <v>114</v>
      </c>
      <c r="J8" s="406">
        <v>71796</v>
      </c>
      <c r="K8" s="18" t="s">
        <v>114</v>
      </c>
      <c r="L8" s="410">
        <v>64485</v>
      </c>
    </row>
    <row r="9" spans="1:12">
      <c r="I9" s="18" t="s">
        <v>110</v>
      </c>
      <c r="J9" s="406">
        <v>64082</v>
      </c>
      <c r="K9" s="18" t="s">
        <v>110</v>
      </c>
      <c r="L9" s="410">
        <v>62647</v>
      </c>
    </row>
    <row r="10" spans="1:12">
      <c r="I10" s="18" t="s">
        <v>108</v>
      </c>
      <c r="J10" s="406">
        <v>55449</v>
      </c>
      <c r="K10" s="18" t="s">
        <v>108</v>
      </c>
      <c r="L10" s="410">
        <v>47753</v>
      </c>
    </row>
    <row r="11" spans="1:12">
      <c r="I11" s="18" t="s">
        <v>111</v>
      </c>
      <c r="J11" s="406">
        <v>54702</v>
      </c>
      <c r="K11" s="18" t="s">
        <v>111</v>
      </c>
      <c r="L11" s="410">
        <v>46126</v>
      </c>
    </row>
    <row r="12" spans="1:12" ht="14.25" thickBot="1">
      <c r="I12" s="18" t="s">
        <v>190</v>
      </c>
      <c r="J12" s="407">
        <v>54430</v>
      </c>
      <c r="K12" s="18" t="s">
        <v>190</v>
      </c>
      <c r="L12" s="411">
        <v>56770</v>
      </c>
    </row>
    <row r="13" spans="1:12" ht="15.75" thickTop="1" thickBot="1">
      <c r="A13" s="65"/>
      <c r="B13" s="210"/>
      <c r="C13" s="311"/>
      <c r="D13" s="312"/>
      <c r="E13" s="65"/>
      <c r="F13" s="39"/>
      <c r="G13" s="39"/>
      <c r="I13" s="120" t="s">
        <v>8</v>
      </c>
      <c r="J13" s="444">
        <v>1215893</v>
      </c>
      <c r="K13" s="35" t="s">
        <v>9</v>
      </c>
      <c r="L13" s="174">
        <v>1118677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62" t="s">
        <v>222</v>
      </c>
      <c r="K23" s="488" t="s">
        <v>222</v>
      </c>
      <c r="L23" s="22" t="s">
        <v>71</v>
      </c>
      <c r="M23" s="8"/>
    </row>
    <row r="24" spans="9:14">
      <c r="I24" s="406">
        <f t="shared" ref="I24:I33" si="0">SUM(J3)</f>
        <v>164856</v>
      </c>
      <c r="J24" s="40" t="s">
        <v>85</v>
      </c>
      <c r="K24" s="406">
        <f>SUM(I24)</f>
        <v>164856</v>
      </c>
      <c r="L24" s="525">
        <v>157497</v>
      </c>
      <c r="M24" s="141"/>
      <c r="N24" s="1"/>
    </row>
    <row r="25" spans="9:14">
      <c r="I25" s="406">
        <f t="shared" si="0"/>
        <v>116289</v>
      </c>
      <c r="J25" s="18" t="s">
        <v>87</v>
      </c>
      <c r="K25" s="406">
        <f t="shared" ref="K25:K33" si="1">SUM(I25)</f>
        <v>116289</v>
      </c>
      <c r="L25" s="525">
        <v>124346</v>
      </c>
      <c r="M25" s="177"/>
      <c r="N25" s="1"/>
    </row>
    <row r="26" spans="9:14">
      <c r="I26" s="406">
        <f t="shared" si="0"/>
        <v>95541</v>
      </c>
      <c r="J26" s="18" t="s">
        <v>88</v>
      </c>
      <c r="K26" s="406">
        <f t="shared" si="1"/>
        <v>95541</v>
      </c>
      <c r="L26" s="525">
        <v>115664</v>
      </c>
      <c r="M26" s="141"/>
      <c r="N26" s="1"/>
    </row>
    <row r="27" spans="9:14">
      <c r="I27" s="406">
        <f t="shared" si="0"/>
        <v>91250</v>
      </c>
      <c r="J27" s="18" t="s">
        <v>106</v>
      </c>
      <c r="K27" s="406">
        <f t="shared" si="1"/>
        <v>91250</v>
      </c>
      <c r="L27" s="525">
        <v>89161</v>
      </c>
      <c r="M27" s="141"/>
      <c r="N27" s="1"/>
    </row>
    <row r="28" spans="9:14">
      <c r="I28" s="406">
        <f t="shared" si="0"/>
        <v>85297</v>
      </c>
      <c r="J28" s="18" t="s">
        <v>117</v>
      </c>
      <c r="K28" s="406">
        <f t="shared" si="1"/>
        <v>85297</v>
      </c>
      <c r="L28" s="525">
        <v>91163</v>
      </c>
      <c r="M28" s="141"/>
      <c r="N28" s="2"/>
    </row>
    <row r="29" spans="9:14">
      <c r="I29" s="406">
        <f t="shared" si="0"/>
        <v>71796</v>
      </c>
      <c r="J29" s="18" t="s">
        <v>114</v>
      </c>
      <c r="K29" s="406">
        <f t="shared" si="1"/>
        <v>71796</v>
      </c>
      <c r="L29" s="525">
        <v>77157</v>
      </c>
      <c r="M29" s="141"/>
      <c r="N29" s="1"/>
    </row>
    <row r="30" spans="9:14">
      <c r="I30" s="406">
        <f t="shared" si="0"/>
        <v>64082</v>
      </c>
      <c r="J30" s="18" t="s">
        <v>110</v>
      </c>
      <c r="K30" s="406">
        <f t="shared" si="1"/>
        <v>64082</v>
      </c>
      <c r="L30" s="525">
        <v>56684</v>
      </c>
      <c r="M30" s="141"/>
      <c r="N30" s="1"/>
    </row>
    <row r="31" spans="9:14">
      <c r="I31" s="406">
        <f t="shared" si="0"/>
        <v>55449</v>
      </c>
      <c r="J31" s="18" t="s">
        <v>108</v>
      </c>
      <c r="K31" s="406">
        <f t="shared" si="1"/>
        <v>55449</v>
      </c>
      <c r="L31" s="525">
        <v>62985</v>
      </c>
      <c r="M31" s="141"/>
      <c r="N31" s="1"/>
    </row>
    <row r="32" spans="9:14">
      <c r="I32" s="406">
        <f t="shared" si="0"/>
        <v>54702</v>
      </c>
      <c r="J32" s="18" t="s">
        <v>111</v>
      </c>
      <c r="K32" s="406">
        <f t="shared" si="1"/>
        <v>54702</v>
      </c>
      <c r="L32" s="525">
        <v>51401</v>
      </c>
      <c r="M32" s="141"/>
      <c r="N32" s="37"/>
    </row>
    <row r="33" spans="8:14">
      <c r="I33" s="406">
        <f t="shared" si="0"/>
        <v>54430</v>
      </c>
      <c r="J33" s="18" t="s">
        <v>190</v>
      </c>
      <c r="K33" s="406">
        <f t="shared" si="1"/>
        <v>54430</v>
      </c>
      <c r="L33" s="526">
        <v>48522</v>
      </c>
      <c r="M33" s="141"/>
      <c r="N33" s="37"/>
    </row>
    <row r="34" spans="8:14" ht="14.25" thickBot="1">
      <c r="H34" s="8"/>
      <c r="I34" s="171">
        <f>SUM(J13-(I24+I25+I26+I27+I28+I29+I30+I31+I32+I33))</f>
        <v>362201</v>
      </c>
      <c r="J34" s="108" t="s">
        <v>134</v>
      </c>
      <c r="K34" s="171">
        <f>SUM(I34)</f>
        <v>362201</v>
      </c>
      <c r="L34" s="171" t="s">
        <v>86</v>
      </c>
    </row>
    <row r="35" spans="8:14" ht="15.75" thickTop="1" thickBot="1">
      <c r="H35" s="8"/>
      <c r="I35" s="465">
        <f>SUM(I24:I34)</f>
        <v>1215893</v>
      </c>
      <c r="J35" s="190" t="s">
        <v>9</v>
      </c>
      <c r="K35" s="172">
        <f>SUM(J13)</f>
        <v>1215893</v>
      </c>
      <c r="L35" s="192">
        <v>1243233</v>
      </c>
    </row>
    <row r="36" spans="8:14" ht="14.25" thickTop="1"/>
    <row r="37" spans="8:14">
      <c r="I37" s="462" t="s">
        <v>214</v>
      </c>
      <c r="J37" s="65"/>
      <c r="K37" s="488" t="s">
        <v>214</v>
      </c>
    </row>
    <row r="38" spans="8:14">
      <c r="I38" s="410">
        <f>SUM(L3)</f>
        <v>159087</v>
      </c>
      <c r="J38" s="40" t="s">
        <v>85</v>
      </c>
      <c r="K38" s="410">
        <f>SUM(I38)</f>
        <v>159087</v>
      </c>
    </row>
    <row r="39" spans="8:14">
      <c r="I39" s="410">
        <f t="shared" ref="I39:I47" si="2">SUM(L4)</f>
        <v>49794</v>
      </c>
      <c r="J39" s="18" t="s">
        <v>87</v>
      </c>
      <c r="K39" s="410">
        <f t="shared" ref="K39:K47" si="3">SUM(I39)</f>
        <v>49794</v>
      </c>
    </row>
    <row r="40" spans="8:14">
      <c r="I40" s="410">
        <f t="shared" si="2"/>
        <v>96217</v>
      </c>
      <c r="J40" s="18" t="s">
        <v>88</v>
      </c>
      <c r="K40" s="410">
        <f t="shared" si="3"/>
        <v>96217</v>
      </c>
    </row>
    <row r="41" spans="8:14">
      <c r="I41" s="410">
        <f t="shared" si="2"/>
        <v>105968</v>
      </c>
      <c r="J41" s="18" t="s">
        <v>106</v>
      </c>
      <c r="K41" s="410">
        <f t="shared" si="3"/>
        <v>105968</v>
      </c>
    </row>
    <row r="42" spans="8:14">
      <c r="I42" s="410">
        <f t="shared" si="2"/>
        <v>97450</v>
      </c>
      <c r="J42" s="18" t="s">
        <v>117</v>
      </c>
      <c r="K42" s="410">
        <f t="shared" si="3"/>
        <v>97450</v>
      </c>
    </row>
    <row r="43" spans="8:14">
      <c r="I43" s="410">
        <f>SUM(L8)</f>
        <v>64485</v>
      </c>
      <c r="J43" s="18" t="s">
        <v>114</v>
      </c>
      <c r="K43" s="410">
        <f t="shared" si="3"/>
        <v>64485</v>
      </c>
    </row>
    <row r="44" spans="8:14">
      <c r="I44" s="410">
        <f t="shared" si="2"/>
        <v>62647</v>
      </c>
      <c r="J44" s="18" t="s">
        <v>110</v>
      </c>
      <c r="K44" s="410">
        <f t="shared" si="3"/>
        <v>62647</v>
      </c>
    </row>
    <row r="45" spans="8:14">
      <c r="I45" s="410">
        <f>SUM(L10)</f>
        <v>47753</v>
      </c>
      <c r="J45" s="18" t="s">
        <v>108</v>
      </c>
      <c r="K45" s="410">
        <f t="shared" si="3"/>
        <v>47753</v>
      </c>
    </row>
    <row r="46" spans="8:14">
      <c r="I46" s="410">
        <f t="shared" si="2"/>
        <v>46126</v>
      </c>
      <c r="J46" s="18" t="s">
        <v>111</v>
      </c>
      <c r="K46" s="410">
        <f t="shared" si="3"/>
        <v>46126</v>
      </c>
      <c r="M46" s="8"/>
    </row>
    <row r="47" spans="8:14">
      <c r="I47" s="410">
        <f t="shared" si="2"/>
        <v>56770</v>
      </c>
      <c r="J47" s="18" t="s">
        <v>190</v>
      </c>
      <c r="K47" s="531">
        <f t="shared" si="3"/>
        <v>56770</v>
      </c>
      <c r="M47" s="8"/>
    </row>
    <row r="48" spans="8:14" ht="14.25" thickBot="1">
      <c r="I48" s="157">
        <f>SUM(L13-(I38+I39+I40+I41+I42+I43+I44+I45+I46+I47))</f>
        <v>332380</v>
      </c>
      <c r="J48" s="103" t="s">
        <v>134</v>
      </c>
      <c r="K48" s="157">
        <f>SUM(I48)</f>
        <v>332380</v>
      </c>
    </row>
    <row r="49" spans="1:12" ht="15" thickTop="1" thickBot="1">
      <c r="I49" s="523">
        <f>SUM(I38:I48)</f>
        <v>1118677</v>
      </c>
      <c r="J49" s="464" t="s">
        <v>200</v>
      </c>
      <c r="K49" s="173">
        <f>SUM(L13)</f>
        <v>1118677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218</v>
      </c>
      <c r="D51" s="12" t="s">
        <v>210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164856</v>
      </c>
      <c r="D52" s="6">
        <f t="shared" ref="D52:D61" si="5">SUM(I38)</f>
        <v>159087</v>
      </c>
      <c r="E52" s="41">
        <f t="shared" ref="E52:E61" si="6">SUM(K24/L24*100)</f>
        <v>104.67246995180861</v>
      </c>
      <c r="F52" s="41">
        <f t="shared" ref="F52:F62" si="7">SUM(C52/D52*100)</f>
        <v>103.62631767523432</v>
      </c>
      <c r="G52" s="40"/>
      <c r="I52" s="8"/>
      <c r="K52" s="8"/>
    </row>
    <row r="53" spans="1:12">
      <c r="A53" s="28">
        <v>2</v>
      </c>
      <c r="B53" s="18" t="s">
        <v>87</v>
      </c>
      <c r="C53" s="6">
        <f t="shared" si="4"/>
        <v>116289</v>
      </c>
      <c r="D53" s="6">
        <f t="shared" si="5"/>
        <v>49794</v>
      </c>
      <c r="E53" s="41">
        <f t="shared" si="6"/>
        <v>93.520499252086921</v>
      </c>
      <c r="F53" s="41">
        <f t="shared" si="7"/>
        <v>233.54018556452581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95541</v>
      </c>
      <c r="D54" s="6">
        <f t="shared" si="5"/>
        <v>96217</v>
      </c>
      <c r="E54" s="41">
        <f t="shared" si="6"/>
        <v>82.602192557753497</v>
      </c>
      <c r="F54" s="41">
        <f t="shared" si="7"/>
        <v>99.29742145358928</v>
      </c>
      <c r="G54" s="40"/>
      <c r="I54" s="8"/>
    </row>
    <row r="55" spans="1:12" s="58" customFormat="1">
      <c r="A55" s="249">
        <v>4</v>
      </c>
      <c r="B55" s="18" t="s">
        <v>106</v>
      </c>
      <c r="C55" s="457">
        <f t="shared" si="4"/>
        <v>91250</v>
      </c>
      <c r="D55" s="457">
        <f t="shared" si="5"/>
        <v>105968</v>
      </c>
      <c r="E55" s="230">
        <f t="shared" si="6"/>
        <v>102.34295263624232</v>
      </c>
      <c r="F55" s="230">
        <f t="shared" si="7"/>
        <v>86.110901404197492</v>
      </c>
      <c r="G55" s="408"/>
    </row>
    <row r="56" spans="1:12">
      <c r="A56" s="28">
        <v>5</v>
      </c>
      <c r="B56" s="18" t="s">
        <v>117</v>
      </c>
      <c r="C56" s="6">
        <f t="shared" si="4"/>
        <v>85297</v>
      </c>
      <c r="D56" s="457">
        <f t="shared" si="5"/>
        <v>97450</v>
      </c>
      <c r="E56" s="41">
        <f t="shared" si="6"/>
        <v>93.56537191623795</v>
      </c>
      <c r="F56" s="41">
        <f t="shared" si="7"/>
        <v>87.52898922524372</v>
      </c>
      <c r="G56" s="40"/>
    </row>
    <row r="57" spans="1:12">
      <c r="A57" s="28">
        <v>6</v>
      </c>
      <c r="B57" s="18" t="s">
        <v>114</v>
      </c>
      <c r="C57" s="6">
        <f t="shared" si="4"/>
        <v>71796</v>
      </c>
      <c r="D57" s="6">
        <f t="shared" si="5"/>
        <v>64485</v>
      </c>
      <c r="E57" s="41">
        <f t="shared" si="6"/>
        <v>93.05182938683464</v>
      </c>
      <c r="F57" s="41">
        <f t="shared" si="7"/>
        <v>111.33752035357061</v>
      </c>
      <c r="G57" s="40"/>
    </row>
    <row r="58" spans="1:12" s="58" customFormat="1">
      <c r="A58" s="249">
        <v>7</v>
      </c>
      <c r="B58" s="18" t="s">
        <v>110</v>
      </c>
      <c r="C58" s="457">
        <f t="shared" si="4"/>
        <v>64082</v>
      </c>
      <c r="D58" s="457">
        <f t="shared" si="5"/>
        <v>62647</v>
      </c>
      <c r="E58" s="230">
        <f t="shared" si="6"/>
        <v>113.05130195469621</v>
      </c>
      <c r="F58" s="230">
        <f t="shared" si="7"/>
        <v>102.29061247944833</v>
      </c>
      <c r="G58" s="408"/>
    </row>
    <row r="59" spans="1:12">
      <c r="A59" s="28">
        <v>8</v>
      </c>
      <c r="B59" s="18" t="s">
        <v>108</v>
      </c>
      <c r="C59" s="6">
        <f t="shared" si="4"/>
        <v>55449</v>
      </c>
      <c r="D59" s="6">
        <f t="shared" si="5"/>
        <v>47753</v>
      </c>
      <c r="E59" s="41">
        <f t="shared" si="6"/>
        <v>88.03524648725886</v>
      </c>
      <c r="F59" s="41">
        <f t="shared" si="7"/>
        <v>116.11626494670493</v>
      </c>
      <c r="G59" s="40"/>
    </row>
    <row r="60" spans="1:12">
      <c r="A60" s="28">
        <v>9</v>
      </c>
      <c r="B60" s="18" t="s">
        <v>111</v>
      </c>
      <c r="C60" s="6">
        <f t="shared" si="4"/>
        <v>54702</v>
      </c>
      <c r="D60" s="6">
        <f t="shared" si="5"/>
        <v>46126</v>
      </c>
      <c r="E60" s="41">
        <f t="shared" si="6"/>
        <v>106.42205404564113</v>
      </c>
      <c r="F60" s="41">
        <f t="shared" si="7"/>
        <v>118.59255083900619</v>
      </c>
      <c r="G60" s="40"/>
    </row>
    <row r="61" spans="1:12" ht="14.25" thickBot="1">
      <c r="A61" s="108">
        <v>10</v>
      </c>
      <c r="B61" s="18" t="s">
        <v>190</v>
      </c>
      <c r="C61" s="111">
        <f t="shared" si="4"/>
        <v>54430</v>
      </c>
      <c r="D61" s="111">
        <f t="shared" si="5"/>
        <v>56770</v>
      </c>
      <c r="E61" s="102">
        <f t="shared" si="6"/>
        <v>112.17592020114586</v>
      </c>
      <c r="F61" s="102">
        <f t="shared" si="7"/>
        <v>95.878104632728551</v>
      </c>
      <c r="G61" s="103"/>
    </row>
    <row r="62" spans="1:12" ht="14.25" thickTop="1">
      <c r="A62" s="188"/>
      <c r="B62" s="161" t="s">
        <v>83</v>
      </c>
      <c r="C62" s="189">
        <f>SUM(J13)</f>
        <v>1215893</v>
      </c>
      <c r="D62" s="189">
        <f>SUM(L13)</f>
        <v>1118677</v>
      </c>
      <c r="E62" s="191">
        <f>SUM(C62/L35)*100</f>
        <v>97.800894924764705</v>
      </c>
      <c r="F62" s="191">
        <f t="shared" si="7"/>
        <v>108.69026537597537</v>
      </c>
      <c r="G62" s="198">
        <v>61.7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2019-02-05T05:07:18Z</cp:lastPrinted>
  <dcterms:created xsi:type="dcterms:W3CDTF">2004-08-12T01:21:30Z</dcterms:created>
  <dcterms:modified xsi:type="dcterms:W3CDTF">2019-02-06T01:07:28Z</dcterms:modified>
</cp:coreProperties>
</file>