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63" i="7" l="1"/>
  <c r="D62" i="44" l="1"/>
  <c r="F30" i="19" l="1"/>
  <c r="L11" i="41" l="1"/>
  <c r="L12" i="41"/>
  <c r="L13" i="41"/>
  <c r="L14" i="41"/>
  <c r="L15" i="41"/>
  <c r="L16" i="41"/>
  <c r="D23" i="8" l="1"/>
  <c r="O45" i="46" l="1"/>
  <c r="N88" i="49" l="1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26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7" i="49" l="1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<sst xmlns="http://schemas.openxmlformats.org/spreadsheetml/2006/main" count="1261" uniqueCount="236">
  <si>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</si>
  <si>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</si>
  <si>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</si>
  <si>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</si>
  <si>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</si>
  <si>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</si>
  <si>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</si>
  <si>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</si>
  <si>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</si>
  <si>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</si>
  <si>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</si>
  <si>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</si>
  <si>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</si>
  <si>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</si>
  <si>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</si>
  <si>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</si>
  <si>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</si>
  <si>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</si>
  <si>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</si>
  <si>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</si>
  <si>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</si>
  <si>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</si>
  <si>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</si>
  <si>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</si>
  <si>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</si>
  <si>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</si>
  <si>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</si>
  <si>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</si>
  <si>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</si>
  <si>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</si>
  <si>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</si>
  <si>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</si>
  <si>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</si>
  <si>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</si>
  <si>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</si>
  <si>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</si>
  <si>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</si>
  <si>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</si>
  <si>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</si>
  <si>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</si>
  <si>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</si>
  <si>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</si>
  <si>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</si>
  <si>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</si>
  <si>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</si>
  <si>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</si>
  <si>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</si>
  <si>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</si>
  <si>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</si>
  <si>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</si>
  <si>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</si>
  <si>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</si>
  <si>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</si>
  <si>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</si>
  <si>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</si>
  <si>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</si>
  <si>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</si>
  <si>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</si>
  <si>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</si>
  <si>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</si>
  <si>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</si>
  <si>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</si>
  <si>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</si>
  <si>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</si>
  <si>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</si>
  <si>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</si>
  <si>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</si>
  <si>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</si>
  <si>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</si>
  <si>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</si>
  <si>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</si>
  <si>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</si>
  <si>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</si>
  <si>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</si>
  <si>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</si>
  <si>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</si>
  <si>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</si>
  <si>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</si>
  <si>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</si>
  <si>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</si>
  <si>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</si>
  <si>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</si>
  <si>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</si>
  <si>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</si>
  <si>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</si>
  <si>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</si>
  <si>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</si>
  <si>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</si>
  <si>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</si>
  <si>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</si>
  <si>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</si>
  <si>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</si>
  <si>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</si>
  <si>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</si>
  <si>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</si>
  <si>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</si>
  <si>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</si>
  <si>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</si>
  <si>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</si>
  <si>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</si>
  <si>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</si>
  <si>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</si>
  <si>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</si>
  <si>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</si>
  <si>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</si>
  <si>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</si>
  <si>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</si>
  <si>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</si>
  <si>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</si>
  <si>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</si>
  <si>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</si>
  <si>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</si>
  <si>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</si>
  <si>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</si>
  <si>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</si>
  <si>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</si>
  <si>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</si>
  <si>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</si>
  <si>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</si>
  <si>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</si>
  <si>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</si>
  <si>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</si>
  <si>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</si>
  <si>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</si>
  <si>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</si>
  <si>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</si>
  <si>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</si>
  <si>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</si>
  <si>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</si>
  <si>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</si>
  <si>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</si>
  <si>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</si>
  <si>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</si>
  <si>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</si>
  <si>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</si>
  <si>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</si>
  <si>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</si>
  <si>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</si>
  <si>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</si>
  <si>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</si>
  <si>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</si>
  <si>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</si>
  <si>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</si>
  <si>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</si>
  <si>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</si>
  <si>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</si>
  <si>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</si>
  <si>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</si>
  <si>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</si>
  <si>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</si>
  <si>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</si>
  <si>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</si>
  <si>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</si>
  <si>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</si>
  <si>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</si>
  <si>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</si>
  <si>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</si>
  <si>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</si>
  <si>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</si>
  <si>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</si>
  <si>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</si>
  <si>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</si>
  <si>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</si>
  <si>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</si>
  <si>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</si>
  <si>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</si>
  <si>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</si>
  <si>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</si>
  <si>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</si>
  <si>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</si>
  <si>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</si>
  <si>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</si>
  <si>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</si>
  <si>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</si>
  <si>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</si>
  <si>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</si>
  <si>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</si>
  <si>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</si>
  <si>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</si>
  <si>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</si>
  <si>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</si>
  <si>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</si>
  <si>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</si>
  <si>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</si>
  <si>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</si>
  <si>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</si>
  <si>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</si>
  <si>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</si>
  <si>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</si>
  <si>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</si>
  <si>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</si>
  <si>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</si>
  <si>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</si>
  <si>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</si>
  <si>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</si>
  <si>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</si>
  <si>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</si>
  <si>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</si>
  <si>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</si>
  <si>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</si>
  <si>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</si>
  <si>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</si>
  <si>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</si>
  <si>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</si>
  <si>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</si>
  <si>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</si>
  <si>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</si>
  <si>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</si>
  <si>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</si>
  <si>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</si>
  <si>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</si>
  <si>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</si>
  <si>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</si>
  <si>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</si>
  <si>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</si>
  <si>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</si>
  <si>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</si>
  <si>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</si>
  <si>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</si>
  <si>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</si>
  <si>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</si>
  <si>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</si>
  <si>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</si>
  <si>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</si>
  <si>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</si>
  <si>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</si>
  <si>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</si>
  <si>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2，927　㎡</t>
    <phoneticPr fontId="2"/>
  </si>
  <si>
    <t>平成30年11月</t>
    <rPh sb="0" eb="2">
      <t>ヘイセイ</t>
    </rPh>
    <rPh sb="4" eb="5">
      <t>ネン</t>
    </rPh>
    <rPh sb="7" eb="8">
      <t>ガツ</t>
    </rPh>
    <phoneticPr fontId="2"/>
  </si>
  <si>
    <t>平成30年11月所管面（1～3類）</t>
    <rPh sb="0" eb="2">
      <t>ヘイセイ</t>
    </rPh>
    <rPh sb="4" eb="5">
      <t>ネン</t>
    </rPh>
    <rPh sb="7" eb="8">
      <t>ガツ</t>
    </rPh>
    <rPh sb="8" eb="10">
      <t>ショカン</t>
    </rPh>
    <rPh sb="10" eb="11">
      <t>メン</t>
    </rPh>
    <rPh sb="15" eb="16">
      <t>ルイ</t>
    </rPh>
    <phoneticPr fontId="2"/>
  </si>
  <si>
    <r>
      <t>98，295 m</t>
    </r>
    <r>
      <rPr>
        <sz val="8"/>
        <rFont val="ＭＳ Ｐゴシック"/>
        <family val="3"/>
        <charset val="128"/>
      </rPr>
      <t>3</t>
    </r>
    <phoneticPr fontId="2"/>
  </si>
  <si>
    <t>8，587 ㎡</t>
    <phoneticPr fontId="2"/>
  </si>
  <si>
    <t>　　　　　　　　　　　　　　　　平成30年11月末上位10品目入庫高(県合計）      　　　　　　　　静岡県倉庫協会</t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</si>
  <si>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　　　　　　　　　　　　平成30年11月末上位１０品目保管残高（県合計）　　　　　　　　　  　静岡県倉庫協会</t>
    <rPh sb="12" eb="14">
      <t>ヘイセイ</t>
    </rPh>
    <rPh sb="16" eb="17">
      <t>ネン</t>
    </rPh>
    <rPh sb="19" eb="21">
      <t>ガツマツ</t>
    </rPh>
    <rPh sb="20" eb="21">
      <t>マツ</t>
    </rPh>
    <rPh sb="21" eb="23">
      <t>ジョウイ</t>
    </rPh>
    <rPh sb="25" eb="27">
      <t>ヒンモク</t>
    </rPh>
    <rPh sb="27" eb="29">
      <t>ホカン</t>
    </rPh>
    <rPh sb="29" eb="31">
      <t>ザンダカ</t>
    </rPh>
    <rPh sb="32" eb="33">
      <t>ケン</t>
    </rPh>
    <rPh sb="33" eb="35">
      <t>ゴウケイ</t>
    </rPh>
    <rPh sb="48" eb="51">
      <t>シズオカケン</t>
    </rPh>
    <rPh sb="51" eb="53">
      <t>ソウコ</t>
    </rPh>
    <rPh sb="53" eb="54">
      <t>キョウ</t>
    </rPh>
    <rPh sb="54" eb="55">
      <t>カイ</t>
    </rPh>
    <phoneticPr fontId="2"/>
  </si>
  <si>
    <t>化学繊維糸</t>
    <rPh sb="0" eb="2">
      <t>カガク</t>
    </rPh>
    <rPh sb="2" eb="4">
      <t>センイ</t>
    </rPh>
    <rPh sb="4" eb="5">
      <t>イト</t>
    </rPh>
    <phoneticPr fontId="2"/>
  </si>
  <si>
    <t>織物製品</t>
    <rPh sb="0" eb="2">
      <t>オリモノ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</si>
</sst>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7" xfId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179" fontId="1" fillId="0" borderId="42" xfId="1" applyNumberFormat="1" applyBorder="1"/>
    <xf numFmtId="0" fontId="0" fillId="0" borderId="0" xfId="0"/>
    <xf numFmtId="38" fontId="1" fillId="0" borderId="9" xfId="1" applyFont="1" applyFill="1" applyBorder="1"/>
    <xf numFmtId="38" fontId="1" fillId="0" borderId="10" xfId="1" applyFill="1" applyBorder="1"/>
    <xf numFmtId="38" fontId="0" fillId="0" borderId="9" xfId="1" applyFont="1" applyBorder="1"/>
    <xf numFmtId="0" fontId="1" fillId="0" borderId="39" xfId="0" applyFont="1" applyBorder="1"/>
    <xf numFmtId="38" fontId="1" fillId="0" borderId="40" xfId="1" applyFill="1" applyBorder="1"/>
    <xf numFmtId="179" fontId="0" fillId="0" borderId="11" xfId="1" applyNumberFormat="1" applyFont="1" applyBorder="1"/>
    <xf numFmtId="38" fontId="1" fillId="0" borderId="38" xfId="1" applyBorder="1"/>
    <xf numFmtId="38" fontId="1" fillId="0" borderId="11" xfId="1" applyFont="1" applyBorder="1"/>
    <xf numFmtId="38" fontId="0" fillId="0" borderId="12" xfId="1" applyFont="1" applyBorder="1"/>
    <xf numFmtId="38" fontId="1" fillId="0" borderId="39" xfId="1" applyBorder="1"/>
    <xf numFmtId="38" fontId="1" fillId="0" borderId="21" xfId="1" applyBorder="1"/>
    <xf numFmtId="38" fontId="0" fillId="0" borderId="12" xfId="1" applyFont="1" applyFill="1" applyBorder="1"/>
    <xf numFmtId="38" fontId="1" fillId="0" borderId="40" xfId="1" applyFont="1" applyFill="1" applyBorder="1"/>
    <xf numFmtId="0" fontId="0" fillId="0" borderId="1" xfId="0" applyFont="1" applyBorder="1" applyAlignment="1">
      <alignment horizontal="left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13008"/>
        <c:axId val="64641340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413008"/>
        <c:axId val="646413400"/>
      </c:lineChart>
      <c:catAx>
        <c:axId val="6464130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46413400"/>
        <c:crosses val="autoZero"/>
        <c:auto val="1"/>
        <c:lblAlgn val="ctr"/>
        <c:lblOffset val="100"/>
        <c:tickLblSkip val="1"/>
        <c:noMultiLvlLbl val="0"/>
      </c:catAx>
      <c:valAx>
        <c:axId val="64641340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1300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1.465018129872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28753</c:v>
                </c:pt>
                <c:pt idx="1">
                  <c:v>20277</c:v>
                </c:pt>
                <c:pt idx="2">
                  <c:v>5175</c:v>
                </c:pt>
                <c:pt idx="3">
                  <c:v>4786</c:v>
                </c:pt>
                <c:pt idx="4">
                  <c:v>3283</c:v>
                </c:pt>
                <c:pt idx="5">
                  <c:v>2899</c:v>
                </c:pt>
                <c:pt idx="6">
                  <c:v>2541</c:v>
                </c:pt>
                <c:pt idx="7">
                  <c:v>1889</c:v>
                </c:pt>
                <c:pt idx="8">
                  <c:v>1684</c:v>
                </c:pt>
                <c:pt idx="9">
                  <c:v>1461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-2.90822457542829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31115040123901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ゴム製品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18744</c:v>
                </c:pt>
                <c:pt idx="1">
                  <c:v>20106</c:v>
                </c:pt>
                <c:pt idx="2">
                  <c:v>5425</c:v>
                </c:pt>
                <c:pt idx="3">
                  <c:v>4873</c:v>
                </c:pt>
                <c:pt idx="4">
                  <c:v>2796</c:v>
                </c:pt>
                <c:pt idx="5">
                  <c:v>1828</c:v>
                </c:pt>
                <c:pt idx="6">
                  <c:v>2498</c:v>
                </c:pt>
                <c:pt idx="7">
                  <c:v>2612</c:v>
                </c:pt>
                <c:pt idx="8">
                  <c:v>1634</c:v>
                </c:pt>
                <c:pt idx="9">
                  <c:v>1447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33392"/>
        <c:axId val="646425160"/>
      </c:barChart>
      <c:catAx>
        <c:axId val="64643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5160"/>
        <c:crosses val="autoZero"/>
        <c:auto val="1"/>
        <c:lblAlgn val="ctr"/>
        <c:lblOffset val="100"/>
        <c:noMultiLvlLbl val="0"/>
      </c:catAx>
      <c:valAx>
        <c:axId val="64642516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33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鉄鋼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65441</c:v>
                </c:pt>
                <c:pt idx="1">
                  <c:v>47728</c:v>
                </c:pt>
                <c:pt idx="2">
                  <c:v>15546</c:v>
                </c:pt>
                <c:pt idx="3">
                  <c:v>13791</c:v>
                </c:pt>
                <c:pt idx="4">
                  <c:v>12319</c:v>
                </c:pt>
                <c:pt idx="5">
                  <c:v>10205</c:v>
                </c:pt>
                <c:pt idx="6">
                  <c:v>9495</c:v>
                </c:pt>
                <c:pt idx="7">
                  <c:v>4569</c:v>
                </c:pt>
                <c:pt idx="8">
                  <c:v>2028</c:v>
                </c:pt>
                <c:pt idx="9">
                  <c:v>1989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197004786166436E-3"/>
                  <c:y val="2.6515151515151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429193899782135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3678314720463865E-5"/>
                  <c:y val="-2.651604628966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030362681937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鉄鋼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58779</c:v>
                </c:pt>
                <c:pt idx="1">
                  <c:v>6560</c:v>
                </c:pt>
                <c:pt idx="2">
                  <c:v>30181</c:v>
                </c:pt>
                <c:pt idx="3">
                  <c:v>11975</c:v>
                </c:pt>
                <c:pt idx="4">
                  <c:v>12392</c:v>
                </c:pt>
                <c:pt idx="5">
                  <c:v>10212</c:v>
                </c:pt>
                <c:pt idx="6">
                  <c:v>3937</c:v>
                </c:pt>
                <c:pt idx="7">
                  <c:v>4305</c:v>
                </c:pt>
                <c:pt idx="8">
                  <c:v>2863</c:v>
                </c:pt>
                <c:pt idx="9">
                  <c:v>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27904"/>
        <c:axId val="646431040"/>
      </c:barChart>
      <c:catAx>
        <c:axId val="6464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1040"/>
        <c:crosses val="autoZero"/>
        <c:auto val="1"/>
        <c:lblAlgn val="ctr"/>
        <c:lblOffset val="100"/>
        <c:noMultiLvlLbl val="0"/>
      </c:catAx>
      <c:valAx>
        <c:axId val="6464310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79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257E-3"/>
                  <c:y val="3.8759689922480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8439716312056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その他の機械</c:v>
                </c:pt>
                <c:pt idx="8">
                  <c:v>麦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26180</c:v>
                </c:pt>
                <c:pt idx="1">
                  <c:v>21301</c:v>
                </c:pt>
                <c:pt idx="2">
                  <c:v>18954</c:v>
                </c:pt>
                <c:pt idx="3">
                  <c:v>17518</c:v>
                </c:pt>
                <c:pt idx="4">
                  <c:v>16942</c:v>
                </c:pt>
                <c:pt idx="5">
                  <c:v>13715</c:v>
                </c:pt>
                <c:pt idx="6">
                  <c:v>12753</c:v>
                </c:pt>
                <c:pt idx="7">
                  <c:v>12621</c:v>
                </c:pt>
                <c:pt idx="8">
                  <c:v>12349</c:v>
                </c:pt>
                <c:pt idx="9">
                  <c:v>10793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411347517730431E-2"/>
                  <c:y val="-1.5504181163401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63829787234029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その他の機械</c:v>
                </c:pt>
                <c:pt idx="8">
                  <c:v>麦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1880</c:v>
                </c:pt>
                <c:pt idx="1">
                  <c:v>16913</c:v>
                </c:pt>
                <c:pt idx="2">
                  <c:v>18370</c:v>
                </c:pt>
                <c:pt idx="3">
                  <c:v>22361</c:v>
                </c:pt>
                <c:pt idx="4">
                  <c:v>20753</c:v>
                </c:pt>
                <c:pt idx="5">
                  <c:v>8072</c:v>
                </c:pt>
                <c:pt idx="6">
                  <c:v>17127</c:v>
                </c:pt>
                <c:pt idx="7">
                  <c:v>18940</c:v>
                </c:pt>
                <c:pt idx="8">
                  <c:v>15743</c:v>
                </c:pt>
                <c:pt idx="9">
                  <c:v>10429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31432"/>
        <c:axId val="646425944"/>
      </c:barChart>
      <c:catAx>
        <c:axId val="64643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5944"/>
        <c:crosses val="autoZero"/>
        <c:auto val="1"/>
        <c:lblAlgn val="ctr"/>
        <c:lblOffset val="100"/>
        <c:noMultiLvlLbl val="0"/>
      </c:catAx>
      <c:valAx>
        <c:axId val="6464259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1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雑品</c:v>
                </c:pt>
                <c:pt idx="8">
                  <c:v>米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33166</c:v>
                </c:pt>
                <c:pt idx="1">
                  <c:v>3847</c:v>
                </c:pt>
                <c:pt idx="2">
                  <c:v>3092</c:v>
                </c:pt>
                <c:pt idx="3">
                  <c:v>1821</c:v>
                </c:pt>
                <c:pt idx="4">
                  <c:v>836</c:v>
                </c:pt>
                <c:pt idx="5">
                  <c:v>775</c:v>
                </c:pt>
                <c:pt idx="6">
                  <c:v>720</c:v>
                </c:pt>
                <c:pt idx="7">
                  <c:v>373</c:v>
                </c:pt>
                <c:pt idx="8">
                  <c:v>253</c:v>
                </c:pt>
                <c:pt idx="9">
                  <c:v>244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雑品</c:v>
                </c:pt>
                <c:pt idx="8">
                  <c:v>米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26769</c:v>
                </c:pt>
                <c:pt idx="1">
                  <c:v>520</c:v>
                </c:pt>
                <c:pt idx="2">
                  <c:v>3120</c:v>
                </c:pt>
                <c:pt idx="3">
                  <c:v>2107</c:v>
                </c:pt>
                <c:pt idx="4">
                  <c:v>603</c:v>
                </c:pt>
                <c:pt idx="5">
                  <c:v>835</c:v>
                </c:pt>
                <c:pt idx="6">
                  <c:v>564</c:v>
                </c:pt>
                <c:pt idx="7">
                  <c:v>563</c:v>
                </c:pt>
                <c:pt idx="8">
                  <c:v>242</c:v>
                </c:pt>
                <c:pt idx="9">
                  <c:v>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32608"/>
        <c:axId val="646433784"/>
      </c:barChart>
      <c:catAx>
        <c:axId val="64643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3784"/>
        <c:crosses val="autoZero"/>
        <c:auto val="1"/>
        <c:lblAlgn val="ctr"/>
        <c:lblOffset val="100"/>
        <c:noMultiLvlLbl val="0"/>
      </c:catAx>
      <c:valAx>
        <c:axId val="6464337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260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2401127024476269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27428</c:v>
                </c:pt>
                <c:pt idx="1">
                  <c:v>24438</c:v>
                </c:pt>
                <c:pt idx="2">
                  <c:v>16029</c:v>
                </c:pt>
                <c:pt idx="3">
                  <c:v>7765</c:v>
                </c:pt>
                <c:pt idx="4">
                  <c:v>7498</c:v>
                </c:pt>
                <c:pt idx="5">
                  <c:v>7297</c:v>
                </c:pt>
                <c:pt idx="6">
                  <c:v>5168</c:v>
                </c:pt>
                <c:pt idx="7">
                  <c:v>3800</c:v>
                </c:pt>
                <c:pt idx="8">
                  <c:v>2991</c:v>
                </c:pt>
                <c:pt idx="9">
                  <c:v>1325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05501477669783E-3"/>
                  <c:y val="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132025819607196E-3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-1.8864125035218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33197</c:v>
                </c:pt>
                <c:pt idx="1">
                  <c:v>29274</c:v>
                </c:pt>
                <c:pt idx="2">
                  <c:v>19628</c:v>
                </c:pt>
                <c:pt idx="3">
                  <c:v>7733</c:v>
                </c:pt>
                <c:pt idx="4">
                  <c:v>6159</c:v>
                </c:pt>
                <c:pt idx="5">
                  <c:v>7028</c:v>
                </c:pt>
                <c:pt idx="6">
                  <c:v>7247</c:v>
                </c:pt>
                <c:pt idx="7">
                  <c:v>2400</c:v>
                </c:pt>
                <c:pt idx="8">
                  <c:v>2908</c:v>
                </c:pt>
                <c:pt idx="9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26336"/>
        <c:axId val="646426728"/>
      </c:barChart>
      <c:catAx>
        <c:axId val="64642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6728"/>
        <c:crosses val="autoZero"/>
        <c:auto val="1"/>
        <c:lblAlgn val="ctr"/>
        <c:lblOffset val="100"/>
        <c:noMultiLvlLbl val="0"/>
      </c:catAx>
      <c:valAx>
        <c:axId val="6464267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63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32417585290497E-2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84929358820427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009050337843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電気機械</c:v>
                </c:pt>
                <c:pt idx="2">
                  <c:v>その他の機械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66048</c:v>
                </c:pt>
                <c:pt idx="1">
                  <c:v>24202</c:v>
                </c:pt>
                <c:pt idx="2">
                  <c:v>22462</c:v>
                </c:pt>
                <c:pt idx="3">
                  <c:v>18113</c:v>
                </c:pt>
                <c:pt idx="4">
                  <c:v>14902</c:v>
                </c:pt>
                <c:pt idx="5">
                  <c:v>14868</c:v>
                </c:pt>
                <c:pt idx="6">
                  <c:v>8446</c:v>
                </c:pt>
                <c:pt idx="7">
                  <c:v>8003</c:v>
                </c:pt>
                <c:pt idx="8">
                  <c:v>7419</c:v>
                </c:pt>
                <c:pt idx="9">
                  <c:v>4476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84929358820489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1.4336353117150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2.150537634408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電気機械</c:v>
                </c:pt>
                <c:pt idx="2">
                  <c:v>その他の機械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18442</c:v>
                </c:pt>
                <c:pt idx="1">
                  <c:v>21039</c:v>
                </c:pt>
                <c:pt idx="2">
                  <c:v>11540</c:v>
                </c:pt>
                <c:pt idx="3">
                  <c:v>18893</c:v>
                </c:pt>
                <c:pt idx="4">
                  <c:v>22181</c:v>
                </c:pt>
                <c:pt idx="5">
                  <c:v>14009</c:v>
                </c:pt>
                <c:pt idx="6">
                  <c:v>12225</c:v>
                </c:pt>
                <c:pt idx="7">
                  <c:v>7792</c:v>
                </c:pt>
                <c:pt idx="8">
                  <c:v>5336</c:v>
                </c:pt>
                <c:pt idx="9">
                  <c:v>3604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36136"/>
        <c:axId val="646436920"/>
      </c:barChart>
      <c:catAx>
        <c:axId val="64643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6920"/>
        <c:crosses val="autoZero"/>
        <c:auto val="1"/>
        <c:lblAlgn val="ctr"/>
        <c:lblOffset val="100"/>
        <c:noMultiLvlLbl val="0"/>
      </c:catAx>
      <c:valAx>
        <c:axId val="6464369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6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5.895905018725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157497</c:v>
                </c:pt>
                <c:pt idx="1">
                  <c:v>124346</c:v>
                </c:pt>
                <c:pt idx="2">
                  <c:v>115664</c:v>
                </c:pt>
                <c:pt idx="3">
                  <c:v>91163</c:v>
                </c:pt>
                <c:pt idx="4">
                  <c:v>89161</c:v>
                </c:pt>
                <c:pt idx="5">
                  <c:v>77157</c:v>
                </c:pt>
                <c:pt idx="6">
                  <c:v>62985</c:v>
                </c:pt>
                <c:pt idx="7">
                  <c:v>56684</c:v>
                </c:pt>
                <c:pt idx="8">
                  <c:v>51989</c:v>
                </c:pt>
                <c:pt idx="9">
                  <c:v>51401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301521044808996E-3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464155835942193E-2"/>
                  <c:y val="-2.994704488822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655978243682737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895505029742114E-3"/>
                  <c:y val="-5.7180365855916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-8.929510903991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6.0651026586761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154847</c:v>
                </c:pt>
                <c:pt idx="1">
                  <c:v>52635</c:v>
                </c:pt>
                <c:pt idx="2">
                  <c:v>95626</c:v>
                </c:pt>
                <c:pt idx="3">
                  <c:v>99367</c:v>
                </c:pt>
                <c:pt idx="4">
                  <c:v>101982</c:v>
                </c:pt>
                <c:pt idx="5">
                  <c:v>72474</c:v>
                </c:pt>
                <c:pt idx="6">
                  <c:v>62738</c:v>
                </c:pt>
                <c:pt idx="7">
                  <c:v>53670</c:v>
                </c:pt>
                <c:pt idx="8">
                  <c:v>56017</c:v>
                </c:pt>
                <c:pt idx="9">
                  <c:v>45744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646435352"/>
        <c:axId val="646435744"/>
      </c:barChart>
      <c:catAx>
        <c:axId val="64643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5744"/>
        <c:crosses val="autoZero"/>
        <c:auto val="1"/>
        <c:lblAlgn val="ctr"/>
        <c:lblOffset val="100"/>
        <c:noMultiLvlLbl val="0"/>
      </c:catAx>
      <c:valAx>
        <c:axId val="64643574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3535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5335024227290571E-2"/>
                  <c:y val="6.3687259356897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7669302541928"/>
                      <c:h val="9.857573970654548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31883780385235"/>
                  <c:y val="-0.105487761166418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475612701214993"/>
                  <c:y val="-7.383456473227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8.9813474251737774E-2"/>
                  <c:y val="-6.136598563946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1314659146471312"/>
                  <c:y val="-9.6085538867112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157497</c:v>
                </c:pt>
                <c:pt idx="1">
                  <c:v>124346</c:v>
                </c:pt>
                <c:pt idx="2">
                  <c:v>115664</c:v>
                </c:pt>
                <c:pt idx="3">
                  <c:v>91163</c:v>
                </c:pt>
                <c:pt idx="4">
                  <c:v>89161</c:v>
                </c:pt>
                <c:pt idx="5">
                  <c:v>77157</c:v>
                </c:pt>
                <c:pt idx="6">
                  <c:v>62985</c:v>
                </c:pt>
                <c:pt idx="7">
                  <c:v>56684</c:v>
                </c:pt>
                <c:pt idx="8">
                  <c:v>51989</c:v>
                </c:pt>
                <c:pt idx="9">
                  <c:v>51401</c:v>
                </c:pt>
                <c:pt idx="10">
                  <c:v>365186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574863256596744E-2"/>
                  <c:y val="5.2932870290776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1988339243853"/>
                      <c:h val="9.814338997099045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6861814028971695E-2"/>
                  <c:y val="1.73030344891099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3763565813815258E-2"/>
                  <c:y val="-0.12976596675415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664008601978188"/>
                  <c:y val="-7.2730694847354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1350737646343823E-2"/>
                  <c:y val="-8.2813464106460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991751985200324"/>
                  <c:y val="-5.9148593267946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3811651406169648"/>
                  <c:y val="-6.3197955518718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154847</c:v>
                </c:pt>
                <c:pt idx="1">
                  <c:v>52635</c:v>
                </c:pt>
                <c:pt idx="2">
                  <c:v>95626</c:v>
                </c:pt>
                <c:pt idx="3">
                  <c:v>99367</c:v>
                </c:pt>
                <c:pt idx="4">
                  <c:v>101982</c:v>
                </c:pt>
                <c:pt idx="5">
                  <c:v>72474</c:v>
                </c:pt>
                <c:pt idx="6">
                  <c:v>62738</c:v>
                </c:pt>
                <c:pt idx="7">
                  <c:v>53670</c:v>
                </c:pt>
                <c:pt idx="8">
                  <c:v>56017</c:v>
                </c:pt>
                <c:pt idx="9">
                  <c:v>45744</c:v>
                </c:pt>
                <c:pt idx="10">
                  <c:v>319054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化学繊維糸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18337</c:v>
                </c:pt>
                <c:pt idx="1">
                  <c:v>12212</c:v>
                </c:pt>
                <c:pt idx="2">
                  <c:v>9952</c:v>
                </c:pt>
                <c:pt idx="3">
                  <c:v>4773</c:v>
                </c:pt>
                <c:pt idx="4">
                  <c:v>4654</c:v>
                </c:pt>
                <c:pt idx="5">
                  <c:v>4277</c:v>
                </c:pt>
                <c:pt idx="6">
                  <c:v>4103</c:v>
                </c:pt>
                <c:pt idx="7">
                  <c:v>3341</c:v>
                </c:pt>
                <c:pt idx="8">
                  <c:v>3161</c:v>
                </c:pt>
                <c:pt idx="9">
                  <c:v>2862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534749889331403E-3"/>
                  <c:y val="-3.3333343054343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24169986719756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06949977866313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7.4068263070358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84946647223578E-16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化学繊維糸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19518</c:v>
                </c:pt>
                <c:pt idx="1">
                  <c:v>14610</c:v>
                </c:pt>
                <c:pt idx="2">
                  <c:v>9763</c:v>
                </c:pt>
                <c:pt idx="3">
                  <c:v>4655</c:v>
                </c:pt>
                <c:pt idx="4">
                  <c:v>4581</c:v>
                </c:pt>
                <c:pt idx="5">
                  <c:v>4483</c:v>
                </c:pt>
                <c:pt idx="6">
                  <c:v>4197</c:v>
                </c:pt>
                <c:pt idx="7">
                  <c:v>2407</c:v>
                </c:pt>
                <c:pt idx="8">
                  <c:v>3128</c:v>
                </c:pt>
                <c:pt idx="9">
                  <c:v>1515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80080"/>
        <c:axId val="646384000"/>
      </c:barChart>
      <c:catAx>
        <c:axId val="64638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84000"/>
        <c:crosses val="autoZero"/>
        <c:auto val="1"/>
        <c:lblAlgn val="ctr"/>
        <c:lblOffset val="100"/>
        <c:noMultiLvlLbl val="0"/>
      </c:catAx>
      <c:valAx>
        <c:axId val="6463840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646380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2,346,803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2,346,803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420214</c:v>
                </c:pt>
                <c:pt idx="5">
                  <c:v>757482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11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78426171529684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107328</c:v>
                </c:pt>
                <c:pt idx="1">
                  <c:v>35365</c:v>
                </c:pt>
                <c:pt idx="2">
                  <c:v>31244</c:v>
                </c:pt>
                <c:pt idx="3">
                  <c:v>19009</c:v>
                </c:pt>
                <c:pt idx="4">
                  <c:v>13729</c:v>
                </c:pt>
                <c:pt idx="5">
                  <c:v>13055</c:v>
                </c:pt>
                <c:pt idx="6">
                  <c:v>12073</c:v>
                </c:pt>
                <c:pt idx="7">
                  <c:v>9985</c:v>
                </c:pt>
                <c:pt idx="8">
                  <c:v>5319</c:v>
                </c:pt>
                <c:pt idx="9">
                  <c:v>5210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3.831417624520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103079</c:v>
                </c:pt>
                <c:pt idx="1">
                  <c:v>13163</c:v>
                </c:pt>
                <c:pt idx="2">
                  <c:v>26776</c:v>
                </c:pt>
                <c:pt idx="3">
                  <c:v>21979</c:v>
                </c:pt>
                <c:pt idx="4">
                  <c:v>10239</c:v>
                </c:pt>
                <c:pt idx="5">
                  <c:v>11527</c:v>
                </c:pt>
                <c:pt idx="6">
                  <c:v>4785</c:v>
                </c:pt>
                <c:pt idx="7">
                  <c:v>11557</c:v>
                </c:pt>
                <c:pt idx="8">
                  <c:v>6243</c:v>
                </c:pt>
                <c:pt idx="9">
                  <c:v>5049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79296"/>
        <c:axId val="646379688"/>
      </c:barChart>
      <c:catAx>
        <c:axId val="6463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79688"/>
        <c:crosses val="autoZero"/>
        <c:auto val="1"/>
        <c:lblAlgn val="ctr"/>
        <c:lblOffset val="100"/>
        <c:noMultiLvlLbl val="0"/>
      </c:catAx>
      <c:valAx>
        <c:axId val="64637968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792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042778496950259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2530944105518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74660</c:v>
                </c:pt>
                <c:pt idx="1">
                  <c:v>46661</c:v>
                </c:pt>
                <c:pt idx="2">
                  <c:v>45895</c:v>
                </c:pt>
                <c:pt idx="3">
                  <c:v>37492</c:v>
                </c:pt>
                <c:pt idx="4">
                  <c:v>24653</c:v>
                </c:pt>
                <c:pt idx="5">
                  <c:v>24550</c:v>
                </c:pt>
                <c:pt idx="6">
                  <c:v>18616</c:v>
                </c:pt>
                <c:pt idx="7">
                  <c:v>17343</c:v>
                </c:pt>
                <c:pt idx="8">
                  <c:v>17087</c:v>
                </c:pt>
                <c:pt idx="9">
                  <c:v>15550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09441055516E-3"/>
                  <c:y val="-5.881617739301455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473121187821169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70421</c:v>
                </c:pt>
                <c:pt idx="1">
                  <c:v>20243</c:v>
                </c:pt>
                <c:pt idx="2">
                  <c:v>50540</c:v>
                </c:pt>
                <c:pt idx="3">
                  <c:v>33569</c:v>
                </c:pt>
                <c:pt idx="4">
                  <c:v>22102</c:v>
                </c:pt>
                <c:pt idx="5">
                  <c:v>28052</c:v>
                </c:pt>
                <c:pt idx="6">
                  <c:v>17672</c:v>
                </c:pt>
                <c:pt idx="7">
                  <c:v>10505</c:v>
                </c:pt>
                <c:pt idx="8">
                  <c:v>18713</c:v>
                </c:pt>
                <c:pt idx="9">
                  <c:v>14439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76944"/>
        <c:axId val="646373416"/>
      </c:barChart>
      <c:catAx>
        <c:axId val="6463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73416"/>
        <c:crosses val="autoZero"/>
        <c:auto val="1"/>
        <c:lblAlgn val="ctr"/>
        <c:lblOffset val="100"/>
        <c:noMultiLvlLbl val="0"/>
      </c:catAx>
      <c:valAx>
        <c:axId val="6463734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76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1.872659176029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米</c:v>
                </c:pt>
                <c:pt idx="8">
                  <c:v>飲料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32294</c:v>
                </c:pt>
                <c:pt idx="1">
                  <c:v>3647</c:v>
                </c:pt>
                <c:pt idx="2">
                  <c:v>2129</c:v>
                </c:pt>
                <c:pt idx="3">
                  <c:v>1575</c:v>
                </c:pt>
                <c:pt idx="4">
                  <c:v>1370</c:v>
                </c:pt>
                <c:pt idx="5">
                  <c:v>1148</c:v>
                </c:pt>
                <c:pt idx="6">
                  <c:v>1030</c:v>
                </c:pt>
                <c:pt idx="7">
                  <c:v>880</c:v>
                </c:pt>
                <c:pt idx="8">
                  <c:v>762</c:v>
                </c:pt>
                <c:pt idx="9">
                  <c:v>662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6094E-3"/>
                  <c:y val="-2.94906956855112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米</c:v>
                </c:pt>
                <c:pt idx="8">
                  <c:v>飲料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33572</c:v>
                </c:pt>
                <c:pt idx="1">
                  <c:v>3909</c:v>
                </c:pt>
                <c:pt idx="2">
                  <c:v>1341</c:v>
                </c:pt>
                <c:pt idx="3">
                  <c:v>1716</c:v>
                </c:pt>
                <c:pt idx="4">
                  <c:v>1230</c:v>
                </c:pt>
                <c:pt idx="5">
                  <c:v>952</c:v>
                </c:pt>
                <c:pt idx="6">
                  <c:v>1321</c:v>
                </c:pt>
                <c:pt idx="7">
                  <c:v>849</c:v>
                </c:pt>
                <c:pt idx="8">
                  <c:v>762</c:v>
                </c:pt>
                <c:pt idx="9">
                  <c:v>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81648"/>
        <c:axId val="646382824"/>
      </c:barChart>
      <c:catAx>
        <c:axId val="64638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646382824"/>
        <c:crosses val="autoZero"/>
        <c:auto val="1"/>
        <c:lblAlgn val="ctr"/>
        <c:lblOffset val="100"/>
        <c:noMultiLvlLbl val="0"/>
      </c:catAx>
      <c:valAx>
        <c:axId val="6463828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6463816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-1.1869439899511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34544</c:v>
                </c:pt>
                <c:pt idx="1">
                  <c:v>20631</c:v>
                </c:pt>
                <c:pt idx="2">
                  <c:v>16586</c:v>
                </c:pt>
                <c:pt idx="3">
                  <c:v>13963</c:v>
                </c:pt>
                <c:pt idx="4">
                  <c:v>7664</c:v>
                </c:pt>
                <c:pt idx="5">
                  <c:v>7427</c:v>
                </c:pt>
                <c:pt idx="6">
                  <c:v>5250</c:v>
                </c:pt>
                <c:pt idx="7">
                  <c:v>4234</c:v>
                </c:pt>
                <c:pt idx="8">
                  <c:v>4192</c:v>
                </c:pt>
                <c:pt idx="9">
                  <c:v>3320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2.3668473147650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-1.193953501702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1.5825608332159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38061</c:v>
                </c:pt>
                <c:pt idx="1">
                  <c:v>21170</c:v>
                </c:pt>
                <c:pt idx="2">
                  <c:v>16984</c:v>
                </c:pt>
                <c:pt idx="3">
                  <c:v>12517</c:v>
                </c:pt>
                <c:pt idx="4">
                  <c:v>7023</c:v>
                </c:pt>
                <c:pt idx="5">
                  <c:v>7296</c:v>
                </c:pt>
                <c:pt idx="6">
                  <c:v>3839</c:v>
                </c:pt>
                <c:pt idx="7">
                  <c:v>6521</c:v>
                </c:pt>
                <c:pt idx="8">
                  <c:v>4699</c:v>
                </c:pt>
                <c:pt idx="9">
                  <c:v>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83608"/>
        <c:axId val="646378120"/>
      </c:barChart>
      <c:catAx>
        <c:axId val="64638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78120"/>
        <c:crosses val="autoZero"/>
        <c:auto val="1"/>
        <c:lblAlgn val="ctr"/>
        <c:lblOffset val="100"/>
        <c:noMultiLvlLbl val="0"/>
      </c:catAx>
      <c:valAx>
        <c:axId val="6463781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836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1.431751512344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1373994917302E-2"/>
                  <c:y val="-3.2029699496119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89809</c:v>
                </c:pt>
                <c:pt idx="1">
                  <c:v>27992</c:v>
                </c:pt>
                <c:pt idx="2">
                  <c:v>27363</c:v>
                </c:pt>
                <c:pt idx="3">
                  <c:v>24257</c:v>
                </c:pt>
                <c:pt idx="4">
                  <c:v>19261</c:v>
                </c:pt>
                <c:pt idx="5">
                  <c:v>17532</c:v>
                </c:pt>
                <c:pt idx="6">
                  <c:v>14333</c:v>
                </c:pt>
                <c:pt idx="7">
                  <c:v>12848</c:v>
                </c:pt>
                <c:pt idx="8">
                  <c:v>11784</c:v>
                </c:pt>
                <c:pt idx="9">
                  <c:v>9857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694454859809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22961</c:v>
                </c:pt>
                <c:pt idx="1">
                  <c:v>15745</c:v>
                </c:pt>
                <c:pt idx="2">
                  <c:v>45329</c:v>
                </c:pt>
                <c:pt idx="3">
                  <c:v>25885</c:v>
                </c:pt>
                <c:pt idx="4">
                  <c:v>27639</c:v>
                </c:pt>
                <c:pt idx="5">
                  <c:v>15666</c:v>
                </c:pt>
                <c:pt idx="6">
                  <c:v>12892</c:v>
                </c:pt>
                <c:pt idx="7">
                  <c:v>11642</c:v>
                </c:pt>
                <c:pt idx="8">
                  <c:v>12952</c:v>
                </c:pt>
                <c:pt idx="9">
                  <c:v>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380472"/>
        <c:axId val="646380864"/>
      </c:barChart>
      <c:catAx>
        <c:axId val="64638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80864"/>
        <c:crosses val="autoZero"/>
        <c:auto val="1"/>
        <c:lblAlgn val="ctr"/>
        <c:lblOffset val="100"/>
        <c:noMultiLvlLbl val="0"/>
      </c:catAx>
      <c:valAx>
        <c:axId val="646380864"/>
        <c:scaling>
          <c:orientation val="minMax"/>
          <c:max val="9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380472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74592"/>
        <c:axId val="646372240"/>
      </c:lineChart>
      <c:catAx>
        <c:axId val="6463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37224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45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75768"/>
        <c:axId val="646378904"/>
      </c:lineChart>
      <c:catAx>
        <c:axId val="64637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37890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57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72632"/>
        <c:axId val="646381256"/>
      </c:lineChart>
      <c:catAx>
        <c:axId val="64637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8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38125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26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74200"/>
        <c:axId val="646376160"/>
      </c:lineChart>
      <c:catAx>
        <c:axId val="646374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37616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6374200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9432"/>
        <c:axId val="535697080"/>
      </c:lineChart>
      <c:catAx>
        <c:axId val="53569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7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708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94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128644</c:v>
                </c:pt>
                <c:pt idx="1">
                  <c:v>260306</c:v>
                </c:pt>
                <c:pt idx="2">
                  <c:v>274639</c:v>
                </c:pt>
                <c:pt idx="3">
                  <c:v>53952</c:v>
                </c:pt>
                <c:pt idx="4">
                  <c:v>321636</c:v>
                </c:pt>
                <c:pt idx="5">
                  <c:v>494213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66797</c:v>
                </c:pt>
                <c:pt idx="1">
                  <c:v>139850</c:v>
                </c:pt>
                <c:pt idx="2">
                  <c:v>213583</c:v>
                </c:pt>
                <c:pt idx="3">
                  <c:v>31336</c:v>
                </c:pt>
                <c:pt idx="4">
                  <c:v>98578</c:v>
                </c:pt>
                <c:pt idx="5">
                  <c:v>263269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0.65822422112044043</c:v>
                </c:pt>
                <c:pt idx="1">
                  <c:v>0.65051130059276885</c:v>
                </c:pt>
                <c:pt idx="2">
                  <c:v>0.56252893151066519</c:v>
                </c:pt>
                <c:pt idx="3">
                  <c:v>0.63258606134508955</c:v>
                </c:pt>
                <c:pt idx="4">
                  <c:v>0.76541000537821202</c:v>
                </c:pt>
                <c:pt idx="5">
                  <c:v>0.65244190621031262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6428688"/>
        <c:axId val="646432216"/>
        <c:axId val="0"/>
      </c:bar3DChart>
      <c:catAx>
        <c:axId val="64642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6432216"/>
        <c:crosses val="autoZero"/>
        <c:auto val="1"/>
        <c:lblAlgn val="ctr"/>
        <c:lblOffset val="100"/>
        <c:noMultiLvlLbl val="0"/>
      </c:catAx>
      <c:valAx>
        <c:axId val="6464322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86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7472"/>
        <c:axId val="535696688"/>
      </c:lineChart>
      <c:catAx>
        <c:axId val="53569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668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747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7864"/>
        <c:axId val="535698256"/>
      </c:lineChart>
      <c:catAx>
        <c:axId val="535697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82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78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4144"/>
        <c:axId val="535695512"/>
      </c:lineChart>
      <c:catAx>
        <c:axId val="53568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5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551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4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5904"/>
        <c:axId val="535684536"/>
      </c:lineChart>
      <c:catAx>
        <c:axId val="53569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4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8453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59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9240"/>
        <c:axId val="535691592"/>
      </c:lineChart>
      <c:catAx>
        <c:axId val="535689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159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92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4928"/>
        <c:axId val="535685320"/>
      </c:lineChart>
      <c:catAx>
        <c:axId val="535684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5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85320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492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7280"/>
        <c:axId val="535688848"/>
      </c:lineChart>
      <c:catAx>
        <c:axId val="53568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88848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728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6104"/>
        <c:axId val="535689632"/>
      </c:lineChart>
      <c:catAx>
        <c:axId val="535686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8963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61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2768"/>
        <c:axId val="535693552"/>
      </c:lineChart>
      <c:catAx>
        <c:axId val="53569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355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27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0024"/>
        <c:axId val="535691200"/>
      </c:lineChart>
      <c:catAx>
        <c:axId val="53569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120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00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24376"/>
        <c:axId val="646427512"/>
      </c:lineChart>
      <c:catAx>
        <c:axId val="6464243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646427512"/>
        <c:crosses val="autoZero"/>
        <c:auto val="1"/>
        <c:lblAlgn val="ctr"/>
        <c:lblOffset val="100"/>
        <c:tickLblSkip val="1"/>
        <c:noMultiLvlLbl val="0"/>
      </c:catAx>
      <c:valAx>
        <c:axId val="64642751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64642437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90808"/>
        <c:axId val="535694336"/>
      </c:lineChart>
      <c:catAx>
        <c:axId val="53569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694336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9080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686888"/>
        <c:axId val="528487384"/>
      </c:lineChart>
      <c:catAx>
        <c:axId val="53568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487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487384"/>
        <c:scaling>
          <c:orientation val="minMax"/>
          <c:max val="3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6868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484248"/>
        <c:axId val="528493264"/>
      </c:lineChart>
      <c:catAx>
        <c:axId val="52848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49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49326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84842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29080"/>
        <c:axId val="646433000"/>
      </c:lineChart>
      <c:catAx>
        <c:axId val="6464290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46433000"/>
        <c:crosses val="autoZero"/>
        <c:auto val="1"/>
        <c:lblAlgn val="ctr"/>
        <c:lblOffset val="100"/>
        <c:noMultiLvlLbl val="0"/>
      </c:catAx>
      <c:valAx>
        <c:axId val="64643300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2908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22808"/>
        <c:axId val="646423200"/>
      </c:lineChart>
      <c:catAx>
        <c:axId val="6464228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646423200"/>
        <c:crosses val="autoZero"/>
        <c:auto val="1"/>
        <c:lblAlgn val="ctr"/>
        <c:lblOffset val="100"/>
        <c:noMultiLvlLbl val="0"/>
      </c:catAx>
      <c:valAx>
        <c:axId val="64642320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464228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176984287383E-3"/>
                  <c:y val="5.771778527684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4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96707937150189E-3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9975941558140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118602</c:v>
                </c:pt>
                <c:pt idx="1">
                  <c:v>117934</c:v>
                </c:pt>
                <c:pt idx="2">
                  <c:v>93125</c:v>
                </c:pt>
                <c:pt idx="3">
                  <c:v>76803</c:v>
                </c:pt>
                <c:pt idx="4">
                  <c:v>59000</c:v>
                </c:pt>
                <c:pt idx="5">
                  <c:v>53880</c:v>
                </c:pt>
                <c:pt idx="6">
                  <c:v>40371</c:v>
                </c:pt>
                <c:pt idx="7">
                  <c:v>38277</c:v>
                </c:pt>
                <c:pt idx="8">
                  <c:v>32409</c:v>
                </c:pt>
                <c:pt idx="9">
                  <c:v>31444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03643958672E-2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279341587429906E-2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111103</c:v>
                </c:pt>
                <c:pt idx="1">
                  <c:v>67441</c:v>
                </c:pt>
                <c:pt idx="2">
                  <c:v>85985</c:v>
                </c:pt>
                <c:pt idx="3">
                  <c:v>31731</c:v>
                </c:pt>
                <c:pt idx="4">
                  <c:v>68286</c:v>
                </c:pt>
                <c:pt idx="5">
                  <c:v>63918</c:v>
                </c:pt>
                <c:pt idx="6">
                  <c:v>58439</c:v>
                </c:pt>
                <c:pt idx="7">
                  <c:v>38808</c:v>
                </c:pt>
                <c:pt idx="8">
                  <c:v>28871</c:v>
                </c:pt>
                <c:pt idx="9">
                  <c:v>29365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646428296"/>
        <c:axId val="646429864"/>
      </c:barChart>
      <c:catAx>
        <c:axId val="646428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9864"/>
        <c:crosses val="autoZero"/>
        <c:auto val="1"/>
        <c:lblAlgn val="ctr"/>
        <c:lblOffset val="100"/>
        <c:noMultiLvlLbl val="0"/>
      </c:catAx>
      <c:valAx>
        <c:axId val="64642986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46428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094308724229984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5778166618061673E-2"/>
                  <c:y val="-8.40181559873824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76053420672839"/>
                      <c:h val="0.1271102121409135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5820415610441855E-2"/>
                  <c:y val="1.4008644561631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07445543666015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118602</c:v>
                </c:pt>
                <c:pt idx="1">
                  <c:v>117934</c:v>
                </c:pt>
                <c:pt idx="2">
                  <c:v>93125</c:v>
                </c:pt>
                <c:pt idx="3">
                  <c:v>76803</c:v>
                </c:pt>
                <c:pt idx="4">
                  <c:v>59000</c:v>
                </c:pt>
                <c:pt idx="5">
                  <c:v>53880</c:v>
                </c:pt>
                <c:pt idx="6">
                  <c:v>40371</c:v>
                </c:pt>
                <c:pt idx="7">
                  <c:v>38277</c:v>
                </c:pt>
                <c:pt idx="8">
                  <c:v>32409</c:v>
                </c:pt>
                <c:pt idx="9">
                  <c:v>31444</c:v>
                </c:pt>
                <c:pt idx="10">
                  <c:v>179007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118602</c:v>
                </c:pt>
                <c:pt idx="1">
                  <c:v>117934</c:v>
                </c:pt>
                <c:pt idx="2">
                  <c:v>93125</c:v>
                </c:pt>
                <c:pt idx="3">
                  <c:v>76803</c:v>
                </c:pt>
                <c:pt idx="4">
                  <c:v>59000</c:v>
                </c:pt>
                <c:pt idx="5">
                  <c:v>53880</c:v>
                </c:pt>
                <c:pt idx="6">
                  <c:v>40371</c:v>
                </c:pt>
                <c:pt idx="7">
                  <c:v>38277</c:v>
                </c:pt>
                <c:pt idx="8">
                  <c:v>32409</c:v>
                </c:pt>
                <c:pt idx="9">
                  <c:v>31444</c:v>
                </c:pt>
                <c:pt idx="10">
                  <c:v>179007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83319642296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5675101680992164E-2"/>
                  <c:y val="-8.485811687332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1988339243853"/>
                      <c:h val="0.1028813467282106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355973633066853"/>
                  <c:y val="-8.8942227049205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7908209947039065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37"/>
                  <c:y val="-0.1008846652789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3218862909311913E-2"/>
                  <c:y val="-6.0643557486348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5.1402162515945052E-2"/>
                  <c:y val="-3.0078136784626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21E-2"/>
                  <c:y val="-2.47636286843466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電気機械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111103</c:v>
                </c:pt>
                <c:pt idx="1">
                  <c:v>67441</c:v>
                </c:pt>
                <c:pt idx="2">
                  <c:v>85985</c:v>
                </c:pt>
                <c:pt idx="3">
                  <c:v>31731</c:v>
                </c:pt>
                <c:pt idx="4">
                  <c:v>68286</c:v>
                </c:pt>
                <c:pt idx="5">
                  <c:v>63918</c:v>
                </c:pt>
                <c:pt idx="6">
                  <c:v>58439</c:v>
                </c:pt>
                <c:pt idx="7">
                  <c:v>38808</c:v>
                </c:pt>
                <c:pt idx="8">
                  <c:v>28871</c:v>
                </c:pt>
                <c:pt idx="9">
                  <c:v>29365</c:v>
                </c:pt>
                <c:pt idx="10" formatCode="#,##0_);[Red]\(#,##0\)">
                  <c:v>145083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49" t="s">
        <v>165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166</v>
      </c>
      <c r="C6" s="330"/>
      <c r="D6" s="331" t="s">
        <v>167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168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169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170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8">
        <v>4</v>
      </c>
      <c r="C13" s="335"/>
      <c r="D13" s="332" t="s">
        <v>171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172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173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174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175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176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177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178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179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180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181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182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183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184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185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3" t="s">
        <v>186</v>
      </c>
      <c r="B42" s="554"/>
      <c r="C42" s="554"/>
      <c r="D42" s="554"/>
      <c r="E42" s="554"/>
      <c r="F42" s="554"/>
      <c r="G42" s="554"/>
      <c r="H42" s="555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C17" sqref="C17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18337</v>
      </c>
      <c r="D22" s="9">
        <v>19518</v>
      </c>
      <c r="E22" s="109">
        <v>98.4</v>
      </c>
      <c r="F22" s="41">
        <f>SUM(C22/D22*100)</f>
        <v>93.949175120401691</v>
      </c>
      <c r="G22" s="96"/>
    </row>
    <row r="23" spans="1:9">
      <c r="A23" s="95">
        <v>2</v>
      </c>
      <c r="B23" s="7" t="s">
        <v>108</v>
      </c>
      <c r="C23" s="9">
        <v>12212</v>
      </c>
      <c r="D23" s="9">
        <v>14610</v>
      </c>
      <c r="E23" s="109">
        <v>140.5</v>
      </c>
      <c r="F23" s="41">
        <f>SUM(C23/D23*100)</f>
        <v>83.586584531143046</v>
      </c>
      <c r="G23" s="96"/>
    </row>
    <row r="24" spans="1:9">
      <c r="A24" s="95">
        <v>3</v>
      </c>
      <c r="B24" s="7" t="s">
        <v>156</v>
      </c>
      <c r="C24" s="9">
        <v>9952</v>
      </c>
      <c r="D24" s="9">
        <v>9763</v>
      </c>
      <c r="E24" s="109">
        <v>89.7</v>
      </c>
      <c r="F24" s="41">
        <f t="shared" ref="F24:F32" si="0">SUM(C24/D24*100)</f>
        <v>101.935880364642</v>
      </c>
      <c r="G24" s="96"/>
    </row>
    <row r="25" spans="1:9">
      <c r="A25" s="95">
        <v>4</v>
      </c>
      <c r="B25" s="7" t="s">
        <v>117</v>
      </c>
      <c r="C25" s="9">
        <v>4773</v>
      </c>
      <c r="D25" s="9">
        <v>4655</v>
      </c>
      <c r="E25" s="109">
        <v>105.4</v>
      </c>
      <c r="F25" s="41">
        <f t="shared" si="0"/>
        <v>102.53490870032222</v>
      </c>
      <c r="G25" s="96"/>
    </row>
    <row r="26" spans="1:9" ht="13.5" customHeight="1">
      <c r="A26" s="95">
        <v>5</v>
      </c>
      <c r="B26" s="7" t="s">
        <v>115</v>
      </c>
      <c r="C26" s="9">
        <v>4654</v>
      </c>
      <c r="D26" s="6">
        <v>4581</v>
      </c>
      <c r="E26" s="109">
        <v>95.4</v>
      </c>
      <c r="F26" s="41">
        <f t="shared" si="0"/>
        <v>101.59353852870552</v>
      </c>
      <c r="G26" s="96"/>
    </row>
    <row r="27" spans="1:9" ht="13.5" customHeight="1">
      <c r="A27" s="95">
        <v>6</v>
      </c>
      <c r="B27" s="7" t="s">
        <v>224</v>
      </c>
      <c r="C27" s="9">
        <v>4277</v>
      </c>
      <c r="D27" s="9">
        <v>4483</v>
      </c>
      <c r="E27" s="109">
        <v>96.4</v>
      </c>
      <c r="F27" s="41">
        <f t="shared" si="0"/>
        <v>95.404862815079184</v>
      </c>
      <c r="G27" s="96"/>
    </row>
    <row r="28" spans="1:9" ht="13.5" customHeight="1">
      <c r="A28" s="95">
        <v>7</v>
      </c>
      <c r="B28" s="7" t="s">
        <v>106</v>
      </c>
      <c r="C28" s="101">
        <v>4103</v>
      </c>
      <c r="D28" s="101">
        <v>4197</v>
      </c>
      <c r="E28" s="109">
        <v>95.5</v>
      </c>
      <c r="F28" s="41">
        <f t="shared" si="0"/>
        <v>97.760304979747431</v>
      </c>
      <c r="G28" s="96"/>
    </row>
    <row r="29" spans="1:9" ht="13.5" customHeight="1">
      <c r="A29" s="95">
        <v>8</v>
      </c>
      <c r="B29" s="7" t="s">
        <v>87</v>
      </c>
      <c r="C29" s="101">
        <v>3341</v>
      </c>
      <c r="D29" s="101">
        <v>2407</v>
      </c>
      <c r="E29" s="109">
        <v>122.5</v>
      </c>
      <c r="F29" s="41">
        <f t="shared" si="0"/>
        <v>138.80348982135439</v>
      </c>
      <c r="G29" s="96"/>
    </row>
    <row r="30" spans="1:9" ht="13.5" customHeight="1">
      <c r="A30" s="95">
        <v>9</v>
      </c>
      <c r="B30" s="7" t="s">
        <v>88</v>
      </c>
      <c r="C30" s="101">
        <v>3161</v>
      </c>
      <c r="D30" s="101">
        <v>3128</v>
      </c>
      <c r="E30" s="109">
        <v>101.6</v>
      </c>
      <c r="F30" s="41">
        <f t="shared" si="0"/>
        <v>101.05498721227622</v>
      </c>
      <c r="G30" s="96"/>
    </row>
    <row r="31" spans="1:9" ht="13.5" customHeight="1" thickBot="1">
      <c r="A31" s="97">
        <v>10</v>
      </c>
      <c r="B31" s="7" t="s">
        <v>234</v>
      </c>
      <c r="C31" s="98">
        <v>2862</v>
      </c>
      <c r="D31" s="98">
        <v>1515</v>
      </c>
      <c r="E31" s="110">
        <v>118.7</v>
      </c>
      <c r="F31" s="41">
        <f t="shared" si="0"/>
        <v>188.9108910891089</v>
      </c>
      <c r="G31" s="99"/>
    </row>
    <row r="32" spans="1:9" ht="13.5" customHeight="1" thickBot="1">
      <c r="A32" s="80"/>
      <c r="B32" s="81" t="s">
        <v>59</v>
      </c>
      <c r="C32" s="82">
        <v>81586</v>
      </c>
      <c r="D32" s="82">
        <v>83898</v>
      </c>
      <c r="E32" s="83">
        <v>103.9</v>
      </c>
      <c r="F32" s="107">
        <f t="shared" si="0"/>
        <v>97.244272807456682</v>
      </c>
      <c r="G32" s="121">
        <v>95.5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107328</v>
      </c>
      <c r="D54" s="9">
        <v>103079</v>
      </c>
      <c r="E54" s="41">
        <v>101.8</v>
      </c>
      <c r="F54" s="41">
        <f t="shared" ref="F54:F64" si="1">SUM(C54/D54*100)</f>
        <v>104.12208112224603</v>
      </c>
      <c r="G54" s="96"/>
      <c r="K54" s="326"/>
    </row>
    <row r="55" spans="1:11">
      <c r="A55" s="95">
        <v>2</v>
      </c>
      <c r="B55" s="302" t="s">
        <v>88</v>
      </c>
      <c r="C55" s="9">
        <v>35365</v>
      </c>
      <c r="D55" s="9">
        <v>13163</v>
      </c>
      <c r="E55" s="41">
        <v>263.5</v>
      </c>
      <c r="F55" s="41">
        <f t="shared" si="1"/>
        <v>268.66975613461977</v>
      </c>
      <c r="G55" s="96"/>
    </row>
    <row r="56" spans="1:11">
      <c r="A56" s="95">
        <v>3</v>
      </c>
      <c r="B56" s="302" t="s">
        <v>110</v>
      </c>
      <c r="C56" s="9">
        <v>31244</v>
      </c>
      <c r="D56" s="9">
        <v>26776</v>
      </c>
      <c r="E56" s="41">
        <v>193.1</v>
      </c>
      <c r="F56" s="41">
        <f t="shared" si="1"/>
        <v>116.68658500149387</v>
      </c>
      <c r="G56" s="96"/>
    </row>
    <row r="57" spans="1:11">
      <c r="A57" s="95">
        <v>4</v>
      </c>
      <c r="B57" s="302" t="s">
        <v>117</v>
      </c>
      <c r="C57" s="9">
        <v>19009</v>
      </c>
      <c r="D57" s="9">
        <v>21979</v>
      </c>
      <c r="E57" s="466">
        <v>99.6</v>
      </c>
      <c r="F57" s="41">
        <f t="shared" si="1"/>
        <v>86.487101323991084</v>
      </c>
      <c r="G57" s="96"/>
    </row>
    <row r="58" spans="1:11">
      <c r="A58" s="95">
        <v>5</v>
      </c>
      <c r="B58" s="302" t="s">
        <v>115</v>
      </c>
      <c r="C58" s="9">
        <v>13729</v>
      </c>
      <c r="D58" s="9">
        <v>10239</v>
      </c>
      <c r="E58" s="41">
        <v>105.8</v>
      </c>
      <c r="F58" s="230">
        <f t="shared" si="1"/>
        <v>134.08535989842758</v>
      </c>
      <c r="G58" s="96"/>
    </row>
    <row r="59" spans="1:11">
      <c r="A59" s="95">
        <v>6</v>
      </c>
      <c r="B59" s="302" t="s">
        <v>108</v>
      </c>
      <c r="C59" s="9">
        <v>13055</v>
      </c>
      <c r="D59" s="9">
        <v>11527</v>
      </c>
      <c r="E59" s="41">
        <v>115.8</v>
      </c>
      <c r="F59" s="41">
        <f t="shared" si="1"/>
        <v>113.2558341285677</v>
      </c>
      <c r="G59" s="96"/>
    </row>
    <row r="60" spans="1:11">
      <c r="A60" s="95">
        <v>7</v>
      </c>
      <c r="B60" s="302" t="s">
        <v>87</v>
      </c>
      <c r="C60" s="9">
        <v>12073</v>
      </c>
      <c r="D60" s="9">
        <v>4785</v>
      </c>
      <c r="E60" s="142">
        <v>99.1</v>
      </c>
      <c r="F60" s="41">
        <f t="shared" si="1"/>
        <v>252.3092998955068</v>
      </c>
      <c r="G60" s="96"/>
    </row>
    <row r="61" spans="1:11">
      <c r="A61" s="95">
        <v>8</v>
      </c>
      <c r="B61" s="302" t="s">
        <v>226</v>
      </c>
      <c r="C61" s="9">
        <v>9985</v>
      </c>
      <c r="D61" s="9">
        <v>11557</v>
      </c>
      <c r="E61" s="41">
        <v>90.1</v>
      </c>
      <c r="F61" s="41">
        <f t="shared" si="1"/>
        <v>86.397854114389546</v>
      </c>
      <c r="G61" s="96"/>
    </row>
    <row r="62" spans="1:11">
      <c r="A62" s="95">
        <v>9</v>
      </c>
      <c r="B62" s="302" t="s">
        <v>164</v>
      </c>
      <c r="C62" s="9">
        <v>5319</v>
      </c>
      <c r="D62" s="9">
        <v>6243</v>
      </c>
      <c r="E62" s="41">
        <v>92.7</v>
      </c>
      <c r="F62" s="41">
        <f t="shared" si="1"/>
        <v>85.19942335415665</v>
      </c>
      <c r="G62" s="96"/>
    </row>
    <row r="63" spans="1:11" ht="14.25" thickBot="1">
      <c r="A63" s="100">
        <v>10</v>
      </c>
      <c r="B63" s="302" t="s">
        <v>106</v>
      </c>
      <c r="C63" s="101">
        <v>5210</v>
      </c>
      <c r="D63" s="101">
        <v>5049</v>
      </c>
      <c r="E63" s="102">
        <v>155.6</v>
      </c>
      <c r="F63" s="41">
        <f t="shared" si="1"/>
        <v>103.18875024757376</v>
      </c>
      <c r="G63" s="104"/>
      <c r="H63" s="21"/>
    </row>
    <row r="64" spans="1:11" ht="14.25" thickBot="1">
      <c r="A64" s="80"/>
      <c r="B64" s="105" t="s">
        <v>62</v>
      </c>
      <c r="C64" s="106">
        <v>265499</v>
      </c>
      <c r="D64" s="106">
        <v>230297</v>
      </c>
      <c r="E64" s="107">
        <v>119.9</v>
      </c>
      <c r="F64" s="298">
        <f t="shared" si="1"/>
        <v>115.28547918557341</v>
      </c>
      <c r="G64" s="121">
        <v>68.3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C17" sqref="C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74660</v>
      </c>
      <c r="D22" s="9">
        <v>70421</v>
      </c>
      <c r="E22" s="41">
        <v>102.7</v>
      </c>
      <c r="F22" s="41">
        <f>SUM(C22/D22*100)</f>
        <v>106.01951122534471</v>
      </c>
      <c r="G22" s="96"/>
    </row>
    <row r="23" spans="1:11">
      <c r="A23" s="28">
        <v>2</v>
      </c>
      <c r="B23" s="302" t="s">
        <v>116</v>
      </c>
      <c r="C23" s="9">
        <v>46661</v>
      </c>
      <c r="D23" s="9">
        <v>20243</v>
      </c>
      <c r="E23" s="41">
        <v>118.4</v>
      </c>
      <c r="F23" s="41">
        <f t="shared" ref="F23:F32" si="0">SUM(C23/D23*100)</f>
        <v>230.50437188163809</v>
      </c>
      <c r="G23" s="96"/>
    </row>
    <row r="24" spans="1:11" ht="13.5" customHeight="1">
      <c r="A24" s="28">
        <v>3</v>
      </c>
      <c r="B24" s="302" t="s">
        <v>190</v>
      </c>
      <c r="C24" s="9">
        <v>45895</v>
      </c>
      <c r="D24" s="9">
        <v>50540</v>
      </c>
      <c r="E24" s="66">
        <v>94.1</v>
      </c>
      <c r="F24" s="41">
        <f t="shared" si="0"/>
        <v>90.809259992085472</v>
      </c>
      <c r="G24" s="96"/>
    </row>
    <row r="25" spans="1:11">
      <c r="A25" s="28">
        <v>4</v>
      </c>
      <c r="B25" s="302" t="s">
        <v>106</v>
      </c>
      <c r="C25" s="9">
        <v>37492</v>
      </c>
      <c r="D25" s="9">
        <v>33569</v>
      </c>
      <c r="E25" s="41">
        <v>93.2</v>
      </c>
      <c r="F25" s="41">
        <f t="shared" si="0"/>
        <v>111.68637731240132</v>
      </c>
      <c r="G25" s="96"/>
    </row>
    <row r="26" spans="1:11">
      <c r="A26" s="28">
        <v>5</v>
      </c>
      <c r="B26" s="302" t="s">
        <v>157</v>
      </c>
      <c r="C26" s="9">
        <v>24653</v>
      </c>
      <c r="D26" s="9">
        <v>22102</v>
      </c>
      <c r="E26" s="41">
        <v>103.7</v>
      </c>
      <c r="F26" s="41">
        <f t="shared" si="0"/>
        <v>111.54194190570989</v>
      </c>
      <c r="G26" s="96"/>
    </row>
    <row r="27" spans="1:11" ht="13.5" customHeight="1">
      <c r="A27" s="28">
        <v>6</v>
      </c>
      <c r="B27" s="302" t="s">
        <v>117</v>
      </c>
      <c r="C27" s="9">
        <v>24550</v>
      </c>
      <c r="D27" s="9">
        <v>28052</v>
      </c>
      <c r="E27" s="41">
        <v>90.7</v>
      </c>
      <c r="F27" s="41">
        <f t="shared" si="0"/>
        <v>87.516041636959926</v>
      </c>
      <c r="G27" s="96"/>
      <c r="K27" t="s">
        <v>202</v>
      </c>
    </row>
    <row r="28" spans="1:11" ht="13.5" customHeight="1">
      <c r="A28" s="28">
        <v>7</v>
      </c>
      <c r="B28" s="302" t="s">
        <v>88</v>
      </c>
      <c r="C28" s="9">
        <v>18616</v>
      </c>
      <c r="D28" s="9">
        <v>17672</v>
      </c>
      <c r="E28" s="456">
        <v>106.2</v>
      </c>
      <c r="F28" s="230">
        <f t="shared" si="0"/>
        <v>105.34178361249434</v>
      </c>
      <c r="G28" s="96"/>
    </row>
    <row r="29" spans="1:11">
      <c r="A29" s="28">
        <v>8</v>
      </c>
      <c r="B29" s="302" t="s">
        <v>225</v>
      </c>
      <c r="C29" s="9">
        <v>17343</v>
      </c>
      <c r="D29" s="9">
        <v>10505</v>
      </c>
      <c r="E29" s="41">
        <v>100</v>
      </c>
      <c r="F29" s="41">
        <f t="shared" si="0"/>
        <v>165.0928129462161</v>
      </c>
      <c r="G29" s="96"/>
    </row>
    <row r="30" spans="1:11">
      <c r="A30" s="28">
        <v>9</v>
      </c>
      <c r="B30" s="302" t="s">
        <v>110</v>
      </c>
      <c r="C30" s="9">
        <v>17087</v>
      </c>
      <c r="D30" s="9">
        <v>18713</v>
      </c>
      <c r="E30" s="41">
        <v>97.9</v>
      </c>
      <c r="F30" s="230">
        <f t="shared" si="0"/>
        <v>91.310853417410357</v>
      </c>
      <c r="G30" s="96"/>
    </row>
    <row r="31" spans="1:11" ht="14.25" thickBot="1">
      <c r="A31" s="108">
        <v>10</v>
      </c>
      <c r="B31" s="302" t="s">
        <v>85</v>
      </c>
      <c r="C31" s="101">
        <v>15550</v>
      </c>
      <c r="D31" s="101">
        <v>14439</v>
      </c>
      <c r="E31" s="102">
        <v>121.6</v>
      </c>
      <c r="F31" s="102">
        <f t="shared" si="0"/>
        <v>107.69443867303829</v>
      </c>
      <c r="G31" s="104"/>
    </row>
    <row r="32" spans="1:11" ht="14.25" thickBot="1">
      <c r="A32" s="80"/>
      <c r="B32" s="81" t="s">
        <v>64</v>
      </c>
      <c r="C32" s="82">
        <v>407524</v>
      </c>
      <c r="D32" s="82">
        <v>370804</v>
      </c>
      <c r="E32" s="85">
        <v>101.7</v>
      </c>
      <c r="F32" s="107">
        <f t="shared" si="0"/>
        <v>109.90280579497525</v>
      </c>
      <c r="G32" s="121">
        <v>50.5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48" t="s">
        <v>88</v>
      </c>
      <c r="C54" s="9">
        <v>32294</v>
      </c>
      <c r="D54" s="9">
        <v>33572</v>
      </c>
      <c r="E54" s="109">
        <v>105.3</v>
      </c>
      <c r="F54" s="41">
        <f>SUM(C54/D54*100)</f>
        <v>96.193256284999407</v>
      </c>
      <c r="G54" s="96"/>
    </row>
    <row r="55" spans="1:8">
      <c r="A55" s="95">
        <v>2</v>
      </c>
      <c r="B55" s="7" t="s">
        <v>85</v>
      </c>
      <c r="C55" s="9">
        <v>3647</v>
      </c>
      <c r="D55" s="9">
        <v>3909</v>
      </c>
      <c r="E55" s="109">
        <v>103.8</v>
      </c>
      <c r="F55" s="41">
        <f t="shared" ref="F55:F64" si="1">SUM(C55/D55*100)</f>
        <v>93.297518546942953</v>
      </c>
      <c r="G55" s="96"/>
    </row>
    <row r="56" spans="1:8">
      <c r="A56" s="95">
        <v>3</v>
      </c>
      <c r="B56" s="302" t="s">
        <v>115</v>
      </c>
      <c r="C56" s="9">
        <v>2129</v>
      </c>
      <c r="D56" s="9">
        <v>1341</v>
      </c>
      <c r="E56" s="109">
        <v>76.900000000000006</v>
      </c>
      <c r="F56" s="41">
        <f t="shared" si="1"/>
        <v>158.76211782252051</v>
      </c>
      <c r="G56" s="96"/>
    </row>
    <row r="57" spans="1:8">
      <c r="A57" s="95">
        <v>4</v>
      </c>
      <c r="B57" s="302" t="s">
        <v>117</v>
      </c>
      <c r="C57" s="9">
        <v>1575</v>
      </c>
      <c r="D57" s="9">
        <v>1716</v>
      </c>
      <c r="E57" s="109">
        <v>105.8</v>
      </c>
      <c r="F57" s="41">
        <f t="shared" si="1"/>
        <v>91.783216783216787</v>
      </c>
      <c r="G57" s="96"/>
      <c r="H57" s="63"/>
    </row>
    <row r="58" spans="1:8">
      <c r="A58" s="95">
        <v>5</v>
      </c>
      <c r="B58" s="302" t="s">
        <v>114</v>
      </c>
      <c r="C58" s="9">
        <v>1370</v>
      </c>
      <c r="D58" s="9">
        <v>1230</v>
      </c>
      <c r="E58" s="70">
        <v>103.2</v>
      </c>
      <c r="F58" s="41">
        <f t="shared" si="1"/>
        <v>111.3821138211382</v>
      </c>
      <c r="G58" s="96"/>
    </row>
    <row r="59" spans="1:8">
      <c r="A59" s="95">
        <v>6</v>
      </c>
      <c r="B59" s="302" t="s">
        <v>157</v>
      </c>
      <c r="C59" s="9">
        <v>1148</v>
      </c>
      <c r="D59" s="9">
        <v>952</v>
      </c>
      <c r="E59" s="109">
        <v>88.8</v>
      </c>
      <c r="F59" s="41">
        <f t="shared" si="1"/>
        <v>120.58823529411764</v>
      </c>
      <c r="G59" s="96"/>
    </row>
    <row r="60" spans="1:8">
      <c r="A60" s="95">
        <v>7</v>
      </c>
      <c r="B60" s="302" t="s">
        <v>106</v>
      </c>
      <c r="C60" s="9">
        <v>1030</v>
      </c>
      <c r="D60" s="9">
        <v>1321</v>
      </c>
      <c r="E60" s="109">
        <v>96.1</v>
      </c>
      <c r="F60" s="41">
        <f t="shared" si="1"/>
        <v>77.971233913701738</v>
      </c>
      <c r="G60" s="96"/>
    </row>
    <row r="61" spans="1:8">
      <c r="A61" s="95">
        <v>8</v>
      </c>
      <c r="B61" s="302" t="s">
        <v>225</v>
      </c>
      <c r="C61" s="9">
        <v>880</v>
      </c>
      <c r="D61" s="9">
        <v>849</v>
      </c>
      <c r="E61" s="109">
        <v>109.5</v>
      </c>
      <c r="F61" s="41">
        <f t="shared" si="1"/>
        <v>103.65135453474676</v>
      </c>
      <c r="G61" s="96"/>
    </row>
    <row r="62" spans="1:8">
      <c r="A62" s="95">
        <v>9</v>
      </c>
      <c r="B62" s="302" t="s">
        <v>108</v>
      </c>
      <c r="C62" s="9">
        <v>762</v>
      </c>
      <c r="D62" s="9">
        <v>762</v>
      </c>
      <c r="E62" s="109">
        <v>94</v>
      </c>
      <c r="F62" s="230">
        <f t="shared" si="1"/>
        <v>100</v>
      </c>
      <c r="G62" s="96"/>
    </row>
    <row r="63" spans="1:8" ht="14.25" thickBot="1">
      <c r="A63" s="97">
        <v>10</v>
      </c>
      <c r="B63" s="302" t="s">
        <v>224</v>
      </c>
      <c r="C63" s="98">
        <v>662</v>
      </c>
      <c r="D63" s="98">
        <v>694</v>
      </c>
      <c r="E63" s="110">
        <v>102</v>
      </c>
      <c r="F63" s="41">
        <f t="shared" si="1"/>
        <v>95.389048991354457</v>
      </c>
      <c r="G63" s="99"/>
    </row>
    <row r="64" spans="1:8" ht="14.25" thickBot="1">
      <c r="A64" s="80"/>
      <c r="B64" s="81" t="s">
        <v>60</v>
      </c>
      <c r="C64" s="82">
        <v>47491</v>
      </c>
      <c r="D64" s="82">
        <v>48861</v>
      </c>
      <c r="E64" s="83">
        <v>102.2</v>
      </c>
      <c r="F64" s="107">
        <f t="shared" si="1"/>
        <v>97.196127791080826</v>
      </c>
      <c r="G64" s="121">
        <v>97.1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C17" sqref="C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218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34544</v>
      </c>
      <c r="D21" s="9">
        <v>38061</v>
      </c>
      <c r="E21" s="109">
        <v>88.7</v>
      </c>
      <c r="F21" s="41">
        <f t="shared" ref="F21:F31" si="0">SUM(C21/D21*100)</f>
        <v>90.759570163684614</v>
      </c>
      <c r="G21" s="96"/>
    </row>
    <row r="22" spans="1:7">
      <c r="A22" s="95">
        <v>2</v>
      </c>
      <c r="B22" s="302" t="s">
        <v>108</v>
      </c>
      <c r="C22" s="9">
        <v>20631</v>
      </c>
      <c r="D22" s="9">
        <v>21170</v>
      </c>
      <c r="E22" s="109">
        <v>104.7</v>
      </c>
      <c r="F22" s="41">
        <f t="shared" si="0"/>
        <v>97.45394426074634</v>
      </c>
      <c r="G22" s="96"/>
    </row>
    <row r="23" spans="1:7" ht="13.5" customHeight="1">
      <c r="A23" s="95">
        <v>3</v>
      </c>
      <c r="B23" s="302" t="s">
        <v>192</v>
      </c>
      <c r="C23" s="9">
        <v>16586</v>
      </c>
      <c r="D23" s="9">
        <v>16984</v>
      </c>
      <c r="E23" s="109">
        <v>97.4</v>
      </c>
      <c r="F23" s="41">
        <f t="shared" si="0"/>
        <v>97.656617993405561</v>
      </c>
      <c r="G23" s="96"/>
    </row>
    <row r="24" spans="1:7" ht="13.5" customHeight="1">
      <c r="A24" s="95">
        <v>4</v>
      </c>
      <c r="B24" s="302" t="s">
        <v>106</v>
      </c>
      <c r="C24" s="9">
        <v>13963</v>
      </c>
      <c r="D24" s="9">
        <v>12517</v>
      </c>
      <c r="E24" s="109">
        <v>87.3</v>
      </c>
      <c r="F24" s="41">
        <f t="shared" si="0"/>
        <v>111.55228888711352</v>
      </c>
      <c r="G24" s="96"/>
    </row>
    <row r="25" spans="1:7" ht="13.5" customHeight="1">
      <c r="A25" s="95">
        <v>5</v>
      </c>
      <c r="B25" s="302" t="s">
        <v>109</v>
      </c>
      <c r="C25" s="9">
        <v>7664</v>
      </c>
      <c r="D25" s="9">
        <v>7023</v>
      </c>
      <c r="E25" s="109">
        <v>100.7</v>
      </c>
      <c r="F25" s="41">
        <f t="shared" si="0"/>
        <v>109.12715363804641</v>
      </c>
      <c r="G25" s="96"/>
    </row>
    <row r="26" spans="1:7" ht="13.5" customHeight="1">
      <c r="A26" s="95">
        <v>6</v>
      </c>
      <c r="B26" s="302" t="s">
        <v>110</v>
      </c>
      <c r="C26" s="9">
        <v>7427</v>
      </c>
      <c r="D26" s="9">
        <v>7296</v>
      </c>
      <c r="E26" s="109">
        <v>92</v>
      </c>
      <c r="F26" s="230">
        <f t="shared" si="0"/>
        <v>101.79550438596492</v>
      </c>
      <c r="G26" s="96"/>
    </row>
    <row r="27" spans="1:7" ht="13.5" customHeight="1">
      <c r="A27" s="95">
        <v>7</v>
      </c>
      <c r="B27" s="302" t="s">
        <v>115</v>
      </c>
      <c r="C27" s="9">
        <v>5250</v>
      </c>
      <c r="D27" s="9">
        <v>3839</v>
      </c>
      <c r="E27" s="109">
        <v>104</v>
      </c>
      <c r="F27" s="230">
        <f t="shared" si="0"/>
        <v>136.75436311539465</v>
      </c>
      <c r="G27" s="96"/>
    </row>
    <row r="28" spans="1:7" ht="13.5" customHeight="1">
      <c r="A28" s="95">
        <v>8</v>
      </c>
      <c r="B28" s="302" t="s">
        <v>87</v>
      </c>
      <c r="C28" s="9">
        <v>4234</v>
      </c>
      <c r="D28" s="9">
        <v>6521</v>
      </c>
      <c r="E28" s="109">
        <v>98.8</v>
      </c>
      <c r="F28" s="41">
        <f t="shared" si="0"/>
        <v>64.928691918417428</v>
      </c>
      <c r="G28" s="96"/>
    </row>
    <row r="29" spans="1:7" ht="13.5" customHeight="1">
      <c r="A29" s="95">
        <v>9</v>
      </c>
      <c r="B29" s="302" t="s">
        <v>164</v>
      </c>
      <c r="C29" s="111">
        <v>4192</v>
      </c>
      <c r="D29" s="101">
        <v>4699</v>
      </c>
      <c r="E29" s="112">
        <v>115.1</v>
      </c>
      <c r="F29" s="41">
        <f t="shared" si="0"/>
        <v>89.210470312832513</v>
      </c>
      <c r="G29" s="96"/>
    </row>
    <row r="30" spans="1:7" ht="13.5" customHeight="1" thickBot="1">
      <c r="A30" s="100">
        <v>10</v>
      </c>
      <c r="B30" s="302" t="s">
        <v>157</v>
      </c>
      <c r="C30" s="101">
        <v>3320</v>
      </c>
      <c r="D30" s="101">
        <v>673</v>
      </c>
      <c r="E30" s="112">
        <v>103.1</v>
      </c>
      <c r="F30" s="230">
        <f t="shared" si="0"/>
        <v>493.31352154531947</v>
      </c>
      <c r="G30" s="104"/>
    </row>
    <row r="31" spans="1:7" ht="13.5" customHeight="1" thickBot="1">
      <c r="A31" s="80"/>
      <c r="B31" s="81" t="s">
        <v>66</v>
      </c>
      <c r="C31" s="82">
        <v>134560</v>
      </c>
      <c r="D31" s="82">
        <v>134345</v>
      </c>
      <c r="E31" s="83">
        <v>96.2</v>
      </c>
      <c r="F31" s="107">
        <f t="shared" si="0"/>
        <v>100.16003572890693</v>
      </c>
      <c r="G31" s="121">
        <v>82.3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89809</v>
      </c>
      <c r="D54" s="9">
        <v>22961</v>
      </c>
      <c r="E54" s="41">
        <v>117.6</v>
      </c>
      <c r="F54" s="41">
        <f t="shared" ref="F54:F64" si="1">SUM(C54/D54*100)</f>
        <v>391.13714559470407</v>
      </c>
      <c r="G54" s="96"/>
    </row>
    <row r="55" spans="1:7">
      <c r="A55" s="95">
        <v>2</v>
      </c>
      <c r="B55" s="302" t="s">
        <v>111</v>
      </c>
      <c r="C55" s="6">
        <v>27992</v>
      </c>
      <c r="D55" s="9">
        <v>15745</v>
      </c>
      <c r="E55" s="41">
        <v>83.4</v>
      </c>
      <c r="F55" s="41">
        <f t="shared" si="1"/>
        <v>177.78342330898698</v>
      </c>
      <c r="G55" s="96"/>
    </row>
    <row r="56" spans="1:7">
      <c r="A56" s="95">
        <v>3</v>
      </c>
      <c r="B56" s="302" t="s">
        <v>106</v>
      </c>
      <c r="C56" s="6">
        <v>27363</v>
      </c>
      <c r="D56" s="9">
        <v>45329</v>
      </c>
      <c r="E56" s="466">
        <v>93.7</v>
      </c>
      <c r="F56" s="41">
        <f t="shared" si="1"/>
        <v>60.365329038805186</v>
      </c>
      <c r="G56" s="96"/>
    </row>
    <row r="57" spans="1:7">
      <c r="A57" s="95">
        <v>4</v>
      </c>
      <c r="B57" s="302" t="s">
        <v>88</v>
      </c>
      <c r="C57" s="6">
        <v>24257</v>
      </c>
      <c r="D57" s="6">
        <v>25885</v>
      </c>
      <c r="E57" s="41">
        <v>116.9</v>
      </c>
      <c r="F57" s="41">
        <f t="shared" si="1"/>
        <v>93.710643229669685</v>
      </c>
      <c r="G57" s="96"/>
    </row>
    <row r="58" spans="1:7">
      <c r="A58" s="95">
        <v>5</v>
      </c>
      <c r="B58" s="302" t="s">
        <v>157</v>
      </c>
      <c r="C58" s="6">
        <v>19261</v>
      </c>
      <c r="D58" s="9">
        <v>27639</v>
      </c>
      <c r="E58" s="41">
        <v>98.3</v>
      </c>
      <c r="F58" s="41">
        <f t="shared" si="1"/>
        <v>69.687760049205821</v>
      </c>
      <c r="G58" s="96"/>
    </row>
    <row r="59" spans="1:7">
      <c r="A59" s="95">
        <v>6</v>
      </c>
      <c r="B59" s="302" t="s">
        <v>109</v>
      </c>
      <c r="C59" s="6">
        <v>17532</v>
      </c>
      <c r="D59" s="9">
        <v>15666</v>
      </c>
      <c r="E59" s="41">
        <v>104.4</v>
      </c>
      <c r="F59" s="41">
        <f t="shared" si="1"/>
        <v>111.91114515511298</v>
      </c>
      <c r="G59" s="96"/>
    </row>
    <row r="60" spans="1:7">
      <c r="A60" s="95">
        <v>7</v>
      </c>
      <c r="B60" s="302" t="s">
        <v>115</v>
      </c>
      <c r="C60" s="6">
        <v>14333</v>
      </c>
      <c r="D60" s="9">
        <v>12892</v>
      </c>
      <c r="E60" s="41">
        <v>100.1</v>
      </c>
      <c r="F60" s="41">
        <f t="shared" si="1"/>
        <v>111.17747440273038</v>
      </c>
      <c r="G60" s="96"/>
    </row>
    <row r="61" spans="1:7">
      <c r="A61" s="95">
        <v>8</v>
      </c>
      <c r="B61" s="302" t="s">
        <v>156</v>
      </c>
      <c r="C61" s="6">
        <v>12848</v>
      </c>
      <c r="D61" s="9">
        <v>11642</v>
      </c>
      <c r="E61" s="41">
        <v>115.1</v>
      </c>
      <c r="F61" s="41">
        <f t="shared" si="1"/>
        <v>110.35904483765675</v>
      </c>
      <c r="G61" s="96"/>
    </row>
    <row r="62" spans="1:7">
      <c r="A62" s="95">
        <v>9</v>
      </c>
      <c r="B62" s="302" t="s">
        <v>85</v>
      </c>
      <c r="C62" s="111">
        <v>11784</v>
      </c>
      <c r="D62" s="101">
        <v>12952</v>
      </c>
      <c r="E62" s="102">
        <v>93.6</v>
      </c>
      <c r="F62" s="41">
        <f t="shared" si="1"/>
        <v>90.982087708462018</v>
      </c>
      <c r="G62" s="96"/>
    </row>
    <row r="63" spans="1:7" ht="14.25" thickBot="1">
      <c r="A63" s="100">
        <v>10</v>
      </c>
      <c r="B63" s="302" t="s">
        <v>235</v>
      </c>
      <c r="C63" s="111">
        <v>9857</v>
      </c>
      <c r="D63" s="101">
        <v>8281</v>
      </c>
      <c r="E63" s="102">
        <v>108.4</v>
      </c>
      <c r="F63" s="102">
        <f t="shared" si="1"/>
        <v>119.03151793261684</v>
      </c>
      <c r="G63" s="104"/>
    </row>
    <row r="64" spans="1:7" ht="14.25" thickBot="1">
      <c r="A64" s="80"/>
      <c r="B64" s="81" t="s">
        <v>62</v>
      </c>
      <c r="C64" s="82">
        <v>306573</v>
      </c>
      <c r="D64" s="82">
        <v>245949</v>
      </c>
      <c r="E64" s="85">
        <v>103.7</v>
      </c>
      <c r="F64" s="107">
        <f t="shared" si="1"/>
        <v>124.64901260017321</v>
      </c>
      <c r="G64" s="121">
        <v>68.2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C17" sqref="C17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149</v>
      </c>
      <c r="O16" s="209" t="s">
        <v>151</v>
      </c>
    </row>
    <row r="17" spans="1:27" ht="11.1" customHeight="1">
      <c r="A17" s="10" t="s">
        <v>194</v>
      </c>
      <c r="B17" s="206">
        <v>71.900000000000006</v>
      </c>
      <c r="C17" s="206">
        <v>72.8</v>
      </c>
      <c r="D17" s="206">
        <v>70.8</v>
      </c>
      <c r="E17" s="206">
        <v>69.3</v>
      </c>
      <c r="F17" s="206">
        <v>67.3</v>
      </c>
      <c r="G17" s="206">
        <v>67.400000000000006</v>
      </c>
      <c r="H17" s="206">
        <v>65.900000000000006</v>
      </c>
      <c r="I17" s="206">
        <v>59.5</v>
      </c>
      <c r="J17" s="206">
        <v>62.3</v>
      </c>
      <c r="K17" s="206">
        <v>71.400000000000006</v>
      </c>
      <c r="L17" s="206">
        <v>58.5</v>
      </c>
      <c r="M17" s="207">
        <v>59.7</v>
      </c>
      <c r="N17" s="285">
        <f>SUM(B17:M17)</f>
        <v>796.8</v>
      </c>
      <c r="O17" s="284">
        <v>89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197</v>
      </c>
      <c r="B18" s="206">
        <v>55.9</v>
      </c>
      <c r="C18" s="206"/>
      <c r="D18" s="206">
        <v>69.599999999999994</v>
      </c>
      <c r="E18" s="206">
        <v>75</v>
      </c>
      <c r="F18" s="206">
        <v>69</v>
      </c>
      <c r="G18" s="206">
        <v>73.8</v>
      </c>
      <c r="H18" s="206">
        <v>72.400000000000006</v>
      </c>
      <c r="I18" s="206">
        <v>71.8</v>
      </c>
      <c r="J18" s="206">
        <v>69.3</v>
      </c>
      <c r="K18" s="206">
        <v>71.099999999999994</v>
      </c>
      <c r="L18" s="206">
        <v>59.4</v>
      </c>
      <c r="M18" s="207">
        <v>58.7</v>
      </c>
      <c r="N18" s="285">
        <f>SUM(B18:M18)</f>
        <v>746.00000000000011</v>
      </c>
      <c r="O18" s="284">
        <f t="shared" ref="O18:O20" si="0">ROUND(N18/N17*100,1)</f>
        <v>93.6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203</v>
      </c>
      <c r="B19" s="206">
        <v>49.3</v>
      </c>
      <c r="C19" s="206">
        <v>64.900000000000006</v>
      </c>
      <c r="D19" s="206">
        <v>65.8</v>
      </c>
      <c r="E19" s="206">
        <v>72.599999999999994</v>
      </c>
      <c r="F19" s="206">
        <v>63.4</v>
      </c>
      <c r="G19" s="206">
        <v>66.2</v>
      </c>
      <c r="H19" s="208">
        <v>68</v>
      </c>
      <c r="I19" s="206">
        <v>72.900000000000006</v>
      </c>
      <c r="J19" s="206">
        <v>69.599999999999994</v>
      </c>
      <c r="K19" s="206">
        <v>66.400000000000006</v>
      </c>
      <c r="L19" s="206">
        <v>65.099999999999994</v>
      </c>
      <c r="M19" s="207">
        <v>62.1</v>
      </c>
      <c r="N19" s="285">
        <f>SUM(B19:M19)</f>
        <v>786.30000000000007</v>
      </c>
      <c r="O19" s="284">
        <f t="shared" si="0"/>
        <v>105.4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210</v>
      </c>
      <c r="B20" s="206">
        <v>63.2</v>
      </c>
      <c r="C20" s="206">
        <v>70</v>
      </c>
      <c r="D20" s="206">
        <v>71.900000000000006</v>
      </c>
      <c r="E20" s="206">
        <v>79.599999999999994</v>
      </c>
      <c r="F20" s="206">
        <v>76.7</v>
      </c>
      <c r="G20" s="206">
        <v>86</v>
      </c>
      <c r="H20" s="208">
        <v>86.4</v>
      </c>
      <c r="I20" s="206">
        <v>75.400000000000006</v>
      </c>
      <c r="J20" s="206">
        <v>75.400000000000006</v>
      </c>
      <c r="K20" s="206">
        <v>78.400000000000006</v>
      </c>
      <c r="L20" s="206">
        <v>67.5</v>
      </c>
      <c r="M20" s="207">
        <v>73.099999999999994</v>
      </c>
      <c r="N20" s="285">
        <f>SUM(B20:M20)</f>
        <v>903.59999999999991</v>
      </c>
      <c r="O20" s="284">
        <f t="shared" si="0"/>
        <v>114.9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218</v>
      </c>
      <c r="B21" s="206">
        <v>61.5</v>
      </c>
      <c r="C21" s="206">
        <v>79.400000000000006</v>
      </c>
      <c r="D21" s="206">
        <v>78.3</v>
      </c>
      <c r="E21" s="206">
        <v>80.8</v>
      </c>
      <c r="F21" s="206">
        <v>75.5</v>
      </c>
      <c r="G21" s="206">
        <v>87.5</v>
      </c>
      <c r="H21" s="208">
        <v>76.400000000000006</v>
      </c>
      <c r="I21" s="206">
        <v>81.5</v>
      </c>
      <c r="J21" s="206">
        <v>93.4</v>
      </c>
      <c r="K21" s="206">
        <v>68.2</v>
      </c>
      <c r="L21" s="206">
        <v>78</v>
      </c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150</v>
      </c>
      <c r="O41" s="209" t="s">
        <v>151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5">
        <v>93</v>
      </c>
      <c r="C42" s="215">
        <v>91.6</v>
      </c>
      <c r="D42" s="215">
        <v>76.7</v>
      </c>
      <c r="E42" s="215">
        <v>88.2</v>
      </c>
      <c r="F42" s="215">
        <v>91.4</v>
      </c>
      <c r="G42" s="215">
        <v>87.4</v>
      </c>
      <c r="H42" s="215">
        <v>87.9</v>
      </c>
      <c r="I42" s="215">
        <v>89.2</v>
      </c>
      <c r="J42" s="215">
        <v>84.7</v>
      </c>
      <c r="K42" s="215">
        <v>87.3</v>
      </c>
      <c r="L42" s="215">
        <v>83.1</v>
      </c>
      <c r="M42" s="282">
        <v>75.2</v>
      </c>
      <c r="N42" s="289">
        <f>SUM(B42:M42)/12</f>
        <v>86.308333333333337</v>
      </c>
      <c r="O42" s="284">
        <v>95.1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197</v>
      </c>
      <c r="B43" s="215">
        <v>77.5</v>
      </c>
      <c r="C43" s="215">
        <v>73</v>
      </c>
      <c r="D43" s="215">
        <v>75.400000000000006</v>
      </c>
      <c r="E43" s="215">
        <v>84.5</v>
      </c>
      <c r="F43" s="215">
        <v>86.8</v>
      </c>
      <c r="G43" s="215">
        <v>88.4</v>
      </c>
      <c r="H43" s="215">
        <v>86.3</v>
      </c>
      <c r="I43" s="215">
        <v>82.4</v>
      </c>
      <c r="J43" s="215">
        <v>83.7</v>
      </c>
      <c r="K43" s="215">
        <v>87.4</v>
      </c>
      <c r="L43" s="215">
        <v>84.9</v>
      </c>
      <c r="M43" s="282">
        <v>79.099999999999994</v>
      </c>
      <c r="N43" s="289">
        <f>SUM(B43:M43)/12</f>
        <v>82.45</v>
      </c>
      <c r="O43" s="284">
        <f>ROUND(N43/N42*100,1)</f>
        <v>95.5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203</v>
      </c>
      <c r="B44" s="215">
        <v>77.599999999999994</v>
      </c>
      <c r="C44" s="215">
        <v>82.9</v>
      </c>
      <c r="D44" s="215">
        <v>83.6</v>
      </c>
      <c r="E44" s="215">
        <v>80.900000000000006</v>
      </c>
      <c r="F44" s="215">
        <v>84.6</v>
      </c>
      <c r="G44" s="215">
        <v>85.1</v>
      </c>
      <c r="H44" s="215">
        <v>86.3</v>
      </c>
      <c r="I44" s="215">
        <v>93.5</v>
      </c>
      <c r="J44" s="215">
        <v>91</v>
      </c>
      <c r="K44" s="215">
        <v>88.9</v>
      </c>
      <c r="L44" s="215">
        <v>82.8</v>
      </c>
      <c r="M44" s="282">
        <v>75.900000000000006</v>
      </c>
      <c r="N44" s="289">
        <f>SUM(B44:M44)/12</f>
        <v>84.424999999999997</v>
      </c>
      <c r="O44" s="284">
        <f t="shared" ref="O44:O45" si="1">ROUND(N44/N43*100,1)</f>
        <v>102.4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210</v>
      </c>
      <c r="B45" s="215">
        <v>81.900000000000006</v>
      </c>
      <c r="C45" s="215">
        <v>83.2</v>
      </c>
      <c r="D45" s="215">
        <v>80.2</v>
      </c>
      <c r="E45" s="215">
        <v>83.3</v>
      </c>
      <c r="F45" s="215">
        <v>82.7</v>
      </c>
      <c r="G45" s="215">
        <v>84.9</v>
      </c>
      <c r="H45" s="215">
        <v>86.3</v>
      </c>
      <c r="I45" s="215">
        <v>86</v>
      </c>
      <c r="J45" s="215">
        <v>84.8</v>
      </c>
      <c r="K45" s="215">
        <v>89.3</v>
      </c>
      <c r="L45" s="215">
        <v>83.9</v>
      </c>
      <c r="M45" s="282">
        <v>78.099999999999994</v>
      </c>
      <c r="N45" s="289">
        <f>SUM(B45:M45)/12</f>
        <v>83.716666666666654</v>
      </c>
      <c r="O45" s="284">
        <f t="shared" si="1"/>
        <v>99.2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218</v>
      </c>
      <c r="B46" s="215">
        <v>79.8</v>
      </c>
      <c r="C46" s="215">
        <v>86.7</v>
      </c>
      <c r="D46" s="215">
        <v>87.5</v>
      </c>
      <c r="E46" s="215">
        <v>89.9</v>
      </c>
      <c r="F46" s="215">
        <v>91.4</v>
      </c>
      <c r="G46" s="215">
        <v>93.2</v>
      </c>
      <c r="H46" s="215">
        <v>87.8</v>
      </c>
      <c r="I46" s="215">
        <v>85.7</v>
      </c>
      <c r="J46" s="215">
        <v>93.5</v>
      </c>
      <c r="K46" s="215">
        <v>78.5</v>
      </c>
      <c r="L46" s="215">
        <v>81.599999999999994</v>
      </c>
      <c r="M46" s="282"/>
      <c r="N46" s="289"/>
      <c r="O46" s="284"/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150</v>
      </c>
      <c r="O65" s="393" t="s">
        <v>151</v>
      </c>
    </row>
    <row r="66" spans="1:26" ht="11.1" customHeight="1">
      <c r="A66" s="10" t="s">
        <v>194</v>
      </c>
      <c r="B66" s="206">
        <v>76.8</v>
      </c>
      <c r="C66" s="206">
        <v>79.7</v>
      </c>
      <c r="D66" s="206">
        <v>93</v>
      </c>
      <c r="E66" s="206">
        <v>77</v>
      </c>
      <c r="F66" s="206">
        <v>73.2</v>
      </c>
      <c r="G66" s="206">
        <v>77.599999999999994</v>
      </c>
      <c r="H66" s="206">
        <v>74.8</v>
      </c>
      <c r="I66" s="206">
        <v>66.5</v>
      </c>
      <c r="J66" s="206">
        <v>74.2</v>
      </c>
      <c r="K66" s="206">
        <v>81.5</v>
      </c>
      <c r="L66" s="206">
        <v>71.099999999999994</v>
      </c>
      <c r="M66" s="207">
        <v>80.400000000000006</v>
      </c>
      <c r="N66" s="288">
        <f>SUM(B66:M66)/12</f>
        <v>77.149999999999991</v>
      </c>
      <c r="O66" s="392">
        <v>94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6">
        <v>71.8</v>
      </c>
      <c r="C67" s="206">
        <v>71</v>
      </c>
      <c r="D67" s="206">
        <v>92.1</v>
      </c>
      <c r="E67" s="206">
        <v>88</v>
      </c>
      <c r="F67" s="206">
        <v>79.2</v>
      </c>
      <c r="G67" s="206">
        <v>83.3</v>
      </c>
      <c r="H67" s="206">
        <v>84.1</v>
      </c>
      <c r="I67" s="206">
        <v>87.4</v>
      </c>
      <c r="J67" s="206">
        <v>82.6</v>
      </c>
      <c r="K67" s="206">
        <v>80.900000000000006</v>
      </c>
      <c r="L67" s="206">
        <v>70.3</v>
      </c>
      <c r="M67" s="207">
        <v>75</v>
      </c>
      <c r="N67" s="288">
        <f>SUM(B67:M67)/12</f>
        <v>80.474999999999994</v>
      </c>
      <c r="O67" s="392">
        <f>ROUND(N67/N66*100,1)</f>
        <v>104.3</v>
      </c>
      <c r="P67" s="23"/>
      <c r="Q67" s="489"/>
      <c r="R67" s="489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6">
        <v>63.9</v>
      </c>
      <c r="C68" s="206">
        <v>77.5</v>
      </c>
      <c r="D68" s="206">
        <v>78.599999999999994</v>
      </c>
      <c r="E68" s="206">
        <v>89.9</v>
      </c>
      <c r="F68" s="206">
        <v>74.400000000000006</v>
      </c>
      <c r="G68" s="206">
        <v>77.8</v>
      </c>
      <c r="H68" s="206">
        <v>78.599999999999994</v>
      </c>
      <c r="I68" s="206">
        <v>77</v>
      </c>
      <c r="J68" s="206">
        <v>76.900000000000006</v>
      </c>
      <c r="K68" s="206">
        <v>74.900000000000006</v>
      </c>
      <c r="L68" s="206">
        <v>79.400000000000006</v>
      </c>
      <c r="M68" s="207">
        <v>82.7</v>
      </c>
      <c r="N68" s="288">
        <f>SUM(B68:M68)/12</f>
        <v>77.633333333333326</v>
      </c>
      <c r="O68" s="284">
        <f t="shared" ref="O68:O69" si="2">ROUND(N68/N67*100,1)</f>
        <v>96.5</v>
      </c>
      <c r="P68" s="23"/>
      <c r="Q68" s="489"/>
      <c r="R68" s="489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6">
        <v>76.3</v>
      </c>
      <c r="C69" s="206">
        <v>84</v>
      </c>
      <c r="D69" s="206">
        <v>89.9</v>
      </c>
      <c r="E69" s="206">
        <v>95.5</v>
      </c>
      <c r="F69" s="206">
        <v>92.8</v>
      </c>
      <c r="G69" s="206">
        <v>101.3</v>
      </c>
      <c r="H69" s="206">
        <v>100.1</v>
      </c>
      <c r="I69" s="206">
        <v>87.6</v>
      </c>
      <c r="J69" s="206">
        <v>89</v>
      </c>
      <c r="K69" s="206">
        <v>87.4</v>
      </c>
      <c r="L69" s="206">
        <v>81</v>
      </c>
      <c r="M69" s="207">
        <v>93.7</v>
      </c>
      <c r="N69" s="288">
        <f>SUM(B69:M69)/12</f>
        <v>89.88333333333334</v>
      </c>
      <c r="O69" s="284">
        <f t="shared" si="2"/>
        <v>115.8</v>
      </c>
      <c r="P69" s="23"/>
      <c r="Q69" s="489"/>
      <c r="R69" s="489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218</v>
      </c>
      <c r="B70" s="206">
        <v>76.8</v>
      </c>
      <c r="C70" s="206">
        <v>91.2</v>
      </c>
      <c r="D70" s="206">
        <v>89.4</v>
      </c>
      <c r="E70" s="206">
        <v>89.7</v>
      </c>
      <c r="F70" s="206">
        <v>82.5</v>
      </c>
      <c r="G70" s="206">
        <v>93.9</v>
      </c>
      <c r="H70" s="206">
        <v>87.4</v>
      </c>
      <c r="I70" s="206">
        <v>95.2</v>
      </c>
      <c r="J70" s="206">
        <v>99.9</v>
      </c>
      <c r="K70" s="206">
        <v>88</v>
      </c>
      <c r="L70" s="206">
        <v>95.5</v>
      </c>
      <c r="M70" s="207"/>
      <c r="N70" s="288"/>
      <c r="O70" s="284"/>
      <c r="P70" s="23"/>
      <c r="Q70" s="221"/>
      <c r="R70" s="490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C17" sqref="C17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/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149</v>
      </c>
      <c r="O18" s="283" t="s">
        <v>151</v>
      </c>
    </row>
    <row r="19" spans="1:18" ht="11.1" customHeight="1">
      <c r="A19" s="10" t="s">
        <v>194</v>
      </c>
      <c r="B19" s="215">
        <v>18.2</v>
      </c>
      <c r="C19" s="215">
        <v>14.4</v>
      </c>
      <c r="D19" s="215">
        <v>13.5</v>
      </c>
      <c r="E19" s="215">
        <v>14</v>
      </c>
      <c r="F19" s="215">
        <v>13.8</v>
      </c>
      <c r="G19" s="215">
        <v>13.8</v>
      </c>
      <c r="H19" s="215">
        <v>14.3</v>
      </c>
      <c r="I19" s="215">
        <v>11.5</v>
      </c>
      <c r="J19" s="215">
        <v>13.6</v>
      </c>
      <c r="K19" s="215">
        <v>11.5</v>
      </c>
      <c r="L19" s="215">
        <v>12.3</v>
      </c>
      <c r="M19" s="215">
        <v>14.9</v>
      </c>
      <c r="N19" s="289">
        <f>SUM(B19:M19)</f>
        <v>165.8</v>
      </c>
      <c r="O19" s="289">
        <v>106.5</v>
      </c>
      <c r="Q19" s="291"/>
      <c r="R19" s="291"/>
    </row>
    <row r="20" spans="1:18" ht="11.1" customHeight="1">
      <c r="A20" s="10" t="s">
        <v>197</v>
      </c>
      <c r="B20" s="215">
        <v>11.3</v>
      </c>
      <c r="C20" s="215">
        <v>12.7</v>
      </c>
      <c r="D20" s="215">
        <v>15.1</v>
      </c>
      <c r="E20" s="215">
        <v>11.3</v>
      </c>
      <c r="F20" s="215">
        <v>13.7</v>
      </c>
      <c r="G20" s="215">
        <v>14</v>
      </c>
      <c r="H20" s="215">
        <v>16.100000000000001</v>
      </c>
      <c r="I20" s="215">
        <v>11.4</v>
      </c>
      <c r="J20" s="215">
        <v>14.7</v>
      </c>
      <c r="K20" s="215">
        <v>12.9</v>
      </c>
      <c r="L20" s="215">
        <v>15.2</v>
      </c>
      <c r="M20" s="215">
        <v>14.5</v>
      </c>
      <c r="N20" s="289">
        <f>SUM(B20:M20)</f>
        <v>162.9</v>
      </c>
      <c r="O20" s="289">
        <f>ROUND(N20/N19*100,1)</f>
        <v>98.3</v>
      </c>
      <c r="Q20" s="291"/>
      <c r="R20" s="291"/>
    </row>
    <row r="21" spans="1:18" ht="11.1" customHeight="1">
      <c r="A21" s="10" t="s">
        <v>203</v>
      </c>
      <c r="B21" s="215">
        <v>11.9</v>
      </c>
      <c r="C21" s="215">
        <v>14</v>
      </c>
      <c r="D21" s="215">
        <v>15.1</v>
      </c>
      <c r="E21" s="215">
        <v>12.7</v>
      </c>
      <c r="F21" s="215">
        <v>12.4</v>
      </c>
      <c r="G21" s="215">
        <v>13.3</v>
      </c>
      <c r="H21" s="215">
        <v>13.5</v>
      </c>
      <c r="I21" s="215">
        <v>12.5</v>
      </c>
      <c r="J21" s="215">
        <v>12.8</v>
      </c>
      <c r="K21" s="215">
        <v>12</v>
      </c>
      <c r="L21" s="215">
        <v>13.9</v>
      </c>
      <c r="M21" s="215">
        <v>14.4</v>
      </c>
      <c r="N21" s="289">
        <f>SUM(B21:M21)</f>
        <v>158.5</v>
      </c>
      <c r="O21" s="289">
        <f t="shared" ref="O21:O22" si="0">ROUND(N21/N20*100,1)</f>
        <v>97.3</v>
      </c>
      <c r="Q21" s="291"/>
      <c r="R21" s="291"/>
    </row>
    <row r="22" spans="1:18" ht="11.1" customHeight="1">
      <c r="A22" s="10" t="s">
        <v>210</v>
      </c>
      <c r="B22" s="215">
        <v>12.8</v>
      </c>
      <c r="C22" s="215">
        <v>13.9</v>
      </c>
      <c r="D22" s="215">
        <v>14.7</v>
      </c>
      <c r="E22" s="215">
        <v>15.6</v>
      </c>
      <c r="F22" s="215">
        <v>16.100000000000001</v>
      </c>
      <c r="G22" s="215">
        <v>15.1</v>
      </c>
      <c r="H22" s="215">
        <v>14.4</v>
      </c>
      <c r="I22" s="215">
        <v>14.6</v>
      </c>
      <c r="J22" s="215">
        <v>15.2</v>
      </c>
      <c r="K22" s="215">
        <v>14.3</v>
      </c>
      <c r="L22" s="215">
        <v>15.3</v>
      </c>
      <c r="M22" s="215">
        <v>14.9</v>
      </c>
      <c r="N22" s="289">
        <f>SUM(B22:M22)</f>
        <v>176.90000000000003</v>
      </c>
      <c r="O22" s="289">
        <f t="shared" si="0"/>
        <v>111.6</v>
      </c>
      <c r="Q22" s="291"/>
      <c r="R22" s="291"/>
    </row>
    <row r="23" spans="1:18" ht="11.1" customHeight="1">
      <c r="A23" s="10" t="s">
        <v>218</v>
      </c>
      <c r="B23" s="215">
        <v>14.2</v>
      </c>
      <c r="C23" s="215">
        <v>12.5</v>
      </c>
      <c r="D23" s="215">
        <v>14.7</v>
      </c>
      <c r="E23" s="215">
        <v>13.7</v>
      </c>
      <c r="F23" s="215">
        <v>14.5</v>
      </c>
      <c r="G23" s="215">
        <v>14.4</v>
      </c>
      <c r="H23" s="215">
        <v>12.7</v>
      </c>
      <c r="I23" s="215">
        <v>13.9</v>
      </c>
      <c r="J23" s="215">
        <v>14.1</v>
      </c>
      <c r="K23" s="215">
        <v>14</v>
      </c>
      <c r="L23" s="215">
        <v>18.8</v>
      </c>
      <c r="M23" s="215"/>
      <c r="N23" s="289"/>
      <c r="O23" s="289"/>
    </row>
    <row r="24" spans="1:18" ht="9.75" customHeight="1">
      <c r="J24" s="467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150</v>
      </c>
      <c r="O42" s="283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5">
        <v>25.5</v>
      </c>
      <c r="C43" s="215">
        <v>28.1</v>
      </c>
      <c r="D43" s="215">
        <v>20.6</v>
      </c>
      <c r="E43" s="215">
        <v>22</v>
      </c>
      <c r="F43" s="215">
        <v>23.2</v>
      </c>
      <c r="G43" s="215">
        <v>24.5</v>
      </c>
      <c r="H43" s="215">
        <v>24</v>
      </c>
      <c r="I43" s="215">
        <v>22.4</v>
      </c>
      <c r="J43" s="215">
        <v>22.9</v>
      </c>
      <c r="K43" s="215">
        <v>20.9</v>
      </c>
      <c r="L43" s="215">
        <v>21</v>
      </c>
      <c r="M43" s="215">
        <v>21.5</v>
      </c>
      <c r="N43" s="289">
        <f>SUM(B43:M43)/12</f>
        <v>23.05</v>
      </c>
      <c r="O43" s="289">
        <v>107.4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5">
        <v>21.2</v>
      </c>
      <c r="C44" s="215">
        <v>22.2</v>
      </c>
      <c r="D44" s="215">
        <v>23.7</v>
      </c>
      <c r="E44" s="215">
        <v>23.1</v>
      </c>
      <c r="F44" s="215">
        <v>25.1</v>
      </c>
      <c r="G44" s="215">
        <v>23.7</v>
      </c>
      <c r="H44" s="215">
        <v>25.8</v>
      </c>
      <c r="I44" s="215">
        <v>24.1</v>
      </c>
      <c r="J44" s="215">
        <v>24.1</v>
      </c>
      <c r="K44" s="215">
        <v>22.3</v>
      </c>
      <c r="L44" s="215">
        <v>23.7</v>
      </c>
      <c r="M44" s="215">
        <v>26.1</v>
      </c>
      <c r="N44" s="289">
        <f>SUM(B44:M44)/12</f>
        <v>23.758333333333336</v>
      </c>
      <c r="O44" s="289">
        <f>ROUND(N44/N43*100,1)</f>
        <v>103.1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5">
        <v>25.9</v>
      </c>
      <c r="C45" s="215">
        <v>25.7</v>
      </c>
      <c r="D45" s="215">
        <v>25.6</v>
      </c>
      <c r="E45" s="215">
        <v>23.7</v>
      </c>
      <c r="F45" s="215">
        <v>24</v>
      </c>
      <c r="G45" s="215">
        <v>23.2</v>
      </c>
      <c r="H45" s="215">
        <v>22.7</v>
      </c>
      <c r="I45" s="215">
        <v>22</v>
      </c>
      <c r="J45" s="215">
        <v>22.5</v>
      </c>
      <c r="K45" s="215">
        <v>21.8</v>
      </c>
      <c r="L45" s="215">
        <v>22.4</v>
      </c>
      <c r="M45" s="215">
        <v>21.1</v>
      </c>
      <c r="N45" s="289">
        <f>SUM(B45:M45)/12</f>
        <v>23.383333333333336</v>
      </c>
      <c r="O45" s="289">
        <f t="shared" ref="O45:O46" si="1">ROUND(N45/N44*100,1)</f>
        <v>98.4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5">
        <v>21.8</v>
      </c>
      <c r="C46" s="215">
        <v>23</v>
      </c>
      <c r="D46" s="215">
        <v>22.8</v>
      </c>
      <c r="E46" s="215">
        <v>23.1</v>
      </c>
      <c r="F46" s="215">
        <v>23.5</v>
      </c>
      <c r="G46" s="215">
        <v>24.2</v>
      </c>
      <c r="H46" s="215">
        <v>22.7</v>
      </c>
      <c r="I46" s="215">
        <v>23</v>
      </c>
      <c r="J46" s="215">
        <v>22.9</v>
      </c>
      <c r="K46" s="215">
        <v>22.9</v>
      </c>
      <c r="L46" s="215">
        <v>23</v>
      </c>
      <c r="M46" s="215">
        <v>24</v>
      </c>
      <c r="N46" s="289">
        <f>SUM(B46:M46)/12</f>
        <v>23.074999999999999</v>
      </c>
      <c r="O46" s="289">
        <f t="shared" si="1"/>
        <v>98.7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5">
        <v>23.3</v>
      </c>
      <c r="C47" s="215">
        <v>22.2</v>
      </c>
      <c r="D47" s="215">
        <v>23.2</v>
      </c>
      <c r="E47" s="215">
        <v>24.1</v>
      </c>
      <c r="F47" s="215">
        <v>24.8</v>
      </c>
      <c r="G47" s="215">
        <v>24.4</v>
      </c>
      <c r="H47" s="215">
        <v>22.4</v>
      </c>
      <c r="I47" s="215">
        <v>22.6</v>
      </c>
      <c r="J47" s="215">
        <v>23.1</v>
      </c>
      <c r="K47" s="215">
        <v>22.1</v>
      </c>
      <c r="L47" s="215">
        <v>26.5</v>
      </c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150</v>
      </c>
      <c r="O70" s="283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6">
        <v>67.400000000000006</v>
      </c>
      <c r="C71" s="206">
        <v>48.9</v>
      </c>
      <c r="D71" s="206">
        <v>70.8</v>
      </c>
      <c r="E71" s="206">
        <v>62</v>
      </c>
      <c r="F71" s="206">
        <v>58.4</v>
      </c>
      <c r="G71" s="206">
        <v>55.4</v>
      </c>
      <c r="H71" s="206">
        <v>59.8</v>
      </c>
      <c r="I71" s="206">
        <v>53.2</v>
      </c>
      <c r="J71" s="206">
        <v>59</v>
      </c>
      <c r="K71" s="206">
        <v>57.2</v>
      </c>
      <c r="L71" s="206">
        <v>58.4</v>
      </c>
      <c r="M71" s="206">
        <v>69.099999999999994</v>
      </c>
      <c r="N71" s="288">
        <f>SUM(B71:M71)/12</f>
        <v>59.966666666666669</v>
      </c>
      <c r="O71" s="289">
        <v>98.7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6">
        <v>53.5</v>
      </c>
      <c r="C72" s="206">
        <v>56.3</v>
      </c>
      <c r="D72" s="206">
        <v>62.7</v>
      </c>
      <c r="E72" s="206">
        <v>49.3</v>
      </c>
      <c r="F72" s="206">
        <v>52.9</v>
      </c>
      <c r="G72" s="206">
        <v>60.2</v>
      </c>
      <c r="H72" s="206">
        <v>61.1</v>
      </c>
      <c r="I72" s="206">
        <v>49.2</v>
      </c>
      <c r="J72" s="206">
        <v>60.8</v>
      </c>
      <c r="K72" s="206">
        <v>59.5</v>
      </c>
      <c r="L72" s="206">
        <v>62.9</v>
      </c>
      <c r="M72" s="206">
        <v>53.6</v>
      </c>
      <c r="N72" s="288">
        <f>SUM(B72:M72)/12</f>
        <v>56.833333333333336</v>
      </c>
      <c r="O72" s="289">
        <f t="shared" ref="O72:O73" si="2">ROUND(N72/N71*100,1)</f>
        <v>94.8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6">
        <v>46.2</v>
      </c>
      <c r="C73" s="206">
        <v>54.4</v>
      </c>
      <c r="D73" s="206">
        <v>59</v>
      </c>
      <c r="E73" s="206">
        <v>55.3</v>
      </c>
      <c r="F73" s="206">
        <v>51.4</v>
      </c>
      <c r="G73" s="206">
        <v>57.8</v>
      </c>
      <c r="H73" s="206">
        <v>59.8</v>
      </c>
      <c r="I73" s="206">
        <v>57.4</v>
      </c>
      <c r="J73" s="206">
        <v>56.4</v>
      </c>
      <c r="K73" s="206">
        <v>56</v>
      </c>
      <c r="L73" s="206">
        <v>61.8</v>
      </c>
      <c r="M73" s="206">
        <v>69.099999999999994</v>
      </c>
      <c r="N73" s="288">
        <f>SUM(B73:M73)/12</f>
        <v>57.04999999999999</v>
      </c>
      <c r="O73" s="289">
        <f t="shared" si="2"/>
        <v>100.4</v>
      </c>
      <c r="Q73" s="394"/>
      <c r="R73" s="394"/>
    </row>
    <row r="74" spans="1:26" ht="11.1" customHeight="1">
      <c r="A74" s="10" t="s">
        <v>210</v>
      </c>
      <c r="B74" s="206">
        <v>57.9</v>
      </c>
      <c r="C74" s="206">
        <v>59.2</v>
      </c>
      <c r="D74" s="206">
        <v>64.3</v>
      </c>
      <c r="E74" s="206">
        <v>67.400000000000006</v>
      </c>
      <c r="F74" s="206">
        <v>68.5</v>
      </c>
      <c r="G74" s="206">
        <v>61.6</v>
      </c>
      <c r="H74" s="206">
        <v>64.7</v>
      </c>
      <c r="I74" s="206">
        <v>63.2</v>
      </c>
      <c r="J74" s="206">
        <v>66.5</v>
      </c>
      <c r="K74" s="206">
        <v>62.4</v>
      </c>
      <c r="L74" s="206">
        <v>66.099999999999994</v>
      </c>
      <c r="M74" s="206">
        <v>61.3</v>
      </c>
      <c r="N74" s="288">
        <f>SUM(B74:M74)/12</f>
        <v>63.591666666666661</v>
      </c>
      <c r="O74" s="289">
        <v>111.4</v>
      </c>
      <c r="Q74" s="394"/>
      <c r="R74" s="394"/>
    </row>
    <row r="75" spans="1:26" ht="11.1" customHeight="1">
      <c r="A75" s="10" t="s">
        <v>218</v>
      </c>
      <c r="B75" s="206">
        <v>61.3</v>
      </c>
      <c r="C75" s="206">
        <v>57.5</v>
      </c>
      <c r="D75" s="206">
        <v>62.8</v>
      </c>
      <c r="E75" s="206">
        <v>55.8</v>
      </c>
      <c r="F75" s="206">
        <v>58</v>
      </c>
      <c r="G75" s="206">
        <v>59.3</v>
      </c>
      <c r="H75" s="206">
        <v>58.4</v>
      </c>
      <c r="I75" s="206">
        <v>61.5</v>
      </c>
      <c r="J75" s="206">
        <v>60.7</v>
      </c>
      <c r="K75" s="206">
        <v>64</v>
      </c>
      <c r="L75" s="206">
        <v>68.3</v>
      </c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C17" sqref="C17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16" t="s">
        <v>151</v>
      </c>
      <c r="AA24" s="1"/>
    </row>
    <row r="25" spans="1:27" ht="11.1" customHeight="1">
      <c r="A25" s="10" t="s">
        <v>194</v>
      </c>
      <c r="B25" s="215">
        <v>18.2</v>
      </c>
      <c r="C25" s="215">
        <v>17</v>
      </c>
      <c r="D25" s="215">
        <v>18</v>
      </c>
      <c r="E25" s="215">
        <v>19.2</v>
      </c>
      <c r="F25" s="215">
        <v>19.7</v>
      </c>
      <c r="G25" s="215">
        <v>17.600000000000001</v>
      </c>
      <c r="H25" s="215">
        <v>19.899999999999999</v>
      </c>
      <c r="I25" s="215">
        <v>15</v>
      </c>
      <c r="J25" s="215">
        <v>15.4</v>
      </c>
      <c r="K25" s="215">
        <v>17.5</v>
      </c>
      <c r="L25" s="215">
        <v>16.8</v>
      </c>
      <c r="M25" s="215">
        <v>16.100000000000001</v>
      </c>
      <c r="N25" s="289">
        <f>SUM(B25:M25)</f>
        <v>210.40000000000003</v>
      </c>
      <c r="O25" s="208">
        <v>101.6</v>
      </c>
      <c r="Q25" s="21"/>
      <c r="R25" s="21"/>
      <c r="AA25" s="1"/>
    </row>
    <row r="26" spans="1:27" ht="11.1" customHeight="1">
      <c r="A26" s="10" t="s">
        <v>197</v>
      </c>
      <c r="B26" s="215">
        <v>12.5</v>
      </c>
      <c r="C26" s="215">
        <v>15.5</v>
      </c>
      <c r="D26" s="215">
        <v>16.8</v>
      </c>
      <c r="E26" s="215">
        <v>16.399999999999999</v>
      </c>
      <c r="F26" s="215">
        <v>20.3</v>
      </c>
      <c r="G26" s="215">
        <v>16.899999999999999</v>
      </c>
      <c r="H26" s="215">
        <v>18</v>
      </c>
      <c r="I26" s="215">
        <v>20</v>
      </c>
      <c r="J26" s="215">
        <v>17.5</v>
      </c>
      <c r="K26" s="215">
        <v>18.8</v>
      </c>
      <c r="L26" s="215">
        <v>18.2</v>
      </c>
      <c r="M26" s="215">
        <v>16.899999999999999</v>
      </c>
      <c r="N26" s="289">
        <f>SUM(B26:M26)</f>
        <v>207.8</v>
      </c>
      <c r="O26" s="208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5">
        <v>20.100000000000001</v>
      </c>
      <c r="C27" s="215">
        <v>17.8</v>
      </c>
      <c r="D27" s="215">
        <v>17.3</v>
      </c>
      <c r="E27" s="215">
        <v>15.5</v>
      </c>
      <c r="F27" s="215">
        <v>16.5</v>
      </c>
      <c r="G27" s="215">
        <v>17.7</v>
      </c>
      <c r="H27" s="215">
        <v>20.3</v>
      </c>
      <c r="I27" s="215">
        <v>17.2</v>
      </c>
      <c r="J27" s="215">
        <v>17.3</v>
      </c>
      <c r="K27" s="215">
        <v>18.100000000000001</v>
      </c>
      <c r="L27" s="215">
        <v>17.3</v>
      </c>
      <c r="M27" s="215">
        <v>18.7</v>
      </c>
      <c r="N27" s="289">
        <f>SUM(B27:M27)</f>
        <v>213.8</v>
      </c>
      <c r="O27" s="208">
        <f t="shared" ref="O27:O28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5">
        <v>16.899999999999999</v>
      </c>
      <c r="C28" s="215">
        <v>14.7</v>
      </c>
      <c r="D28" s="215">
        <v>19.899999999999999</v>
      </c>
      <c r="E28" s="215">
        <v>20</v>
      </c>
      <c r="F28" s="215">
        <v>23.4</v>
      </c>
      <c r="G28" s="215">
        <v>19.3</v>
      </c>
      <c r="H28" s="215">
        <v>19.5</v>
      </c>
      <c r="I28" s="215">
        <v>17.8</v>
      </c>
      <c r="J28" s="215">
        <v>19</v>
      </c>
      <c r="K28" s="215">
        <v>17.8</v>
      </c>
      <c r="L28" s="215">
        <v>19.100000000000001</v>
      </c>
      <c r="M28" s="215">
        <v>22.7</v>
      </c>
      <c r="N28" s="289">
        <f>SUM(B28:M28)</f>
        <v>230.1</v>
      </c>
      <c r="O28" s="208">
        <f t="shared" si="0"/>
        <v>107.6</v>
      </c>
      <c r="Q28" s="21"/>
      <c r="R28" s="21"/>
      <c r="AA28" s="1"/>
    </row>
    <row r="29" spans="1:27" ht="11.1" customHeight="1">
      <c r="A29" s="10" t="s">
        <v>218</v>
      </c>
      <c r="B29" s="215">
        <v>17.8</v>
      </c>
      <c r="C29" s="215">
        <v>19.2</v>
      </c>
      <c r="D29" s="215">
        <v>22</v>
      </c>
      <c r="E29" s="215">
        <v>19.600000000000001</v>
      </c>
      <c r="F29" s="215">
        <v>21.2</v>
      </c>
      <c r="G29" s="215">
        <v>21.5</v>
      </c>
      <c r="H29" s="215">
        <v>19.5</v>
      </c>
      <c r="I29" s="215">
        <v>20.8</v>
      </c>
      <c r="J29" s="215">
        <v>18</v>
      </c>
      <c r="K29" s="215">
        <v>21.1</v>
      </c>
      <c r="L29" s="215">
        <v>20.7</v>
      </c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5">
        <v>31.6</v>
      </c>
      <c r="C54" s="215">
        <v>32</v>
      </c>
      <c r="D54" s="215">
        <v>30.9</v>
      </c>
      <c r="E54" s="215">
        <v>31.3</v>
      </c>
      <c r="F54" s="215">
        <v>34</v>
      </c>
      <c r="G54" s="215">
        <v>33.5</v>
      </c>
      <c r="H54" s="215">
        <v>34.4</v>
      </c>
      <c r="I54" s="215">
        <v>34.5</v>
      </c>
      <c r="J54" s="215">
        <v>33</v>
      </c>
      <c r="K54" s="215">
        <v>34.200000000000003</v>
      </c>
      <c r="L54" s="215">
        <v>35.4</v>
      </c>
      <c r="M54" s="215">
        <v>34.200000000000003</v>
      </c>
      <c r="N54" s="289">
        <f t="shared" ref="N54:N56" si="1">SUM(B54:M54)/12</f>
        <v>33.25</v>
      </c>
      <c r="O54" s="397">
        <v>108.7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5">
        <v>31.5</v>
      </c>
      <c r="C55" s="215">
        <v>33.1</v>
      </c>
      <c r="D55" s="215">
        <v>32.799999999999997</v>
      </c>
      <c r="E55" s="215">
        <v>31.9</v>
      </c>
      <c r="F55" s="215">
        <v>35.799999999999997</v>
      </c>
      <c r="G55" s="215">
        <v>33.4</v>
      </c>
      <c r="H55" s="215">
        <v>34.200000000000003</v>
      </c>
      <c r="I55" s="215">
        <v>34.200000000000003</v>
      </c>
      <c r="J55" s="215">
        <v>35</v>
      </c>
      <c r="K55" s="215">
        <v>35.4</v>
      </c>
      <c r="L55" s="215">
        <v>36.6</v>
      </c>
      <c r="M55" s="215">
        <v>34.5</v>
      </c>
      <c r="N55" s="289">
        <f t="shared" si="1"/>
        <v>34.033333333333331</v>
      </c>
      <c r="O55" s="397">
        <f>ROUND(N55/N54*100,1)</f>
        <v>102.4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5">
        <v>41</v>
      </c>
      <c r="C56" s="215">
        <v>42.3</v>
      </c>
      <c r="D56" s="215">
        <v>42</v>
      </c>
      <c r="E56" s="215">
        <v>39.1</v>
      </c>
      <c r="F56" s="215">
        <v>38.700000000000003</v>
      </c>
      <c r="G56" s="215">
        <v>37.4</v>
      </c>
      <c r="H56" s="215">
        <v>37.5</v>
      </c>
      <c r="I56" s="215">
        <v>36.5</v>
      </c>
      <c r="J56" s="215">
        <v>37.1</v>
      </c>
      <c r="K56" s="215">
        <v>38.6</v>
      </c>
      <c r="L56" s="215">
        <v>38.4</v>
      </c>
      <c r="M56" s="215">
        <v>37.6</v>
      </c>
      <c r="N56" s="289">
        <f t="shared" si="1"/>
        <v>38.85</v>
      </c>
      <c r="O56" s="397">
        <f t="shared" ref="O56" si="2">ROUND(N56/N55*100,1)</f>
        <v>114.2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5">
        <v>38</v>
      </c>
      <c r="C57" s="215">
        <v>35.700000000000003</v>
      </c>
      <c r="D57" s="215">
        <v>37</v>
      </c>
      <c r="E57" s="215">
        <v>36.799999999999997</v>
      </c>
      <c r="F57" s="215">
        <v>39.200000000000003</v>
      </c>
      <c r="G57" s="215">
        <v>38</v>
      </c>
      <c r="H57" s="215">
        <v>35.9</v>
      </c>
      <c r="I57" s="215">
        <v>35.4</v>
      </c>
      <c r="J57" s="215">
        <v>36.700000000000003</v>
      </c>
      <c r="K57" s="215">
        <v>37.200000000000003</v>
      </c>
      <c r="L57" s="215">
        <v>37.1</v>
      </c>
      <c r="M57" s="215">
        <v>38</v>
      </c>
      <c r="N57" s="289">
        <f>SUM(B57:M57)/12</f>
        <v>37.083333333333329</v>
      </c>
      <c r="O57" s="397">
        <v>95.4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5">
        <v>36.9</v>
      </c>
      <c r="C58" s="215">
        <v>38.9</v>
      </c>
      <c r="D58" s="215">
        <v>39.799999999999997</v>
      </c>
      <c r="E58" s="215">
        <v>38.4</v>
      </c>
      <c r="F58" s="215">
        <v>39.200000000000003</v>
      </c>
      <c r="G58" s="215">
        <v>40.700000000000003</v>
      </c>
      <c r="H58" s="215">
        <v>37.9</v>
      </c>
      <c r="I58" s="215">
        <v>39</v>
      </c>
      <c r="J58" s="215">
        <v>38.4</v>
      </c>
      <c r="K58" s="215">
        <v>40.1</v>
      </c>
      <c r="L58" s="215">
        <v>40.799999999999997</v>
      </c>
      <c r="M58" s="215"/>
      <c r="N58" s="289"/>
      <c r="O58" s="397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</row>
    <row r="84" spans="1:18" s="212" customFormat="1" ht="11.1" customHeight="1">
      <c r="A84" s="10" t="s">
        <v>194</v>
      </c>
      <c r="B84" s="206">
        <v>55.9</v>
      </c>
      <c r="C84" s="206">
        <v>52.6</v>
      </c>
      <c r="D84" s="206">
        <v>59</v>
      </c>
      <c r="E84" s="206">
        <v>60.9</v>
      </c>
      <c r="F84" s="206">
        <v>56.1</v>
      </c>
      <c r="G84" s="206">
        <v>52.8</v>
      </c>
      <c r="H84" s="206">
        <v>57.2</v>
      </c>
      <c r="I84" s="206">
        <v>43.3</v>
      </c>
      <c r="J84" s="206">
        <v>47.8</v>
      </c>
      <c r="K84" s="206">
        <v>50.4</v>
      </c>
      <c r="L84" s="206">
        <v>46.6</v>
      </c>
      <c r="M84" s="206">
        <v>48</v>
      </c>
      <c r="N84" s="288">
        <f t="shared" ref="N84:N87" si="3">SUM(B84:M84)/12</f>
        <v>52.550000000000004</v>
      </c>
      <c r="O84" s="397">
        <v>93</v>
      </c>
      <c r="Q84" s="396"/>
      <c r="R84" s="396"/>
    </row>
    <row r="85" spans="1:18" s="212" customFormat="1" ht="11.1" customHeight="1">
      <c r="A85" s="10" t="s">
        <v>197</v>
      </c>
      <c r="B85" s="206">
        <v>42.1</v>
      </c>
      <c r="C85" s="206">
        <v>45.6</v>
      </c>
      <c r="D85" s="206">
        <v>51.4</v>
      </c>
      <c r="E85" s="206">
        <v>51.9</v>
      </c>
      <c r="F85" s="206">
        <v>54.2</v>
      </c>
      <c r="G85" s="206">
        <v>52.4</v>
      </c>
      <c r="H85" s="206">
        <v>52.1</v>
      </c>
      <c r="I85" s="206">
        <v>58.5</v>
      </c>
      <c r="J85" s="206">
        <v>49.4</v>
      </c>
      <c r="K85" s="206">
        <v>52.9</v>
      </c>
      <c r="L85" s="206">
        <v>48.8</v>
      </c>
      <c r="M85" s="206">
        <v>50.5</v>
      </c>
      <c r="N85" s="288">
        <f t="shared" si="3"/>
        <v>50.816666666666663</v>
      </c>
      <c r="O85" s="397">
        <f>ROUND(N85/N84*100,1)</f>
        <v>96.7</v>
      </c>
      <c r="Q85" s="396"/>
      <c r="R85" s="396"/>
    </row>
    <row r="86" spans="1:18" s="212" customFormat="1" ht="11.1" customHeight="1">
      <c r="A86" s="10" t="s">
        <v>203</v>
      </c>
      <c r="B86" s="206">
        <v>44.7</v>
      </c>
      <c r="C86" s="206">
        <v>41.1</v>
      </c>
      <c r="D86" s="206">
        <v>41.4</v>
      </c>
      <c r="E86" s="206">
        <v>41.7</v>
      </c>
      <c r="F86" s="206">
        <v>43</v>
      </c>
      <c r="G86" s="206">
        <v>48.2</v>
      </c>
      <c r="H86" s="208">
        <v>54</v>
      </c>
      <c r="I86" s="206">
        <v>47.7</v>
      </c>
      <c r="J86" s="206">
        <v>46.3</v>
      </c>
      <c r="K86" s="206">
        <v>45.7</v>
      </c>
      <c r="L86" s="206">
        <v>45.3</v>
      </c>
      <c r="M86" s="206">
        <v>50.3</v>
      </c>
      <c r="N86" s="288">
        <f t="shared" si="3"/>
        <v>45.783333333333331</v>
      </c>
      <c r="O86" s="397">
        <f t="shared" ref="O86:O87" si="4">ROUND(N86/N85*100,1)</f>
        <v>90.1</v>
      </c>
      <c r="Q86" s="396"/>
      <c r="R86" s="396"/>
    </row>
    <row r="87" spans="1:18" s="212" customFormat="1" ht="11.1" customHeight="1">
      <c r="A87" s="10" t="s">
        <v>210</v>
      </c>
      <c r="B87" s="206">
        <v>44</v>
      </c>
      <c r="C87" s="206">
        <v>42.9</v>
      </c>
      <c r="D87" s="206">
        <v>52.9</v>
      </c>
      <c r="E87" s="206">
        <v>54.6</v>
      </c>
      <c r="F87" s="206">
        <v>58.6</v>
      </c>
      <c r="G87" s="206">
        <v>51.4</v>
      </c>
      <c r="H87" s="208">
        <v>55.6</v>
      </c>
      <c r="I87" s="206">
        <v>50.5</v>
      </c>
      <c r="J87" s="206">
        <v>50.9</v>
      </c>
      <c r="K87" s="206">
        <v>47.7</v>
      </c>
      <c r="L87" s="206">
        <v>51.7</v>
      </c>
      <c r="M87" s="206">
        <v>59.4</v>
      </c>
      <c r="N87" s="288">
        <f t="shared" si="3"/>
        <v>51.68333333333333</v>
      </c>
      <c r="O87" s="397">
        <f t="shared" si="4"/>
        <v>112.9</v>
      </c>
      <c r="Q87" s="396"/>
      <c r="R87" s="396"/>
    </row>
    <row r="88" spans="1:18" ht="11.1" customHeight="1">
      <c r="A88" s="10" t="s">
        <v>218</v>
      </c>
      <c r="B88" s="206">
        <v>49</v>
      </c>
      <c r="C88" s="206">
        <v>47.9</v>
      </c>
      <c r="D88" s="206">
        <v>54.9</v>
      </c>
      <c r="E88" s="206">
        <v>51.9</v>
      </c>
      <c r="F88" s="206">
        <v>53.4</v>
      </c>
      <c r="G88" s="206">
        <v>52</v>
      </c>
      <c r="H88" s="208">
        <v>53.1</v>
      </c>
      <c r="I88" s="206">
        <v>52.7</v>
      </c>
      <c r="J88" s="206">
        <v>47.4</v>
      </c>
      <c r="K88" s="206">
        <v>51.7</v>
      </c>
      <c r="L88" s="206">
        <v>50.5</v>
      </c>
      <c r="M88" s="206"/>
      <c r="N88" s="288"/>
      <c r="O88" s="397"/>
      <c r="Q88" s="21"/>
    </row>
    <row r="89" spans="1:18" ht="9.9499999999999993" customHeight="1">
      <c r="O89" s="293"/>
    </row>
    <row r="90" spans="1:18" ht="9.9499999999999993" customHeight="1">
      <c r="G90" s="508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C17" sqref="C17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0">
        <v>35.5</v>
      </c>
      <c r="C25" s="220">
        <v>37.4</v>
      </c>
      <c r="D25" s="220">
        <v>42.3</v>
      </c>
      <c r="E25" s="220">
        <v>45.1</v>
      </c>
      <c r="F25" s="220">
        <v>47</v>
      </c>
      <c r="G25" s="220">
        <v>49</v>
      </c>
      <c r="H25" s="220">
        <v>47.4</v>
      </c>
      <c r="I25" s="220">
        <v>30</v>
      </c>
      <c r="J25" s="220">
        <v>29.8</v>
      </c>
      <c r="K25" s="220">
        <v>39.799999999999997</v>
      </c>
      <c r="L25" s="220">
        <v>33.6</v>
      </c>
      <c r="M25" s="220">
        <v>36.700000000000003</v>
      </c>
      <c r="N25" s="289">
        <f>SUM(B25:M25)</f>
        <v>473.6</v>
      </c>
      <c r="O25" s="284">
        <v>105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197</v>
      </c>
      <c r="B26" s="220">
        <v>32.4</v>
      </c>
      <c r="C26" s="220">
        <v>36.200000000000003</v>
      </c>
      <c r="D26" s="220">
        <v>34.1</v>
      </c>
      <c r="E26" s="220">
        <v>46.4</v>
      </c>
      <c r="F26" s="220">
        <v>41.6</v>
      </c>
      <c r="G26" s="220">
        <v>47.6</v>
      </c>
      <c r="H26" s="220">
        <v>44</v>
      </c>
      <c r="I26" s="220">
        <v>27.3</v>
      </c>
      <c r="J26" s="220">
        <v>34.799999999999997</v>
      </c>
      <c r="K26" s="220">
        <v>42</v>
      </c>
      <c r="L26" s="220">
        <v>32.799999999999997</v>
      </c>
      <c r="M26" s="220">
        <v>44.4</v>
      </c>
      <c r="N26" s="289">
        <f>SUM(B26:M26)</f>
        <v>463.59999999999997</v>
      </c>
      <c r="O26" s="284">
        <f>ROUND(N26/N25*100,1)</f>
        <v>97.9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203</v>
      </c>
      <c r="B27" s="220">
        <v>34.799999999999997</v>
      </c>
      <c r="C27" s="220">
        <v>36.4</v>
      </c>
      <c r="D27" s="220">
        <v>35.200000000000003</v>
      </c>
      <c r="E27" s="220">
        <v>49.9</v>
      </c>
      <c r="F27" s="220">
        <v>43.1</v>
      </c>
      <c r="G27" s="220">
        <v>48.2</v>
      </c>
      <c r="H27" s="220">
        <v>44.6</v>
      </c>
      <c r="I27" s="220">
        <v>33.799999999999997</v>
      </c>
      <c r="J27" s="220">
        <v>31.8</v>
      </c>
      <c r="K27" s="220">
        <v>38.1</v>
      </c>
      <c r="L27" s="220">
        <v>36.5</v>
      </c>
      <c r="M27" s="220">
        <v>38.200000000000003</v>
      </c>
      <c r="N27" s="421">
        <f>SUM(B27:M27)</f>
        <v>470.6</v>
      </c>
      <c r="O27" s="284">
        <f t="shared" ref="O27:O28" si="0">ROUND(N27/N26*100,1)</f>
        <v>101.5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210</v>
      </c>
      <c r="B28" s="220">
        <v>33.1</v>
      </c>
      <c r="C28" s="220">
        <v>35.1</v>
      </c>
      <c r="D28" s="220">
        <v>41.1</v>
      </c>
      <c r="E28" s="220">
        <v>42.3</v>
      </c>
      <c r="F28" s="220">
        <v>42.9</v>
      </c>
      <c r="G28" s="220">
        <v>48.7</v>
      </c>
      <c r="H28" s="220">
        <v>50.1</v>
      </c>
      <c r="I28" s="220">
        <v>35.4</v>
      </c>
      <c r="J28" s="220">
        <v>35</v>
      </c>
      <c r="K28" s="220">
        <v>39</v>
      </c>
      <c r="L28" s="220">
        <v>38</v>
      </c>
      <c r="M28" s="220">
        <v>37.299999999999997</v>
      </c>
      <c r="N28" s="421">
        <f>SUM(B28:M28)</f>
        <v>478.00000000000006</v>
      </c>
      <c r="O28" s="284">
        <f t="shared" si="0"/>
        <v>101.6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218</v>
      </c>
      <c r="B29" s="220">
        <v>31</v>
      </c>
      <c r="C29" s="220">
        <v>41.9</v>
      </c>
      <c r="D29" s="220">
        <v>40.700000000000003</v>
      </c>
      <c r="E29" s="220">
        <v>47.3</v>
      </c>
      <c r="F29" s="220">
        <v>55.6</v>
      </c>
      <c r="G29" s="220">
        <v>54.5</v>
      </c>
      <c r="H29" s="220">
        <v>50.6</v>
      </c>
      <c r="I29" s="220">
        <v>41.6</v>
      </c>
      <c r="J29" s="220">
        <v>40.700000000000003</v>
      </c>
      <c r="K29" s="220">
        <v>53.2</v>
      </c>
      <c r="L29" s="220">
        <v>46.1</v>
      </c>
      <c r="M29" s="220"/>
      <c r="N29" s="421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0">
        <v>25.8</v>
      </c>
      <c r="C54" s="220">
        <v>27.6</v>
      </c>
      <c r="D54" s="220">
        <v>27.8</v>
      </c>
      <c r="E54" s="220">
        <v>30.9</v>
      </c>
      <c r="F54" s="220">
        <v>36.200000000000003</v>
      </c>
      <c r="G54" s="220">
        <v>32.1</v>
      </c>
      <c r="H54" s="220">
        <v>31.1</v>
      </c>
      <c r="I54" s="220">
        <v>31.7</v>
      </c>
      <c r="J54" s="220">
        <v>31.5</v>
      </c>
      <c r="K54" s="220">
        <v>35.799999999999997</v>
      </c>
      <c r="L54" s="220">
        <v>36</v>
      </c>
      <c r="M54" s="220">
        <v>42.3</v>
      </c>
      <c r="N54" s="289">
        <f>SUM(B54:M54)/12</f>
        <v>32.4</v>
      </c>
      <c r="O54" s="284">
        <v>109.2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0">
        <v>38.9</v>
      </c>
      <c r="C55" s="220">
        <v>41.9</v>
      </c>
      <c r="D55" s="220">
        <v>38.6</v>
      </c>
      <c r="E55" s="220">
        <v>40.799999999999997</v>
      </c>
      <c r="F55" s="220">
        <v>45</v>
      </c>
      <c r="G55" s="220">
        <v>43.7</v>
      </c>
      <c r="H55" s="220">
        <v>40.799999999999997</v>
      </c>
      <c r="I55" s="220">
        <v>38.1</v>
      </c>
      <c r="J55" s="220">
        <v>38.200000000000003</v>
      </c>
      <c r="K55" s="220">
        <v>41.2</v>
      </c>
      <c r="L55" s="220">
        <v>41</v>
      </c>
      <c r="M55" s="220">
        <v>48.4</v>
      </c>
      <c r="N55" s="289">
        <f>SUM(B55:M55)/12</f>
        <v>41.383333333333333</v>
      </c>
      <c r="O55" s="284">
        <f>ROUND(N55/N54*100,1)</f>
        <v>127.7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0">
        <v>46.2</v>
      </c>
      <c r="C56" s="220">
        <v>47.2</v>
      </c>
      <c r="D56" s="220">
        <v>44.6</v>
      </c>
      <c r="E56" s="220">
        <v>49.3</v>
      </c>
      <c r="F56" s="220">
        <v>51.6</v>
      </c>
      <c r="G56" s="220">
        <v>50</v>
      </c>
      <c r="H56" s="220">
        <v>46.9</v>
      </c>
      <c r="I56" s="220">
        <v>46</v>
      </c>
      <c r="J56" s="220">
        <v>43.8</v>
      </c>
      <c r="K56" s="220">
        <v>45.9</v>
      </c>
      <c r="L56" s="220">
        <v>45.7</v>
      </c>
      <c r="M56" s="220">
        <v>42.4</v>
      </c>
      <c r="N56" s="289">
        <f>SUM(B56:M56)/12</f>
        <v>46.633333333333326</v>
      </c>
      <c r="O56" s="284">
        <f t="shared" ref="O56:O57" si="1">ROUND(N56/N55*100,1)</f>
        <v>112.7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0">
        <v>42.4</v>
      </c>
      <c r="C57" s="220">
        <v>42.8</v>
      </c>
      <c r="D57" s="220">
        <v>43.9</v>
      </c>
      <c r="E57" s="220">
        <v>47.3</v>
      </c>
      <c r="F57" s="220">
        <v>50.1</v>
      </c>
      <c r="G57" s="220">
        <v>52.2</v>
      </c>
      <c r="H57" s="220">
        <v>51.2</v>
      </c>
      <c r="I57" s="220">
        <v>49.2</v>
      </c>
      <c r="J57" s="220">
        <v>48.2</v>
      </c>
      <c r="K57" s="220">
        <v>49.1</v>
      </c>
      <c r="L57" s="220">
        <v>48.9</v>
      </c>
      <c r="M57" s="220">
        <v>50.5</v>
      </c>
      <c r="N57" s="289">
        <f>SUM(B57:M57)/12</f>
        <v>47.983333333333327</v>
      </c>
      <c r="O57" s="284">
        <f t="shared" si="1"/>
        <v>102.9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0">
        <v>48.3</v>
      </c>
      <c r="C58" s="220">
        <v>50.9</v>
      </c>
      <c r="D58" s="220">
        <v>48.3</v>
      </c>
      <c r="E58" s="220">
        <v>50.5</v>
      </c>
      <c r="F58" s="220">
        <v>52.1</v>
      </c>
      <c r="G58" s="220">
        <v>49.7</v>
      </c>
      <c r="H58" s="220">
        <v>45.5</v>
      </c>
      <c r="I58" s="220">
        <v>40.799999999999997</v>
      </c>
      <c r="J58" s="220">
        <v>41.6</v>
      </c>
      <c r="K58" s="220">
        <v>46.4</v>
      </c>
      <c r="L58" s="220">
        <v>47.5</v>
      </c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8">
        <f>SUM(B84:M84)/12</f>
        <v>123.80833333333335</v>
      </c>
      <c r="O84" s="208">
        <v>96.1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8">
        <f>SUM(B85:M85)/12</f>
        <v>93.191666666666663</v>
      </c>
      <c r="O85" s="208">
        <f>ROUND(N85/N84*100,1)</f>
        <v>75.3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8">
        <f>SUM(B86:M86)/12</f>
        <v>84.041666666666657</v>
      </c>
      <c r="O86" s="208">
        <f t="shared" ref="O86" si="2">ROUND(N86/N85*100,1)</f>
        <v>90.2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8">
        <f>SUM(B87:M87)/12</f>
        <v>82.891666666666666</v>
      </c>
      <c r="O87" s="208">
        <v>98.7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>
        <v>110.7</v>
      </c>
      <c r="I88" s="15">
        <v>101.9</v>
      </c>
      <c r="J88" s="15">
        <v>97.7</v>
      </c>
      <c r="K88" s="15">
        <v>115.3</v>
      </c>
      <c r="L88" s="15">
        <v>97.1</v>
      </c>
      <c r="M88" s="15"/>
      <c r="N88" s="288">
        <f>SUM(B88:M88)/12</f>
        <v>88.625</v>
      </c>
      <c r="O88" s="208"/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6"/>
      <c r="D89" s="500"/>
    </row>
    <row r="90" spans="1:26" s="523" customFormat="1" ht="9.9499999999999993" customHeight="1">
      <c r="D90" s="50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C17" sqref="C17"/>
    </sheetView>
  </sheetViews>
  <sheetFormatPr defaultRowHeight="9.9499999999999993" customHeight="1"/>
  <cols>
    <col min="1" max="1" width="8" style="509" customWidth="1"/>
    <col min="2" max="13" width="6.125" style="509" customWidth="1"/>
    <col min="14" max="26" width="7.625" style="509" customWidth="1"/>
    <col min="27" max="16384" width="9" style="509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4" t="s">
        <v>194</v>
      </c>
      <c r="B25" s="495">
        <v>74.8</v>
      </c>
      <c r="C25" s="495">
        <v>80</v>
      </c>
      <c r="D25" s="495">
        <v>85.8</v>
      </c>
      <c r="E25" s="495">
        <v>89.3</v>
      </c>
      <c r="F25" s="495">
        <v>92</v>
      </c>
      <c r="G25" s="495">
        <v>92.3</v>
      </c>
      <c r="H25" s="495">
        <v>93.1</v>
      </c>
      <c r="I25" s="495">
        <v>83.1</v>
      </c>
      <c r="J25" s="495">
        <v>74.400000000000006</v>
      </c>
      <c r="K25" s="495">
        <v>84.4</v>
      </c>
      <c r="L25" s="495">
        <v>80.8</v>
      </c>
      <c r="M25" s="495">
        <v>81.400000000000006</v>
      </c>
      <c r="N25" s="289">
        <f>SUM(B25:M25)</f>
        <v>1011.4</v>
      </c>
      <c r="O25" s="284">
        <v>97.1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4" t="s">
        <v>197</v>
      </c>
      <c r="B26" s="495">
        <v>67.3</v>
      </c>
      <c r="C26" s="495">
        <v>73</v>
      </c>
      <c r="D26" s="495">
        <v>86.4</v>
      </c>
      <c r="E26" s="495">
        <v>89</v>
      </c>
      <c r="F26" s="495">
        <v>74.5</v>
      </c>
      <c r="G26" s="495">
        <v>91.5</v>
      </c>
      <c r="H26" s="495">
        <v>85.7</v>
      </c>
      <c r="I26" s="495">
        <v>83.3</v>
      </c>
      <c r="J26" s="495">
        <v>85</v>
      </c>
      <c r="K26" s="495">
        <v>90.2</v>
      </c>
      <c r="L26" s="495">
        <v>91.7</v>
      </c>
      <c r="M26" s="495">
        <v>82.4</v>
      </c>
      <c r="N26" s="496">
        <f>SUM(B26:M26)</f>
        <v>1000.0000000000001</v>
      </c>
      <c r="O26" s="497">
        <f>ROUND(N26/N25*100,1)</f>
        <v>98.9</v>
      </c>
      <c r="P26" s="501"/>
      <c r="Q26" s="502"/>
      <c r="R26" s="502"/>
      <c r="S26" s="501"/>
      <c r="T26" s="501"/>
      <c r="U26" s="501"/>
      <c r="V26" s="501"/>
      <c r="W26" s="501"/>
      <c r="X26" s="501"/>
      <c r="Y26" s="501"/>
      <c r="Z26" s="501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4" t="s">
        <v>203</v>
      </c>
      <c r="B27" s="495">
        <v>65.8</v>
      </c>
      <c r="C27" s="495">
        <v>77.2</v>
      </c>
      <c r="D27" s="495">
        <v>98.6</v>
      </c>
      <c r="E27" s="495">
        <v>102.1</v>
      </c>
      <c r="F27" s="495">
        <v>107.9</v>
      </c>
      <c r="G27" s="495">
        <v>110.2</v>
      </c>
      <c r="H27" s="495">
        <v>110.1</v>
      </c>
      <c r="I27" s="495">
        <v>92.2</v>
      </c>
      <c r="J27" s="495">
        <v>93.8</v>
      </c>
      <c r="K27" s="495">
        <v>96.7</v>
      </c>
      <c r="L27" s="495">
        <v>111.1</v>
      </c>
      <c r="M27" s="495">
        <v>104.1</v>
      </c>
      <c r="N27" s="496">
        <f>SUM(B27:M27)</f>
        <v>1169.8</v>
      </c>
      <c r="O27" s="497">
        <f t="shared" ref="O27:O28" si="0">ROUND(N27/N26*100,1)</f>
        <v>117</v>
      </c>
      <c r="P27" s="501"/>
      <c r="Q27" s="502"/>
      <c r="R27" s="502"/>
      <c r="S27" s="501"/>
      <c r="T27" s="501"/>
      <c r="U27" s="501"/>
      <c r="V27" s="501"/>
      <c r="W27" s="501"/>
      <c r="X27" s="501"/>
      <c r="Y27" s="501"/>
      <c r="Z27" s="501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4" t="s">
        <v>210</v>
      </c>
      <c r="B28" s="495">
        <v>86.4</v>
      </c>
      <c r="C28" s="495">
        <v>105.9</v>
      </c>
      <c r="D28" s="495">
        <v>115.8</v>
      </c>
      <c r="E28" s="495">
        <v>124.6</v>
      </c>
      <c r="F28" s="495">
        <v>121.9</v>
      </c>
      <c r="G28" s="495">
        <v>135.4</v>
      </c>
      <c r="H28" s="495">
        <v>137.80000000000001</v>
      </c>
      <c r="I28" s="495">
        <v>127</v>
      </c>
      <c r="J28" s="495">
        <v>126.1</v>
      </c>
      <c r="K28" s="495">
        <v>125.2</v>
      </c>
      <c r="L28" s="495">
        <v>122.8</v>
      </c>
      <c r="M28" s="495">
        <v>110</v>
      </c>
      <c r="N28" s="496">
        <f>SUM(B28:M28)</f>
        <v>1438.8999999999999</v>
      </c>
      <c r="O28" s="497">
        <f t="shared" si="0"/>
        <v>123</v>
      </c>
      <c r="P28" s="501"/>
      <c r="Q28" s="502"/>
      <c r="R28" s="502"/>
      <c r="S28" s="501"/>
      <c r="T28" s="501"/>
      <c r="U28" s="501"/>
      <c r="V28" s="501"/>
      <c r="W28" s="501"/>
      <c r="X28" s="501"/>
      <c r="Y28" s="501"/>
      <c r="Z28" s="501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4" t="s">
        <v>218</v>
      </c>
      <c r="B29" s="495">
        <v>91</v>
      </c>
      <c r="C29" s="495">
        <v>88.5</v>
      </c>
      <c r="D29" s="495">
        <v>127.1</v>
      </c>
      <c r="E29" s="495">
        <v>123.6</v>
      </c>
      <c r="F29" s="495">
        <v>127.3</v>
      </c>
      <c r="G29" s="495">
        <v>123.9</v>
      </c>
      <c r="H29" s="495">
        <v>147.6</v>
      </c>
      <c r="I29" s="495">
        <v>123.9</v>
      </c>
      <c r="J29" s="495">
        <v>121.8</v>
      </c>
      <c r="K29" s="495">
        <v>131</v>
      </c>
      <c r="L29" s="495">
        <v>110.3</v>
      </c>
      <c r="M29" s="495"/>
      <c r="N29" s="496"/>
      <c r="O29" s="497"/>
      <c r="P29" s="501"/>
      <c r="Q29" s="503"/>
      <c r="R29" s="503"/>
      <c r="S29" s="501"/>
      <c r="T29" s="501"/>
      <c r="U29" s="501"/>
      <c r="V29" s="501"/>
      <c r="W29" s="501"/>
      <c r="X29" s="501"/>
      <c r="Y29" s="501"/>
      <c r="Z29" s="501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504"/>
      <c r="B53" s="505" t="s">
        <v>90</v>
      </c>
      <c r="C53" s="505" t="s">
        <v>91</v>
      </c>
      <c r="D53" s="505" t="s">
        <v>92</v>
      </c>
      <c r="E53" s="505" t="s">
        <v>93</v>
      </c>
      <c r="F53" s="505" t="s">
        <v>94</v>
      </c>
      <c r="G53" s="505" t="s">
        <v>95</v>
      </c>
      <c r="H53" s="505" t="s">
        <v>96</v>
      </c>
      <c r="I53" s="505" t="s">
        <v>97</v>
      </c>
      <c r="J53" s="505" t="s">
        <v>98</v>
      </c>
      <c r="K53" s="505" t="s">
        <v>99</v>
      </c>
      <c r="L53" s="505" t="s">
        <v>100</v>
      </c>
      <c r="M53" s="505" t="s">
        <v>101</v>
      </c>
      <c r="N53" s="506" t="s">
        <v>150</v>
      </c>
      <c r="O53" s="507" t="s">
        <v>152</v>
      </c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</row>
    <row r="54" spans="1:48" s="419" customFormat="1" ht="11.1" customHeight="1">
      <c r="A54" s="494" t="s">
        <v>194</v>
      </c>
      <c r="B54" s="495">
        <v>80</v>
      </c>
      <c r="C54" s="495">
        <v>84.1</v>
      </c>
      <c r="D54" s="495">
        <v>84.5</v>
      </c>
      <c r="E54" s="495">
        <v>90.6</v>
      </c>
      <c r="F54" s="495">
        <v>100.8</v>
      </c>
      <c r="G54" s="495">
        <v>107.1</v>
      </c>
      <c r="H54" s="495">
        <v>100.5</v>
      </c>
      <c r="I54" s="495">
        <v>87.9</v>
      </c>
      <c r="J54" s="495">
        <v>85</v>
      </c>
      <c r="K54" s="495">
        <v>81.8</v>
      </c>
      <c r="L54" s="495">
        <v>84.8</v>
      </c>
      <c r="M54" s="495">
        <v>80.8</v>
      </c>
      <c r="N54" s="496">
        <f>SUM(B54:M54)/12</f>
        <v>88.99166666666666</v>
      </c>
      <c r="O54" s="497">
        <v>105.2</v>
      </c>
      <c r="P54" s="498"/>
      <c r="Q54" s="499"/>
      <c r="R54" s="499"/>
      <c r="S54" s="498"/>
      <c r="T54" s="498"/>
      <c r="U54" s="498"/>
      <c r="V54" s="498"/>
      <c r="W54" s="498"/>
      <c r="X54" s="498"/>
      <c r="Y54" s="498"/>
      <c r="Z54" s="498"/>
      <c r="AA54" s="500"/>
      <c r="AB54" s="500"/>
      <c r="AC54" s="500"/>
      <c r="AD54" s="500"/>
      <c r="AE54" s="500"/>
      <c r="AF54" s="500"/>
      <c r="AG54" s="500"/>
      <c r="AH54" s="500"/>
      <c r="AI54" s="500"/>
      <c r="AJ54" s="500"/>
      <c r="AK54" s="500"/>
      <c r="AL54" s="500"/>
      <c r="AM54" s="500"/>
      <c r="AN54" s="500"/>
      <c r="AO54" s="500"/>
      <c r="AP54" s="500"/>
      <c r="AQ54" s="500"/>
      <c r="AR54" s="500"/>
      <c r="AS54" s="500"/>
      <c r="AT54" s="500"/>
      <c r="AU54" s="500"/>
      <c r="AV54" s="500"/>
    </row>
    <row r="55" spans="1:48" s="419" customFormat="1" ht="11.1" customHeight="1">
      <c r="A55" s="494" t="s">
        <v>197</v>
      </c>
      <c r="B55" s="495">
        <v>87.5</v>
      </c>
      <c r="C55" s="495">
        <v>86</v>
      </c>
      <c r="D55" s="495">
        <v>88.7</v>
      </c>
      <c r="E55" s="495">
        <v>92</v>
      </c>
      <c r="F55" s="495">
        <v>87.1</v>
      </c>
      <c r="G55" s="495">
        <v>88.8</v>
      </c>
      <c r="H55" s="495">
        <v>85.6</v>
      </c>
      <c r="I55" s="495">
        <v>85.8</v>
      </c>
      <c r="J55" s="495">
        <v>84.5</v>
      </c>
      <c r="K55" s="495">
        <v>89.5</v>
      </c>
      <c r="L55" s="495">
        <v>92.2</v>
      </c>
      <c r="M55" s="495">
        <v>85.7</v>
      </c>
      <c r="N55" s="496">
        <f>SUM(B55:M55)/12</f>
        <v>87.783333333333317</v>
      </c>
      <c r="O55" s="497">
        <f t="shared" ref="O55:O56" si="1">ROUND(N55/N54*100,1)</f>
        <v>98.6</v>
      </c>
      <c r="P55" s="498"/>
      <c r="Q55" s="499"/>
      <c r="R55" s="499"/>
      <c r="S55" s="498"/>
      <c r="T55" s="498"/>
      <c r="U55" s="498"/>
      <c r="V55" s="498"/>
      <c r="W55" s="498"/>
      <c r="X55" s="498"/>
      <c r="Y55" s="498"/>
      <c r="Z55" s="498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500"/>
      <c r="AN55" s="500"/>
      <c r="AO55" s="500"/>
      <c r="AP55" s="500"/>
      <c r="AQ55" s="500"/>
      <c r="AR55" s="500"/>
      <c r="AS55" s="500"/>
      <c r="AT55" s="500"/>
      <c r="AU55" s="500"/>
      <c r="AV55" s="500"/>
    </row>
    <row r="56" spans="1:48" s="419" customFormat="1" ht="11.1" customHeight="1">
      <c r="A56" s="494" t="s">
        <v>203</v>
      </c>
      <c r="B56" s="495">
        <v>84</v>
      </c>
      <c r="C56" s="495">
        <v>84.8</v>
      </c>
      <c r="D56" s="495">
        <v>92.1</v>
      </c>
      <c r="E56" s="495">
        <v>91.6</v>
      </c>
      <c r="F56" s="495">
        <v>101.2</v>
      </c>
      <c r="G56" s="495">
        <v>98.3</v>
      </c>
      <c r="H56" s="495">
        <v>99.7</v>
      </c>
      <c r="I56" s="495">
        <v>93.7</v>
      </c>
      <c r="J56" s="495">
        <v>97.1</v>
      </c>
      <c r="K56" s="495">
        <v>93.4</v>
      </c>
      <c r="L56" s="495">
        <v>102.6</v>
      </c>
      <c r="M56" s="495">
        <v>94.6</v>
      </c>
      <c r="N56" s="496">
        <f>SUM(B56:M56)/12</f>
        <v>94.424999999999997</v>
      </c>
      <c r="O56" s="497">
        <f t="shared" si="1"/>
        <v>107.6</v>
      </c>
      <c r="P56" s="498"/>
      <c r="Q56" s="499"/>
      <c r="R56" s="499"/>
      <c r="S56" s="498"/>
      <c r="T56" s="498"/>
      <c r="U56" s="498"/>
      <c r="V56" s="498"/>
      <c r="W56" s="498"/>
      <c r="X56" s="498"/>
      <c r="Y56" s="498"/>
      <c r="Z56" s="498"/>
      <c r="AA56" s="500"/>
    </row>
    <row r="57" spans="1:48" s="419" customFormat="1" ht="11.1" customHeight="1">
      <c r="A57" s="10" t="s">
        <v>210</v>
      </c>
      <c r="B57" s="215">
        <v>92.5</v>
      </c>
      <c r="C57" s="215">
        <v>102.9</v>
      </c>
      <c r="D57" s="215">
        <v>99.4</v>
      </c>
      <c r="E57" s="215">
        <v>109.4</v>
      </c>
      <c r="F57" s="215">
        <v>112.9</v>
      </c>
      <c r="G57" s="215">
        <v>124.7</v>
      </c>
      <c r="H57" s="215">
        <v>123</v>
      </c>
      <c r="I57" s="215">
        <v>131.30000000000001</v>
      </c>
      <c r="J57" s="215">
        <v>130.1</v>
      </c>
      <c r="K57" s="215">
        <v>132.19999999999999</v>
      </c>
      <c r="L57" s="215">
        <v>134.30000000000001</v>
      </c>
      <c r="M57" s="215">
        <v>124.2</v>
      </c>
      <c r="N57" s="496">
        <f>SUM(B57:M57)/12</f>
        <v>118.075</v>
      </c>
      <c r="O57" s="497">
        <v>124.2</v>
      </c>
      <c r="P57" s="498"/>
      <c r="Q57" s="499"/>
      <c r="R57" s="499"/>
      <c r="S57" s="498"/>
      <c r="T57" s="498"/>
      <c r="U57" s="498"/>
      <c r="V57" s="498"/>
      <c r="W57" s="498"/>
      <c r="X57" s="498"/>
      <c r="Y57" s="498"/>
      <c r="Z57" s="498"/>
      <c r="AA57" s="500"/>
    </row>
    <row r="58" spans="1:48" s="212" customFormat="1" ht="11.1" customHeight="1">
      <c r="A58" s="10" t="s">
        <v>218</v>
      </c>
      <c r="B58" s="215">
        <v>120.5</v>
      </c>
      <c r="C58" s="215">
        <v>109</v>
      </c>
      <c r="D58" s="215">
        <v>119.8</v>
      </c>
      <c r="E58" s="215">
        <v>121.6</v>
      </c>
      <c r="F58" s="215">
        <v>136.1</v>
      </c>
      <c r="G58" s="215">
        <v>141.5</v>
      </c>
      <c r="H58" s="215">
        <v>138.5</v>
      </c>
      <c r="I58" s="215">
        <v>115.4</v>
      </c>
      <c r="J58" s="215">
        <v>127.1</v>
      </c>
      <c r="K58" s="215">
        <v>139.9</v>
      </c>
      <c r="L58" s="215">
        <v>134.6</v>
      </c>
      <c r="M58" s="215"/>
      <c r="N58" s="289"/>
      <c r="O58" s="497"/>
      <c r="P58" s="222"/>
      <c r="Q58" s="492"/>
      <c r="R58" s="49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93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150</v>
      </c>
      <c r="O83" s="209" t="s">
        <v>152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194</v>
      </c>
      <c r="B84" s="208">
        <v>93.2</v>
      </c>
      <c r="C84" s="208">
        <v>95</v>
      </c>
      <c r="D84" s="208">
        <v>101.6</v>
      </c>
      <c r="E84" s="208">
        <v>98.6</v>
      </c>
      <c r="F84" s="208">
        <v>90.8</v>
      </c>
      <c r="G84" s="208">
        <v>85.8</v>
      </c>
      <c r="H84" s="208">
        <v>92.8</v>
      </c>
      <c r="I84" s="208">
        <v>94.8</v>
      </c>
      <c r="J84" s="208">
        <v>87.7</v>
      </c>
      <c r="K84" s="208">
        <v>103.1</v>
      </c>
      <c r="L84" s="208">
        <v>95.2</v>
      </c>
      <c r="M84" s="208">
        <v>100.7</v>
      </c>
      <c r="N84" s="288">
        <f t="shared" ref="N84:N87" si="2">SUM(B84:M84)/12</f>
        <v>94.941666666666663</v>
      </c>
      <c r="O84" s="294">
        <v>92.6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76</v>
      </c>
      <c r="C85" s="208">
        <v>85.1</v>
      </c>
      <c r="D85" s="208">
        <v>97.4</v>
      </c>
      <c r="E85" s="208">
        <v>96.6</v>
      </c>
      <c r="F85" s="208">
        <v>86</v>
      </c>
      <c r="G85" s="208">
        <v>103.1</v>
      </c>
      <c r="H85" s="208">
        <v>100.1</v>
      </c>
      <c r="I85" s="208">
        <v>97.1</v>
      </c>
      <c r="J85" s="208">
        <v>100.5</v>
      </c>
      <c r="K85" s="208">
        <v>100.8</v>
      </c>
      <c r="L85" s="208">
        <v>99.4</v>
      </c>
      <c r="M85" s="208">
        <v>96.3</v>
      </c>
      <c r="N85" s="288">
        <f t="shared" si="2"/>
        <v>94.866666666666674</v>
      </c>
      <c r="O85" s="294">
        <f t="shared" ref="O85:O87" si="3">ROUND(N85/N84*100,1)</f>
        <v>99.9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203</v>
      </c>
      <c r="B86" s="208">
        <v>78.599999999999994</v>
      </c>
      <c r="C86" s="208">
        <v>91.1</v>
      </c>
      <c r="D86" s="208">
        <v>107.4</v>
      </c>
      <c r="E86" s="208">
        <v>111.5</v>
      </c>
      <c r="F86" s="208">
        <v>106.9</v>
      </c>
      <c r="G86" s="208">
        <v>112</v>
      </c>
      <c r="H86" s="208">
        <v>110.5</v>
      </c>
      <c r="I86" s="208">
        <v>98.5</v>
      </c>
      <c r="J86" s="208">
        <v>96.5</v>
      </c>
      <c r="K86" s="208">
        <v>103.5</v>
      </c>
      <c r="L86" s="208">
        <v>108.7</v>
      </c>
      <c r="M86" s="208">
        <v>109.6</v>
      </c>
      <c r="N86" s="288">
        <f t="shared" si="2"/>
        <v>102.89999999999999</v>
      </c>
      <c r="O86" s="294">
        <f t="shared" si="3"/>
        <v>108.5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93.4</v>
      </c>
      <c r="C87" s="208">
        <v>103.1</v>
      </c>
      <c r="D87" s="208">
        <v>116.2</v>
      </c>
      <c r="E87" s="208">
        <v>114.5</v>
      </c>
      <c r="F87" s="208">
        <v>108.1</v>
      </c>
      <c r="G87" s="208">
        <v>109</v>
      </c>
      <c r="H87" s="208">
        <v>112</v>
      </c>
      <c r="I87" s="208">
        <v>96.6</v>
      </c>
      <c r="J87" s="208">
        <v>97</v>
      </c>
      <c r="K87" s="208">
        <v>94.7</v>
      </c>
      <c r="L87" s="208">
        <v>91.3</v>
      </c>
      <c r="M87" s="208">
        <v>89</v>
      </c>
      <c r="N87" s="288">
        <f t="shared" si="2"/>
        <v>102.07499999999999</v>
      </c>
      <c r="O87" s="294">
        <f t="shared" si="3"/>
        <v>99.2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218</v>
      </c>
      <c r="B88" s="208">
        <v>76</v>
      </c>
      <c r="C88" s="208">
        <v>82.2</v>
      </c>
      <c r="D88" s="208">
        <v>106.4</v>
      </c>
      <c r="E88" s="208">
        <v>101.7</v>
      </c>
      <c r="F88" s="208">
        <v>93.2</v>
      </c>
      <c r="G88" s="208">
        <v>87.3</v>
      </c>
      <c r="H88" s="208">
        <v>106.5</v>
      </c>
      <c r="I88" s="208">
        <v>106.7</v>
      </c>
      <c r="J88" s="208">
        <v>95.6</v>
      </c>
      <c r="K88" s="208">
        <v>93.4</v>
      </c>
      <c r="L88" s="208">
        <v>82.3</v>
      </c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C17" sqref="C17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5">
        <v>14.9</v>
      </c>
      <c r="C25" s="215">
        <v>16.399999999999999</v>
      </c>
      <c r="D25" s="215">
        <v>17.100000000000001</v>
      </c>
      <c r="E25" s="215">
        <v>17.600000000000001</v>
      </c>
      <c r="F25" s="215">
        <v>16.5</v>
      </c>
      <c r="G25" s="215">
        <v>16</v>
      </c>
      <c r="H25" s="215">
        <v>15.9</v>
      </c>
      <c r="I25" s="215">
        <v>13.1</v>
      </c>
      <c r="J25" s="215">
        <v>16.2</v>
      </c>
      <c r="K25" s="215">
        <v>16.7</v>
      </c>
      <c r="L25" s="215">
        <v>14.7</v>
      </c>
      <c r="M25" s="458">
        <v>14.9</v>
      </c>
      <c r="N25" s="289">
        <f>SUM(B25:M25)</f>
        <v>189.99999999999997</v>
      </c>
      <c r="O25" s="284">
        <v>106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5">
        <v>13.6</v>
      </c>
      <c r="C26" s="215">
        <v>14.7</v>
      </c>
      <c r="D26" s="215">
        <v>13.4</v>
      </c>
      <c r="E26" s="215">
        <v>17.2</v>
      </c>
      <c r="F26" s="215">
        <v>14.6</v>
      </c>
      <c r="G26" s="215">
        <v>15.1</v>
      </c>
      <c r="H26" s="215">
        <v>15.7</v>
      </c>
      <c r="I26" s="215">
        <v>13</v>
      </c>
      <c r="J26" s="215">
        <v>15.8</v>
      </c>
      <c r="K26" s="215">
        <v>17.2</v>
      </c>
      <c r="L26" s="215">
        <v>15.7</v>
      </c>
      <c r="M26" s="458">
        <v>15.1</v>
      </c>
      <c r="N26" s="289">
        <f>SUM(B26:M26)</f>
        <v>181.09999999999997</v>
      </c>
      <c r="O26" s="284">
        <f>SUM(N26/N25)*100</f>
        <v>95.315789473684205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5">
        <v>14.4</v>
      </c>
      <c r="C27" s="215">
        <v>14.3</v>
      </c>
      <c r="D27" s="215">
        <v>14.8</v>
      </c>
      <c r="E27" s="215">
        <v>15.4</v>
      </c>
      <c r="F27" s="215">
        <v>14</v>
      </c>
      <c r="G27" s="215">
        <v>14.7</v>
      </c>
      <c r="H27" s="215">
        <v>14</v>
      </c>
      <c r="I27" s="215">
        <v>13.2</v>
      </c>
      <c r="J27" s="215">
        <v>15.8</v>
      </c>
      <c r="K27" s="215">
        <v>14.9</v>
      </c>
      <c r="L27" s="215">
        <v>15.2</v>
      </c>
      <c r="M27" s="458">
        <v>14.8</v>
      </c>
      <c r="N27" s="392">
        <f>SUM(B27:M27)</f>
        <v>175.50000000000003</v>
      </c>
      <c r="O27" s="284">
        <f>SUM(N27/N26)*100</f>
        <v>96.907785753727254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5">
        <v>14.1</v>
      </c>
      <c r="C28" s="215">
        <v>14.9</v>
      </c>
      <c r="D28" s="215">
        <v>16.399999999999999</v>
      </c>
      <c r="E28" s="215">
        <v>16.100000000000001</v>
      </c>
      <c r="F28" s="215">
        <v>15.5</v>
      </c>
      <c r="G28" s="215">
        <v>16.8</v>
      </c>
      <c r="H28" s="215">
        <v>16.100000000000001</v>
      </c>
      <c r="I28" s="215">
        <v>15</v>
      </c>
      <c r="J28" s="215">
        <v>17.8</v>
      </c>
      <c r="K28" s="215">
        <v>16.899999999999999</v>
      </c>
      <c r="L28" s="215">
        <v>15.7</v>
      </c>
      <c r="M28" s="458">
        <v>15.7</v>
      </c>
      <c r="N28" s="392">
        <f>SUM(B28:M28)</f>
        <v>191</v>
      </c>
      <c r="O28" s="284">
        <f>SUM(N28/N27)*100</f>
        <v>108.83190883190881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5">
        <v>14.6</v>
      </c>
      <c r="C29" s="215">
        <v>14.9</v>
      </c>
      <c r="D29" s="215">
        <v>16</v>
      </c>
      <c r="E29" s="215">
        <v>15.6</v>
      </c>
      <c r="F29" s="215">
        <v>15.5</v>
      </c>
      <c r="G29" s="215">
        <v>15.8</v>
      </c>
      <c r="H29" s="215">
        <v>15.8</v>
      </c>
      <c r="I29" s="215">
        <v>15.3</v>
      </c>
      <c r="J29" s="215">
        <v>19.3</v>
      </c>
      <c r="K29" s="215">
        <v>20.3</v>
      </c>
      <c r="L29" s="215">
        <v>21.1</v>
      </c>
      <c r="M29" s="458"/>
      <c r="N29" s="392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5">
        <v>22</v>
      </c>
      <c r="C54" s="215">
        <v>22.5</v>
      </c>
      <c r="D54" s="215">
        <v>21.6</v>
      </c>
      <c r="E54" s="215">
        <v>22.3</v>
      </c>
      <c r="F54" s="215">
        <v>22.7</v>
      </c>
      <c r="G54" s="215">
        <v>22.1</v>
      </c>
      <c r="H54" s="215">
        <v>22.5</v>
      </c>
      <c r="I54" s="215">
        <v>22.5</v>
      </c>
      <c r="J54" s="215">
        <v>22.9</v>
      </c>
      <c r="K54" s="215">
        <v>23.4</v>
      </c>
      <c r="L54" s="215">
        <v>22.9</v>
      </c>
      <c r="M54" s="215">
        <v>22.4</v>
      </c>
      <c r="N54" s="289">
        <f t="shared" ref="N54:N57" si="0">SUM(B54:M54)/12</f>
        <v>22.483333333333334</v>
      </c>
      <c r="O54" s="284">
        <v>97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5">
        <v>22.1</v>
      </c>
      <c r="C55" s="215">
        <v>22.8</v>
      </c>
      <c r="D55" s="215">
        <v>21.1</v>
      </c>
      <c r="E55" s="215">
        <v>21.5</v>
      </c>
      <c r="F55" s="215">
        <v>21.8</v>
      </c>
      <c r="G55" s="215">
        <v>21.9</v>
      </c>
      <c r="H55" s="215">
        <v>21.8</v>
      </c>
      <c r="I55" s="215">
        <v>21.1</v>
      </c>
      <c r="J55" s="215">
        <v>21.4</v>
      </c>
      <c r="K55" s="215">
        <v>22.2</v>
      </c>
      <c r="L55" s="215">
        <v>21.8</v>
      </c>
      <c r="M55" s="215">
        <v>21.3</v>
      </c>
      <c r="N55" s="289">
        <f t="shared" si="0"/>
        <v>21.733333333333334</v>
      </c>
      <c r="O55" s="284">
        <v>96.4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5">
        <v>22.8</v>
      </c>
      <c r="C56" s="215">
        <v>22.7</v>
      </c>
      <c r="D56" s="215">
        <v>21.7</v>
      </c>
      <c r="E56" s="215">
        <v>21.4</v>
      </c>
      <c r="F56" s="215">
        <v>22</v>
      </c>
      <c r="G56" s="215">
        <v>21.7</v>
      </c>
      <c r="H56" s="215">
        <v>21.6</v>
      </c>
      <c r="I56" s="215">
        <v>21.9</v>
      </c>
      <c r="J56" s="215">
        <v>22.5</v>
      </c>
      <c r="K56" s="215">
        <v>22.3</v>
      </c>
      <c r="L56" s="215">
        <v>22.7</v>
      </c>
      <c r="M56" s="215">
        <v>22.4</v>
      </c>
      <c r="N56" s="289">
        <f t="shared" si="0"/>
        <v>22.141666666666666</v>
      </c>
      <c r="O56" s="284">
        <v>101.8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5">
        <v>22.9</v>
      </c>
      <c r="C57" s="215">
        <v>22.8</v>
      </c>
      <c r="D57" s="215">
        <v>23.1</v>
      </c>
      <c r="E57" s="215">
        <v>23.2</v>
      </c>
      <c r="F57" s="215">
        <v>23</v>
      </c>
      <c r="G57" s="215">
        <v>23.1</v>
      </c>
      <c r="H57" s="215">
        <v>22.7</v>
      </c>
      <c r="I57" s="215">
        <v>22.8</v>
      </c>
      <c r="J57" s="215">
        <v>23.7</v>
      </c>
      <c r="K57" s="215">
        <v>24.1</v>
      </c>
      <c r="L57" s="215">
        <v>24.6</v>
      </c>
      <c r="M57" s="215">
        <v>24.6</v>
      </c>
      <c r="N57" s="289">
        <f t="shared" si="0"/>
        <v>23.383333333333336</v>
      </c>
      <c r="O57" s="284">
        <v>105.9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5">
        <v>24.8</v>
      </c>
      <c r="C58" s="215">
        <v>25.3</v>
      </c>
      <c r="D58" s="215">
        <v>24.4</v>
      </c>
      <c r="E58" s="215">
        <v>23.9</v>
      </c>
      <c r="F58" s="215">
        <v>23.3</v>
      </c>
      <c r="G58" s="215">
        <v>23.4</v>
      </c>
      <c r="H58" s="215">
        <v>23.5</v>
      </c>
      <c r="I58" s="215">
        <v>23.2</v>
      </c>
      <c r="J58" s="215">
        <v>26.7</v>
      </c>
      <c r="K58" s="215">
        <v>29.6</v>
      </c>
      <c r="L58" s="215">
        <v>30.7</v>
      </c>
      <c r="M58" s="215"/>
      <c r="N58" s="289"/>
      <c r="O58" s="284"/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6">
        <v>67</v>
      </c>
      <c r="C84" s="206">
        <v>72.3</v>
      </c>
      <c r="D84" s="206">
        <v>79.7</v>
      </c>
      <c r="E84" s="206">
        <v>78.7</v>
      </c>
      <c r="F84" s="206">
        <v>72.2</v>
      </c>
      <c r="G84" s="206">
        <v>72.7</v>
      </c>
      <c r="H84" s="206">
        <v>70.2</v>
      </c>
      <c r="I84" s="206">
        <v>58.1</v>
      </c>
      <c r="J84" s="206">
        <v>70.7</v>
      </c>
      <c r="K84" s="206">
        <v>71.099999999999994</v>
      </c>
      <c r="L84" s="206">
        <v>64.2</v>
      </c>
      <c r="M84" s="206">
        <v>66.8</v>
      </c>
      <c r="N84" s="288">
        <f t="shared" ref="N84:N87" si="1">SUM(B84:M84)/12</f>
        <v>70.308333333333337</v>
      </c>
      <c r="O84" s="208">
        <v>108.2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6">
        <v>62.1</v>
      </c>
      <c r="C85" s="206">
        <v>63.9</v>
      </c>
      <c r="D85" s="206">
        <v>65</v>
      </c>
      <c r="E85" s="206">
        <v>79.5</v>
      </c>
      <c r="F85" s="206">
        <v>66.599999999999994</v>
      </c>
      <c r="G85" s="206">
        <v>69.099999999999994</v>
      </c>
      <c r="H85" s="206">
        <v>72.5</v>
      </c>
      <c r="I85" s="206">
        <v>62</v>
      </c>
      <c r="J85" s="206">
        <v>73.599999999999994</v>
      </c>
      <c r="K85" s="206">
        <v>77.099999999999994</v>
      </c>
      <c r="L85" s="206">
        <v>72.2</v>
      </c>
      <c r="M85" s="206">
        <v>71.3</v>
      </c>
      <c r="N85" s="288">
        <f t="shared" si="1"/>
        <v>69.575000000000003</v>
      </c>
      <c r="O85" s="208">
        <f t="shared" ref="O85:O86" si="2">ROUND(N85/N84*100,1)</f>
        <v>99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6">
        <v>62.2</v>
      </c>
      <c r="C86" s="206">
        <v>62.8</v>
      </c>
      <c r="D86" s="206">
        <v>69</v>
      </c>
      <c r="E86" s="206">
        <v>72.2</v>
      </c>
      <c r="F86" s="206">
        <v>63.1</v>
      </c>
      <c r="G86" s="206">
        <v>68</v>
      </c>
      <c r="H86" s="206">
        <v>64.5</v>
      </c>
      <c r="I86" s="206">
        <v>59.7</v>
      </c>
      <c r="J86" s="206">
        <v>70</v>
      </c>
      <c r="K86" s="206">
        <v>67</v>
      </c>
      <c r="L86" s="206">
        <v>66.400000000000006</v>
      </c>
      <c r="M86" s="206">
        <v>66.3</v>
      </c>
      <c r="N86" s="288">
        <f t="shared" si="1"/>
        <v>65.933333333333323</v>
      </c>
      <c r="O86" s="208">
        <f t="shared" si="2"/>
        <v>94.8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6">
        <v>61.1</v>
      </c>
      <c r="C87" s="206">
        <v>65.400000000000006</v>
      </c>
      <c r="D87" s="206">
        <v>70.900000000000006</v>
      </c>
      <c r="E87" s="206">
        <v>69.2</v>
      </c>
      <c r="F87" s="206">
        <v>67.3</v>
      </c>
      <c r="G87" s="206">
        <v>72.8</v>
      </c>
      <c r="H87" s="206">
        <v>71.2</v>
      </c>
      <c r="I87" s="206">
        <v>66</v>
      </c>
      <c r="J87" s="206">
        <v>74.900000000000006</v>
      </c>
      <c r="K87" s="206">
        <v>69.900000000000006</v>
      </c>
      <c r="L87" s="206">
        <v>63.4</v>
      </c>
      <c r="M87" s="206">
        <v>63.8</v>
      </c>
      <c r="N87" s="288">
        <f t="shared" si="1"/>
        <v>67.99166666666666</v>
      </c>
      <c r="O87" s="208">
        <v>103.2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06">
        <v>58.8</v>
      </c>
      <c r="C88" s="206">
        <v>58.5</v>
      </c>
      <c r="D88" s="206">
        <v>66.2</v>
      </c>
      <c r="E88" s="206">
        <v>65.8</v>
      </c>
      <c r="F88" s="206">
        <v>67.099999999999994</v>
      </c>
      <c r="G88" s="206">
        <v>67.3</v>
      </c>
      <c r="H88" s="206">
        <v>67.099999999999994</v>
      </c>
      <c r="I88" s="206">
        <v>66.2</v>
      </c>
      <c r="J88" s="206">
        <v>70.3</v>
      </c>
      <c r="K88" s="206">
        <v>67.099999999999994</v>
      </c>
      <c r="L88" s="206">
        <v>68.2</v>
      </c>
      <c r="M88" s="206"/>
      <c r="N88" s="288"/>
      <c r="O88" s="208"/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C17" sqref="C17"/>
    </sheetView>
  </sheetViews>
  <sheetFormatPr defaultColWidth="10.625" defaultRowHeight="13.5"/>
  <cols>
    <col min="1" max="1" width="8.5" style="486" customWidth="1"/>
    <col min="2" max="2" width="13.375" style="486" customWidth="1"/>
    <col min="3" max="16384" width="10.625" style="486"/>
  </cols>
  <sheetData>
    <row r="1" spans="1:13" ht="17.25" customHeight="1">
      <c r="A1" s="556" t="s">
        <v>159</v>
      </c>
      <c r="F1" s="201"/>
      <c r="G1" s="201"/>
      <c r="H1" s="201"/>
    </row>
    <row r="2" spans="1:13">
      <c r="A2" s="550"/>
    </row>
    <row r="3" spans="1:13" ht="17.25">
      <c r="A3" s="550"/>
      <c r="C3" s="201"/>
    </row>
    <row r="4" spans="1:13" ht="17.25">
      <c r="A4" s="550"/>
      <c r="J4" s="201"/>
      <c r="K4" s="201"/>
      <c r="L4" s="201"/>
      <c r="M4" s="201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83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12" t="s">
        <v>215</v>
      </c>
      <c r="C35" s="512" t="s">
        <v>131</v>
      </c>
      <c r="D35" s="512" t="s">
        <v>135</v>
      </c>
      <c r="E35" s="512" t="s">
        <v>148</v>
      </c>
      <c r="F35" s="512" t="s">
        <v>158</v>
      </c>
      <c r="G35" s="512" t="s">
        <v>189</v>
      </c>
      <c r="H35" s="512" t="s">
        <v>191</v>
      </c>
      <c r="I35" s="513" t="s">
        <v>194</v>
      </c>
      <c r="J35" s="514" t="s">
        <v>197</v>
      </c>
      <c r="K35" s="514" t="s">
        <v>203</v>
      </c>
      <c r="L35" s="514" t="s">
        <v>217</v>
      </c>
      <c r="M35" s="515" t="s">
        <v>228</v>
      </c>
      <c r="N35" s="56"/>
      <c r="O35" s="203"/>
    </row>
    <row r="36" spans="1:15" ht="25.5" customHeight="1">
      <c r="A36" s="550"/>
      <c r="B36" s="270" t="s">
        <v>133</v>
      </c>
      <c r="C36" s="384">
        <v>116.1</v>
      </c>
      <c r="D36" s="384">
        <v>108.8</v>
      </c>
      <c r="E36" s="384">
        <v>101.6</v>
      </c>
      <c r="F36" s="384">
        <v>107.2</v>
      </c>
      <c r="G36" s="384">
        <v>105</v>
      </c>
      <c r="H36" s="384">
        <v>95.8</v>
      </c>
      <c r="I36" s="384">
        <v>99.5</v>
      </c>
      <c r="J36" s="384">
        <v>100.7</v>
      </c>
      <c r="K36" s="384">
        <v>106.9</v>
      </c>
      <c r="L36" s="384">
        <v>108.5</v>
      </c>
      <c r="M36" s="384">
        <v>114.1</v>
      </c>
      <c r="N36" s="1"/>
      <c r="O36" s="1"/>
    </row>
    <row r="37" spans="1:15" ht="25.5" customHeight="1">
      <c r="A37" s="550"/>
      <c r="B37" s="269" t="s">
        <v>163</v>
      </c>
      <c r="C37" s="384">
        <v>214.4</v>
      </c>
      <c r="D37" s="384">
        <v>218.3</v>
      </c>
      <c r="E37" s="384">
        <v>215.3</v>
      </c>
      <c r="F37" s="384">
        <v>214.8</v>
      </c>
      <c r="G37" s="384">
        <v>215</v>
      </c>
      <c r="H37" s="384">
        <v>220.5</v>
      </c>
      <c r="I37" s="384">
        <v>225.3</v>
      </c>
      <c r="J37" s="384">
        <v>226.3</v>
      </c>
      <c r="K37" s="384">
        <v>228.9</v>
      </c>
      <c r="L37" s="384">
        <v>231.8</v>
      </c>
      <c r="M37" s="384">
        <v>234.7</v>
      </c>
      <c r="N37" s="1"/>
      <c r="O37" s="1"/>
    </row>
    <row r="38" spans="1:15" ht="24.75" customHeight="1">
      <c r="A38" s="550"/>
      <c r="B38" s="243" t="s">
        <v>162</v>
      </c>
      <c r="C38" s="384">
        <v>176</v>
      </c>
      <c r="D38" s="384">
        <v>176</v>
      </c>
      <c r="E38" s="384">
        <v>174</v>
      </c>
      <c r="F38" s="384">
        <v>174</v>
      </c>
      <c r="G38" s="384">
        <v>174</v>
      </c>
      <c r="H38" s="384">
        <v>173</v>
      </c>
      <c r="I38" s="384">
        <v>171</v>
      </c>
      <c r="J38" s="384">
        <v>171</v>
      </c>
      <c r="K38" s="384">
        <v>171</v>
      </c>
      <c r="L38" s="384">
        <v>171</v>
      </c>
      <c r="M38" s="384">
        <v>170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C17" sqref="C17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62" t="s">
        <v>229</v>
      </c>
      <c r="C1" s="562"/>
      <c r="D1" s="562"/>
      <c r="E1" s="562"/>
      <c r="F1" s="562"/>
      <c r="G1" s="563" t="s">
        <v>160</v>
      </c>
      <c r="H1" s="563"/>
      <c r="I1" s="563"/>
      <c r="J1" s="313" t="s">
        <v>136</v>
      </c>
      <c r="K1" s="5"/>
      <c r="M1" s="5" t="s">
        <v>205</v>
      </c>
    </row>
    <row r="2" spans="1:15">
      <c r="A2" s="310"/>
      <c r="B2" s="562"/>
      <c r="C2" s="562"/>
      <c r="D2" s="562"/>
      <c r="E2" s="562"/>
      <c r="F2" s="562"/>
      <c r="G2" s="563"/>
      <c r="H2" s="563"/>
      <c r="I2" s="563"/>
      <c r="J2" s="279">
        <v>195441</v>
      </c>
      <c r="K2" s="7" t="s">
        <v>138</v>
      </c>
      <c r="L2" s="279">
        <f t="shared" ref="L2:L7" si="0">SUM(J2)</f>
        <v>195441</v>
      </c>
      <c r="M2" s="475">
        <v>128644</v>
      </c>
    </row>
    <row r="3" spans="1:15">
      <c r="J3" s="279">
        <v>400156</v>
      </c>
      <c r="K3" s="5" t="s">
        <v>139</v>
      </c>
      <c r="L3" s="279">
        <f t="shared" si="0"/>
        <v>400156</v>
      </c>
      <c r="M3" s="475">
        <v>260306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5">
        <v>274639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5">
        <v>53952</v>
      </c>
    </row>
    <row r="6" spans="1:15">
      <c r="J6" s="279">
        <v>420214</v>
      </c>
      <c r="K6" s="5" t="s">
        <v>124</v>
      </c>
      <c r="L6" s="279">
        <f t="shared" si="0"/>
        <v>420214</v>
      </c>
      <c r="M6" s="475">
        <v>321636</v>
      </c>
    </row>
    <row r="7" spans="1:15">
      <c r="J7" s="279">
        <v>757482</v>
      </c>
      <c r="K7" s="5" t="s">
        <v>127</v>
      </c>
      <c r="L7" s="279">
        <f t="shared" si="0"/>
        <v>757482</v>
      </c>
      <c r="M7" s="475">
        <v>494213</v>
      </c>
    </row>
    <row r="8" spans="1:15">
      <c r="J8" s="279">
        <f>SUM(J2:J7)</f>
        <v>2346803</v>
      </c>
      <c r="K8" s="5" t="s">
        <v>112</v>
      </c>
      <c r="L8" s="60">
        <f>SUM(L2:L7)</f>
        <v>2346803</v>
      </c>
      <c r="M8" s="475">
        <f>SUM(M2:M7)</f>
        <v>1533390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79">
        <f>SUM(M2)</f>
        <v>128644</v>
      </c>
      <c r="M11" s="279">
        <f t="shared" ref="M11:M17" si="1">SUM(N11-L11)</f>
        <v>66797</v>
      </c>
      <c r="N11" s="279">
        <f t="shared" ref="N11:N17" si="2">SUM(L2)</f>
        <v>195441</v>
      </c>
      <c r="O11" s="476">
        <f>SUM(L11/N11)</f>
        <v>0.65822422112044043</v>
      </c>
    </row>
    <row r="12" spans="1:15">
      <c r="K12" s="5" t="s">
        <v>139</v>
      </c>
      <c r="L12" s="279">
        <f t="shared" ref="L12:L17" si="3">SUM(M3)</f>
        <v>260306</v>
      </c>
      <c r="M12" s="279">
        <f t="shared" si="1"/>
        <v>139850</v>
      </c>
      <c r="N12" s="279">
        <f t="shared" si="2"/>
        <v>400156</v>
      </c>
      <c r="O12" s="476">
        <f t="shared" ref="O12:O17" si="4">SUM(L12/N12)</f>
        <v>0.65051130059276885</v>
      </c>
    </row>
    <row r="13" spans="1:15">
      <c r="K13" s="5" t="s">
        <v>126</v>
      </c>
      <c r="L13" s="279">
        <f t="shared" si="3"/>
        <v>274639</v>
      </c>
      <c r="M13" s="279">
        <f t="shared" si="1"/>
        <v>213583</v>
      </c>
      <c r="N13" s="279">
        <f t="shared" si="2"/>
        <v>488222</v>
      </c>
      <c r="O13" s="476">
        <f t="shared" si="4"/>
        <v>0.56252893151066519</v>
      </c>
    </row>
    <row r="14" spans="1:15">
      <c r="K14" s="5" t="s">
        <v>105</v>
      </c>
      <c r="L14" s="279">
        <f t="shared" si="3"/>
        <v>53952</v>
      </c>
      <c r="M14" s="279">
        <f t="shared" si="1"/>
        <v>31336</v>
      </c>
      <c r="N14" s="279">
        <f t="shared" si="2"/>
        <v>85288</v>
      </c>
      <c r="O14" s="476">
        <f t="shared" si="4"/>
        <v>0.63258606134508955</v>
      </c>
    </row>
    <row r="15" spans="1:15">
      <c r="K15" s="5" t="s">
        <v>124</v>
      </c>
      <c r="L15" s="279">
        <f t="shared" si="3"/>
        <v>321636</v>
      </c>
      <c r="M15" s="279">
        <f t="shared" si="1"/>
        <v>98578</v>
      </c>
      <c r="N15" s="279">
        <f t="shared" si="2"/>
        <v>420214</v>
      </c>
      <c r="O15" s="476">
        <f t="shared" si="4"/>
        <v>0.76541000537821202</v>
      </c>
    </row>
    <row r="16" spans="1:15">
      <c r="K16" s="5" t="s">
        <v>127</v>
      </c>
      <c r="L16" s="279">
        <f t="shared" si="3"/>
        <v>494213</v>
      </c>
      <c r="M16" s="279">
        <f t="shared" si="1"/>
        <v>263269</v>
      </c>
      <c r="N16" s="279">
        <f t="shared" si="2"/>
        <v>757482</v>
      </c>
      <c r="O16" s="476">
        <f t="shared" si="4"/>
        <v>0.65244190621031262</v>
      </c>
    </row>
    <row r="17" spans="11:15">
      <c r="K17" s="5" t="s">
        <v>112</v>
      </c>
      <c r="L17" s="279">
        <f t="shared" si="3"/>
        <v>1533390</v>
      </c>
      <c r="M17" s="279">
        <f t="shared" si="1"/>
        <v>813413</v>
      </c>
      <c r="N17" s="279">
        <f t="shared" si="2"/>
        <v>2346803</v>
      </c>
      <c r="O17" s="476">
        <f t="shared" si="4"/>
        <v>0.65339527859816093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64" t="s">
        <v>136</v>
      </c>
      <c r="D56" s="565"/>
      <c r="E56" s="564" t="s">
        <v>137</v>
      </c>
      <c r="F56" s="565"/>
      <c r="G56" s="568" t="s">
        <v>142</v>
      </c>
      <c r="H56" s="564" t="s">
        <v>143</v>
      </c>
      <c r="I56" s="565"/>
    </row>
    <row r="57" spans="1:11" ht="14.25">
      <c r="A57" s="45" t="s">
        <v>144</v>
      </c>
      <c r="B57" s="46"/>
      <c r="C57" s="566"/>
      <c r="D57" s="567"/>
      <c r="E57" s="566"/>
      <c r="F57" s="567"/>
      <c r="G57" s="569"/>
      <c r="H57" s="566"/>
      <c r="I57" s="567"/>
    </row>
    <row r="58" spans="1:11" ht="19.5" customHeight="1">
      <c r="A58" s="50" t="s">
        <v>145</v>
      </c>
      <c r="B58" s="47"/>
      <c r="C58" s="559" t="s">
        <v>196</v>
      </c>
      <c r="D58" s="558"/>
      <c r="E58" s="560" t="s">
        <v>227</v>
      </c>
      <c r="F58" s="558"/>
      <c r="G58" s="116">
        <v>15.2</v>
      </c>
      <c r="H58" s="48"/>
      <c r="I58" s="49"/>
    </row>
    <row r="59" spans="1:11" ht="19.5" customHeight="1">
      <c r="A59" s="50" t="s">
        <v>146</v>
      </c>
      <c r="B59" s="47"/>
      <c r="C59" s="557" t="s">
        <v>193</v>
      </c>
      <c r="D59" s="558"/>
      <c r="E59" s="560" t="s">
        <v>230</v>
      </c>
      <c r="F59" s="558"/>
      <c r="G59" s="122">
        <v>30.8</v>
      </c>
      <c r="H59" s="48"/>
      <c r="I59" s="49"/>
    </row>
    <row r="60" spans="1:11" ht="20.100000000000001" customHeight="1">
      <c r="A60" s="50" t="s">
        <v>147</v>
      </c>
      <c r="B60" s="47"/>
      <c r="C60" s="560" t="s">
        <v>201</v>
      </c>
      <c r="D60" s="561"/>
      <c r="E60" s="557" t="s">
        <v>231</v>
      </c>
      <c r="F60" s="558"/>
      <c r="G60" s="116">
        <v>75.8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C17" sqref="C17"/>
    </sheetView>
  </sheetViews>
  <sheetFormatPr defaultColWidth="4.75" defaultRowHeight="9.9499999999999993" customHeight="1"/>
  <cols>
    <col min="1" max="1" width="7.625" style="487" customWidth="1"/>
    <col min="2" max="10" width="6.125" style="487" customWidth="1"/>
    <col min="11" max="11" width="6.125" style="1" customWidth="1"/>
    <col min="12" max="13" width="6.125" style="487" customWidth="1"/>
    <col min="14" max="14" width="7.625" style="487" customWidth="1"/>
    <col min="15" max="15" width="7.5" style="487" customWidth="1"/>
    <col min="16" max="34" width="7.625" style="487" customWidth="1"/>
    <col min="35" max="41" width="9.625" style="487" customWidth="1"/>
    <col min="42" max="16384" width="4.75" style="487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153</v>
      </c>
      <c r="O25" s="209" t="s">
        <v>152</v>
      </c>
      <c r="AI25" s="487"/>
    </row>
    <row r="26" spans="1:35" ht="9.9499999999999993" customHeight="1">
      <c r="A26" s="10" t="s">
        <v>194</v>
      </c>
      <c r="B26" s="206">
        <v>69.5</v>
      </c>
      <c r="C26" s="206">
        <v>66.8</v>
      </c>
      <c r="D26" s="208">
        <v>68.5</v>
      </c>
      <c r="E26" s="206">
        <v>71.099999999999994</v>
      </c>
      <c r="F26" s="206">
        <v>70.5</v>
      </c>
      <c r="G26" s="206">
        <v>68.3</v>
      </c>
      <c r="H26" s="206">
        <v>70.7</v>
      </c>
      <c r="I26" s="206">
        <v>56.8</v>
      </c>
      <c r="J26" s="206">
        <v>61.8</v>
      </c>
      <c r="K26" s="206">
        <v>65.3</v>
      </c>
      <c r="L26" s="206">
        <v>61</v>
      </c>
      <c r="M26" s="420">
        <v>63.6</v>
      </c>
      <c r="N26" s="421">
        <f>SUM(B26:M26)</f>
        <v>793.89999999999986</v>
      </c>
      <c r="O26" s="208">
        <v>101.7</v>
      </c>
    </row>
    <row r="27" spans="1:35" ht="9.9499999999999993" customHeight="1">
      <c r="A27" s="10" t="s">
        <v>197</v>
      </c>
      <c r="B27" s="206">
        <v>53</v>
      </c>
      <c r="C27" s="206">
        <v>59</v>
      </c>
      <c r="D27" s="208">
        <v>64.400000000000006</v>
      </c>
      <c r="E27" s="206">
        <v>65.8</v>
      </c>
      <c r="F27" s="206">
        <v>67.099999999999994</v>
      </c>
      <c r="G27" s="206">
        <v>67.400000000000006</v>
      </c>
      <c r="H27" s="206">
        <v>70.099999999999994</v>
      </c>
      <c r="I27" s="206">
        <v>62.7</v>
      </c>
      <c r="J27" s="206">
        <v>66.900000000000006</v>
      </c>
      <c r="K27" s="206">
        <v>69.2</v>
      </c>
      <c r="L27" s="206">
        <v>67.400000000000006</v>
      </c>
      <c r="M27" s="420">
        <v>65</v>
      </c>
      <c r="N27" s="421">
        <f t="shared" ref="N27:N29" si="0">SUM(B27:M27)</f>
        <v>778</v>
      </c>
      <c r="O27" s="208">
        <f>SUM(N27/N26)*100</f>
        <v>97.997228870134791</v>
      </c>
    </row>
    <row r="28" spans="1:35" ht="9.9499999999999993" customHeight="1">
      <c r="A28" s="10" t="s">
        <v>203</v>
      </c>
      <c r="B28" s="206">
        <v>61.5</v>
      </c>
      <c r="C28" s="206">
        <v>63.9</v>
      </c>
      <c r="D28" s="208">
        <v>67.2</v>
      </c>
      <c r="E28" s="206">
        <v>66</v>
      </c>
      <c r="F28" s="206">
        <v>64.400000000000006</v>
      </c>
      <c r="G28" s="206">
        <v>68.099999999999994</v>
      </c>
      <c r="H28" s="208">
        <v>70</v>
      </c>
      <c r="I28" s="206">
        <v>62.7</v>
      </c>
      <c r="J28" s="206">
        <v>65.5</v>
      </c>
      <c r="K28" s="206">
        <v>65.2</v>
      </c>
      <c r="L28" s="206">
        <v>67.7</v>
      </c>
      <c r="M28" s="420">
        <v>68.3</v>
      </c>
      <c r="N28" s="421">
        <f t="shared" si="0"/>
        <v>790.50000000000011</v>
      </c>
      <c r="O28" s="208">
        <f>SUM(N28/N27)*100</f>
        <v>101.60668380462727</v>
      </c>
    </row>
    <row r="29" spans="1:35" ht="9.9499999999999993" customHeight="1">
      <c r="A29" s="10" t="s">
        <v>210</v>
      </c>
      <c r="B29" s="206">
        <v>62</v>
      </c>
      <c r="C29" s="206">
        <v>64.5</v>
      </c>
      <c r="D29" s="208">
        <v>73.8</v>
      </c>
      <c r="E29" s="206">
        <v>76.400000000000006</v>
      </c>
      <c r="F29" s="206">
        <v>79.2</v>
      </c>
      <c r="G29" s="206">
        <v>78.099999999999994</v>
      </c>
      <c r="H29" s="208">
        <v>77.5</v>
      </c>
      <c r="I29" s="206">
        <v>71.099999999999994</v>
      </c>
      <c r="J29" s="206">
        <v>75.7</v>
      </c>
      <c r="K29" s="206">
        <v>73.3</v>
      </c>
      <c r="L29" s="206">
        <v>72.900000000000006</v>
      </c>
      <c r="M29" s="420">
        <v>75.400000000000006</v>
      </c>
      <c r="N29" s="421">
        <f t="shared" si="0"/>
        <v>879.9</v>
      </c>
      <c r="O29" s="208">
        <f>SUM(N29/N28)*100</f>
        <v>111.30929791271345</v>
      </c>
    </row>
    <row r="30" spans="1:35" ht="9.9499999999999993" customHeight="1">
      <c r="A30" s="10" t="s">
        <v>218</v>
      </c>
      <c r="B30" s="206">
        <v>64.900000000000006</v>
      </c>
      <c r="C30" s="206">
        <v>67.599999999999994</v>
      </c>
      <c r="D30" s="208">
        <v>77.400000000000006</v>
      </c>
      <c r="E30" s="206">
        <v>74</v>
      </c>
      <c r="F30" s="206">
        <v>77</v>
      </c>
      <c r="G30" s="206">
        <v>78.2</v>
      </c>
      <c r="H30" s="208">
        <v>75.400000000000006</v>
      </c>
      <c r="I30" s="206">
        <v>74.8</v>
      </c>
      <c r="J30" s="206">
        <v>77</v>
      </c>
      <c r="K30" s="206">
        <v>80.7</v>
      </c>
      <c r="L30" s="206">
        <v>84.1</v>
      </c>
      <c r="M30" s="420"/>
      <c r="N30" s="421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154</v>
      </c>
      <c r="O55" s="209" t="s">
        <v>152</v>
      </c>
    </row>
    <row r="56" spans="1:27" ht="9.9499999999999993" customHeight="1">
      <c r="A56" s="10" t="s">
        <v>194</v>
      </c>
      <c r="B56" s="206">
        <v>98.9</v>
      </c>
      <c r="C56" s="206">
        <v>103</v>
      </c>
      <c r="D56" s="206">
        <v>91.9</v>
      </c>
      <c r="E56" s="206">
        <v>96.6</v>
      </c>
      <c r="F56" s="206">
        <v>102.7</v>
      </c>
      <c r="G56" s="206">
        <v>102.7</v>
      </c>
      <c r="H56" s="206">
        <v>102.9</v>
      </c>
      <c r="I56" s="206">
        <v>100.3</v>
      </c>
      <c r="J56" s="207">
        <v>98.9</v>
      </c>
      <c r="K56" s="206">
        <v>98.9</v>
      </c>
      <c r="L56" s="206">
        <v>99.7</v>
      </c>
      <c r="M56" s="207">
        <v>97.9</v>
      </c>
      <c r="N56" s="288">
        <f>SUM(B56:M56)/12</f>
        <v>99.533333333333317</v>
      </c>
      <c r="O56" s="208">
        <v>103.9</v>
      </c>
      <c r="P56" s="21"/>
      <c r="Q56" s="21"/>
    </row>
    <row r="57" spans="1:27" ht="9.9499999999999993" customHeight="1">
      <c r="A57" s="10" t="s">
        <v>197</v>
      </c>
      <c r="B57" s="206">
        <v>95.2</v>
      </c>
      <c r="C57" s="206">
        <v>98.2</v>
      </c>
      <c r="D57" s="206">
        <v>97.9</v>
      </c>
      <c r="E57" s="206">
        <v>98.3</v>
      </c>
      <c r="F57" s="206">
        <v>104.6</v>
      </c>
      <c r="G57" s="206">
        <v>101.1</v>
      </c>
      <c r="H57" s="206">
        <v>103</v>
      </c>
      <c r="I57" s="206">
        <v>100.1</v>
      </c>
      <c r="J57" s="207">
        <v>101.3</v>
      </c>
      <c r="K57" s="206">
        <v>101.7</v>
      </c>
      <c r="L57" s="206">
        <v>104</v>
      </c>
      <c r="M57" s="207">
        <v>103.1</v>
      </c>
      <c r="N57" s="288">
        <f t="shared" ref="N57:N59" si="1">SUM(B57:M57)/12</f>
        <v>100.70833333333333</v>
      </c>
      <c r="O57" s="208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6">
        <v>110.5</v>
      </c>
      <c r="C58" s="206">
        <v>112.3</v>
      </c>
      <c r="D58" s="206">
        <v>111.4</v>
      </c>
      <c r="E58" s="206">
        <v>106.4</v>
      </c>
      <c r="F58" s="206">
        <v>108.4</v>
      </c>
      <c r="G58" s="206">
        <v>105.6</v>
      </c>
      <c r="H58" s="206">
        <v>105.1</v>
      </c>
      <c r="I58" s="206">
        <v>103.8</v>
      </c>
      <c r="J58" s="207">
        <v>105.3</v>
      </c>
      <c r="K58" s="206">
        <v>105.5</v>
      </c>
      <c r="L58" s="206">
        <v>106.6</v>
      </c>
      <c r="M58" s="207">
        <v>102.3</v>
      </c>
      <c r="N58" s="288">
        <f t="shared" si="1"/>
        <v>106.93333333333332</v>
      </c>
      <c r="O58" s="208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6">
        <v>104.4</v>
      </c>
      <c r="C59" s="206">
        <v>104.4</v>
      </c>
      <c r="D59" s="206">
        <v>105.2</v>
      </c>
      <c r="E59" s="206">
        <v>107.2</v>
      </c>
      <c r="F59" s="206">
        <v>110.3</v>
      </c>
      <c r="G59" s="206">
        <v>111.5</v>
      </c>
      <c r="H59" s="206">
        <v>107.4</v>
      </c>
      <c r="I59" s="206">
        <v>107.8</v>
      </c>
      <c r="J59" s="207">
        <v>109.6</v>
      </c>
      <c r="K59" s="206">
        <v>111.2</v>
      </c>
      <c r="L59" s="206">
        <v>111.4</v>
      </c>
      <c r="M59" s="207">
        <v>111.9</v>
      </c>
      <c r="N59" s="288">
        <f t="shared" si="1"/>
        <v>108.52500000000002</v>
      </c>
      <c r="O59" s="208">
        <f>SUM(N59/N58)*100</f>
        <v>101.48846633416461</v>
      </c>
      <c r="P59" s="21"/>
      <c r="Q59" s="21"/>
    </row>
    <row r="60" spans="1:27" ht="10.5" customHeight="1">
      <c r="A60" s="10" t="s">
        <v>218</v>
      </c>
      <c r="B60" s="206">
        <v>109.8</v>
      </c>
      <c r="C60" s="206">
        <v>111.1</v>
      </c>
      <c r="D60" s="206">
        <v>112.9</v>
      </c>
      <c r="E60" s="206">
        <v>112.6</v>
      </c>
      <c r="F60" s="206">
        <v>115.3</v>
      </c>
      <c r="G60" s="206">
        <v>116.9</v>
      </c>
      <c r="H60" s="206">
        <v>111</v>
      </c>
      <c r="I60" s="206">
        <v>109</v>
      </c>
      <c r="J60" s="207">
        <v>114.4</v>
      </c>
      <c r="K60" s="206">
        <v>118.3</v>
      </c>
      <c r="L60" s="206">
        <v>124.3</v>
      </c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154</v>
      </c>
      <c r="O85" s="209" t="s">
        <v>152</v>
      </c>
    </row>
    <row r="86" spans="1:25" ht="9.9499999999999993" customHeight="1">
      <c r="A86" s="10" t="s">
        <v>194</v>
      </c>
      <c r="B86" s="206">
        <v>68.599999999999994</v>
      </c>
      <c r="C86" s="206">
        <v>64.099999999999994</v>
      </c>
      <c r="D86" s="206">
        <v>75.900000000000006</v>
      </c>
      <c r="E86" s="206">
        <v>72.900000000000006</v>
      </c>
      <c r="F86" s="206">
        <v>68.5</v>
      </c>
      <c r="G86" s="206">
        <v>66.5</v>
      </c>
      <c r="H86" s="206">
        <v>68.599999999999994</v>
      </c>
      <c r="I86" s="206">
        <v>57.2</v>
      </c>
      <c r="J86" s="207">
        <v>62.8</v>
      </c>
      <c r="K86" s="206">
        <v>66</v>
      </c>
      <c r="L86" s="206">
        <v>61.1</v>
      </c>
      <c r="M86" s="207">
        <v>65.400000000000006</v>
      </c>
      <c r="N86" s="288">
        <f t="shared" ref="N86:N87" si="2">SUM(B86:M86)/12</f>
        <v>66.466666666666669</v>
      </c>
      <c r="O86" s="208">
        <v>97.5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197</v>
      </c>
      <c r="B87" s="206">
        <v>56.3</v>
      </c>
      <c r="C87" s="206">
        <v>59.4</v>
      </c>
      <c r="D87" s="206">
        <v>65.8</v>
      </c>
      <c r="E87" s="206">
        <v>66.900000000000006</v>
      </c>
      <c r="F87" s="206">
        <v>63.1</v>
      </c>
      <c r="G87" s="206">
        <v>67.2</v>
      </c>
      <c r="H87" s="206">
        <v>67.8</v>
      </c>
      <c r="I87" s="206">
        <v>63.2</v>
      </c>
      <c r="J87" s="207">
        <v>65.900000000000006</v>
      </c>
      <c r="K87" s="206">
        <v>68</v>
      </c>
      <c r="L87" s="206">
        <v>64.5</v>
      </c>
      <c r="M87" s="207">
        <v>63.2</v>
      </c>
      <c r="N87" s="288">
        <f t="shared" si="2"/>
        <v>64.275000000000006</v>
      </c>
      <c r="O87" s="208">
        <f t="shared" ref="O87:O88" si="3">SUM(N87/N86)*100</f>
        <v>96.702607823470416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6">
        <v>54.1</v>
      </c>
      <c r="C88" s="206">
        <v>56.5</v>
      </c>
      <c r="D88" s="206">
        <v>60.5</v>
      </c>
      <c r="E88" s="206">
        <v>62.9</v>
      </c>
      <c r="F88" s="206">
        <v>59</v>
      </c>
      <c r="G88" s="206">
        <v>65</v>
      </c>
      <c r="H88" s="206">
        <v>66.599999999999994</v>
      </c>
      <c r="I88" s="206">
        <v>60.7</v>
      </c>
      <c r="J88" s="207">
        <v>61.9</v>
      </c>
      <c r="K88" s="206">
        <v>61.7</v>
      </c>
      <c r="L88" s="206">
        <v>63.3</v>
      </c>
      <c r="M88" s="207">
        <v>67.400000000000006</v>
      </c>
      <c r="N88" s="288">
        <f>SUM(B88:M88)/12</f>
        <v>61.633333333333333</v>
      </c>
      <c r="O88" s="208">
        <f t="shared" si="3"/>
        <v>95.890055750032403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6">
        <v>59</v>
      </c>
      <c r="C89" s="206">
        <v>61.8</v>
      </c>
      <c r="D89" s="206">
        <v>70</v>
      </c>
      <c r="E89" s="206">
        <v>71.099999999999994</v>
      </c>
      <c r="F89" s="206">
        <v>71.400000000000006</v>
      </c>
      <c r="G89" s="206">
        <v>69.900000000000006</v>
      </c>
      <c r="H89" s="206">
        <v>72.599999999999994</v>
      </c>
      <c r="I89" s="206">
        <v>65.900000000000006</v>
      </c>
      <c r="J89" s="207">
        <v>68.8</v>
      </c>
      <c r="K89" s="206">
        <v>65.7</v>
      </c>
      <c r="L89" s="206">
        <v>65.400000000000006</v>
      </c>
      <c r="M89" s="207">
        <v>67.3</v>
      </c>
      <c r="N89" s="288">
        <f>SUM(B89:M89)/12</f>
        <v>67.408333333333317</v>
      </c>
      <c r="O89" s="208">
        <f>SUM(N89/N88)*100</f>
        <v>109.36992969172523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218</v>
      </c>
      <c r="B90" s="206">
        <v>59.5</v>
      </c>
      <c r="C90" s="206">
        <v>60.6</v>
      </c>
      <c r="D90" s="206">
        <v>68.3</v>
      </c>
      <c r="E90" s="206">
        <v>65.8</v>
      </c>
      <c r="F90" s="206">
        <v>66.5</v>
      </c>
      <c r="G90" s="206">
        <v>66.7</v>
      </c>
      <c r="H90" s="206">
        <v>68.8</v>
      </c>
      <c r="I90" s="206">
        <v>68.900000000000006</v>
      </c>
      <c r="J90" s="207">
        <v>66.5</v>
      </c>
      <c r="K90" s="206">
        <v>67.7</v>
      </c>
      <c r="L90" s="206">
        <v>66.8</v>
      </c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C17" sqref="C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232</v>
      </c>
      <c r="B1" s="571"/>
      <c r="C1" s="571"/>
      <c r="D1" s="571"/>
      <c r="E1" s="571"/>
      <c r="F1" s="571"/>
      <c r="G1" s="571"/>
      <c r="M1" s="20"/>
      <c r="N1" s="462" t="s">
        <v>218</v>
      </c>
      <c r="O1" s="155"/>
      <c r="P1" s="58"/>
      <c r="Q1" s="386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303">
        <v>118602</v>
      </c>
      <c r="K3" s="272">
        <v>1</v>
      </c>
      <c r="L3" s="5">
        <f>SUM(H3)</f>
        <v>26</v>
      </c>
      <c r="M3" s="224" t="s">
        <v>32</v>
      </c>
      <c r="N3" s="17">
        <f>SUM(J3)</f>
        <v>118602</v>
      </c>
      <c r="O3" s="5">
        <f>SUM(H3)</f>
        <v>26</v>
      </c>
      <c r="P3" s="224" t="s">
        <v>32</v>
      </c>
      <c r="Q3" s="273">
        <v>111103</v>
      </c>
    </row>
    <row r="4" spans="1:19" ht="13.5" customHeight="1">
      <c r="H4" s="119">
        <v>16</v>
      </c>
      <c r="I4" s="224" t="s">
        <v>3</v>
      </c>
      <c r="J4" s="193">
        <v>117934</v>
      </c>
      <c r="K4" s="272">
        <v>2</v>
      </c>
      <c r="L4" s="5">
        <f t="shared" ref="L4:L12" si="0">SUM(H4)</f>
        <v>16</v>
      </c>
      <c r="M4" s="224" t="s">
        <v>3</v>
      </c>
      <c r="N4" s="17">
        <f t="shared" ref="N4:N12" si="1">SUM(J4)</f>
        <v>117934</v>
      </c>
      <c r="O4" s="5">
        <f t="shared" ref="O4:O12" si="2">SUM(H4)</f>
        <v>16</v>
      </c>
      <c r="P4" s="224" t="s">
        <v>3</v>
      </c>
      <c r="Q4" s="125">
        <v>67441</v>
      </c>
    </row>
    <row r="5" spans="1:19" ht="13.5" customHeight="1">
      <c r="H5" s="119">
        <v>33</v>
      </c>
      <c r="I5" s="224" t="s">
        <v>0</v>
      </c>
      <c r="J5" s="193">
        <v>93125</v>
      </c>
      <c r="K5" s="272">
        <v>3</v>
      </c>
      <c r="L5" s="5">
        <f t="shared" si="0"/>
        <v>33</v>
      </c>
      <c r="M5" s="224" t="s">
        <v>0</v>
      </c>
      <c r="N5" s="17">
        <f t="shared" si="1"/>
        <v>93125</v>
      </c>
      <c r="O5" s="5">
        <f t="shared" si="2"/>
        <v>33</v>
      </c>
      <c r="P5" s="224" t="s">
        <v>0</v>
      </c>
      <c r="Q5" s="125">
        <v>85985</v>
      </c>
      <c r="S5" s="58"/>
    </row>
    <row r="6" spans="1:19" ht="13.5" customHeight="1">
      <c r="H6" s="119">
        <v>36</v>
      </c>
      <c r="I6" s="224" t="s">
        <v>5</v>
      </c>
      <c r="J6" s="17">
        <v>76803</v>
      </c>
      <c r="K6" s="272">
        <v>4</v>
      </c>
      <c r="L6" s="5">
        <f t="shared" si="0"/>
        <v>36</v>
      </c>
      <c r="M6" s="224" t="s">
        <v>5</v>
      </c>
      <c r="N6" s="17">
        <f t="shared" si="1"/>
        <v>76803</v>
      </c>
      <c r="O6" s="5">
        <f t="shared" si="2"/>
        <v>36</v>
      </c>
      <c r="P6" s="224" t="s">
        <v>5</v>
      </c>
      <c r="Q6" s="125">
        <v>31731</v>
      </c>
    </row>
    <row r="7" spans="1:19" ht="13.5" customHeight="1">
      <c r="H7" s="119">
        <v>34</v>
      </c>
      <c r="I7" s="224" t="s">
        <v>1</v>
      </c>
      <c r="J7" s="17">
        <v>59000</v>
      </c>
      <c r="K7" s="272">
        <v>5</v>
      </c>
      <c r="L7" s="5">
        <f t="shared" si="0"/>
        <v>34</v>
      </c>
      <c r="M7" s="224" t="s">
        <v>1</v>
      </c>
      <c r="N7" s="17">
        <f t="shared" si="1"/>
        <v>59000</v>
      </c>
      <c r="O7" s="5">
        <f t="shared" si="2"/>
        <v>34</v>
      </c>
      <c r="P7" s="224" t="s">
        <v>1</v>
      </c>
      <c r="Q7" s="125">
        <v>68286</v>
      </c>
    </row>
    <row r="8" spans="1:19" ht="13.5" customHeight="1">
      <c r="G8" s="532"/>
      <c r="H8" s="408">
        <v>40</v>
      </c>
      <c r="I8" s="225" t="s">
        <v>2</v>
      </c>
      <c r="J8" s="17">
        <v>53880</v>
      </c>
      <c r="K8" s="272">
        <v>6</v>
      </c>
      <c r="L8" s="5">
        <f t="shared" si="0"/>
        <v>40</v>
      </c>
      <c r="M8" s="225" t="s">
        <v>2</v>
      </c>
      <c r="N8" s="17">
        <f t="shared" si="1"/>
        <v>53880</v>
      </c>
      <c r="O8" s="5">
        <f t="shared" si="2"/>
        <v>40</v>
      </c>
      <c r="P8" s="225" t="s">
        <v>2</v>
      </c>
      <c r="Q8" s="125">
        <v>63918</v>
      </c>
    </row>
    <row r="9" spans="1:19" ht="13.5" customHeight="1">
      <c r="H9" s="194">
        <v>13</v>
      </c>
      <c r="I9" s="227" t="s">
        <v>7</v>
      </c>
      <c r="J9" s="17">
        <v>40371</v>
      </c>
      <c r="K9" s="272">
        <v>7</v>
      </c>
      <c r="L9" s="5">
        <f t="shared" si="0"/>
        <v>13</v>
      </c>
      <c r="M9" s="227" t="s">
        <v>7</v>
      </c>
      <c r="N9" s="17">
        <f t="shared" si="1"/>
        <v>40371</v>
      </c>
      <c r="O9" s="5">
        <f t="shared" si="2"/>
        <v>13</v>
      </c>
      <c r="P9" s="227" t="s">
        <v>7</v>
      </c>
      <c r="Q9" s="125">
        <v>58439</v>
      </c>
    </row>
    <row r="10" spans="1:19" ht="13.5" customHeight="1">
      <c r="G10" s="532"/>
      <c r="H10" s="119">
        <v>17</v>
      </c>
      <c r="I10" s="224" t="s">
        <v>23</v>
      </c>
      <c r="J10" s="17">
        <v>38277</v>
      </c>
      <c r="K10" s="272">
        <v>8</v>
      </c>
      <c r="L10" s="5">
        <f t="shared" si="0"/>
        <v>17</v>
      </c>
      <c r="M10" s="224" t="s">
        <v>23</v>
      </c>
      <c r="N10" s="17">
        <f t="shared" si="1"/>
        <v>38277</v>
      </c>
      <c r="O10" s="5">
        <f t="shared" si="2"/>
        <v>17</v>
      </c>
      <c r="P10" s="224" t="s">
        <v>23</v>
      </c>
      <c r="Q10" s="125">
        <v>38808</v>
      </c>
    </row>
    <row r="11" spans="1:19" ht="13.5" customHeight="1">
      <c r="H11" s="194">
        <v>24</v>
      </c>
      <c r="I11" s="227" t="s">
        <v>30</v>
      </c>
      <c r="J11" s="17">
        <v>32409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32409</v>
      </c>
      <c r="O11" s="5">
        <f t="shared" si="2"/>
        <v>24</v>
      </c>
      <c r="P11" s="227" t="s">
        <v>30</v>
      </c>
      <c r="Q11" s="125">
        <v>28871</v>
      </c>
    </row>
    <row r="12" spans="1:19" ht="13.5" customHeight="1" thickBot="1">
      <c r="H12" s="377">
        <v>38</v>
      </c>
      <c r="I12" s="468" t="s">
        <v>40</v>
      </c>
      <c r="J12" s="533">
        <v>31444</v>
      </c>
      <c r="K12" s="271">
        <v>10</v>
      </c>
      <c r="L12" s="5">
        <f t="shared" si="0"/>
        <v>38</v>
      </c>
      <c r="M12" s="468" t="s">
        <v>40</v>
      </c>
      <c r="N12" s="160">
        <f t="shared" si="1"/>
        <v>31444</v>
      </c>
      <c r="O12" s="18">
        <f t="shared" si="2"/>
        <v>38</v>
      </c>
      <c r="P12" s="468" t="s">
        <v>40</v>
      </c>
      <c r="Q12" s="274">
        <v>29365</v>
      </c>
    </row>
    <row r="13" spans="1:19" ht="13.5" customHeight="1" thickTop="1" thickBot="1">
      <c r="H13" s="168">
        <v>25</v>
      </c>
      <c r="I13" s="246" t="s">
        <v>31</v>
      </c>
      <c r="J13" s="540">
        <v>31111</v>
      </c>
      <c r="K13" s="147"/>
      <c r="L13" s="113"/>
      <c r="M13" s="228"/>
      <c r="N13" s="471">
        <f>SUM(J43)</f>
        <v>840852</v>
      </c>
      <c r="O13" s="5"/>
      <c r="P13" s="376" t="s">
        <v>187</v>
      </c>
      <c r="Q13" s="276">
        <v>729030</v>
      </c>
    </row>
    <row r="14" spans="1:19" ht="13.5" customHeight="1">
      <c r="B14" s="24"/>
      <c r="G14" s="1"/>
      <c r="H14" s="119">
        <v>3</v>
      </c>
      <c r="I14" s="224" t="s">
        <v>12</v>
      </c>
      <c r="J14" s="17">
        <v>26187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128</v>
      </c>
      <c r="J15" s="17">
        <v>22350</v>
      </c>
      <c r="K15" s="147"/>
      <c r="L15" s="31"/>
      <c r="M15" s="1" t="s">
        <v>219</v>
      </c>
      <c r="N15" s="19"/>
      <c r="O15"/>
      <c r="P15" s="462" t="s">
        <v>220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4" t="s">
        <v>6</v>
      </c>
      <c r="J16" s="303">
        <v>12528</v>
      </c>
      <c r="K16" s="147"/>
      <c r="L16" s="5">
        <f>SUM(L3)</f>
        <v>26</v>
      </c>
      <c r="M16" s="17">
        <f>SUM(N3)</f>
        <v>118602</v>
      </c>
      <c r="N16" s="224" t="s">
        <v>32</v>
      </c>
      <c r="O16" s="5">
        <f>SUM(O3)</f>
        <v>26</v>
      </c>
      <c r="P16" s="17">
        <f>SUM(M16)</f>
        <v>118602</v>
      </c>
      <c r="Q16" s="381">
        <v>112947</v>
      </c>
      <c r="R16" s="114"/>
    </row>
    <row r="17" spans="2:20" ht="13.5" customHeight="1">
      <c r="B17" s="1"/>
      <c r="C17" s="19"/>
      <c r="D17" s="1"/>
      <c r="E17" s="22"/>
      <c r="F17" s="1"/>
      <c r="H17" s="119">
        <v>21</v>
      </c>
      <c r="I17" s="463" t="s">
        <v>199</v>
      </c>
      <c r="J17" s="17">
        <v>11443</v>
      </c>
      <c r="K17" s="147"/>
      <c r="L17" s="5">
        <f t="shared" ref="L17:L25" si="3">SUM(L4)</f>
        <v>16</v>
      </c>
      <c r="M17" s="17">
        <f t="shared" ref="M17:M25" si="4">SUM(N4)</f>
        <v>117934</v>
      </c>
      <c r="N17" s="224" t="s">
        <v>3</v>
      </c>
      <c r="O17" s="5">
        <f t="shared" ref="O17:O25" si="5">SUM(O4)</f>
        <v>16</v>
      </c>
      <c r="P17" s="17">
        <f t="shared" ref="P17:P25" si="6">SUM(M17)</f>
        <v>117934</v>
      </c>
      <c r="Q17" s="382">
        <v>81427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63" t="s">
        <v>208</v>
      </c>
      <c r="J18" s="303">
        <v>10829</v>
      </c>
      <c r="K18" s="147"/>
      <c r="L18" s="5">
        <f t="shared" si="3"/>
        <v>33</v>
      </c>
      <c r="M18" s="17">
        <f t="shared" si="4"/>
        <v>93125</v>
      </c>
      <c r="N18" s="224" t="s">
        <v>0</v>
      </c>
      <c r="O18" s="5">
        <f t="shared" si="5"/>
        <v>33</v>
      </c>
      <c r="P18" s="17">
        <f t="shared" si="6"/>
        <v>93125</v>
      </c>
      <c r="Q18" s="382">
        <v>88348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10"/>
      <c r="H19" s="119">
        <v>37</v>
      </c>
      <c r="I19" s="224" t="s">
        <v>39</v>
      </c>
      <c r="J19" s="303">
        <v>10168</v>
      </c>
      <c r="L19" s="5">
        <f t="shared" si="3"/>
        <v>36</v>
      </c>
      <c r="M19" s="17">
        <f t="shared" si="4"/>
        <v>76803</v>
      </c>
      <c r="N19" s="224" t="s">
        <v>5</v>
      </c>
      <c r="O19" s="5">
        <f t="shared" si="5"/>
        <v>36</v>
      </c>
      <c r="P19" s="17">
        <f t="shared" si="6"/>
        <v>76803</v>
      </c>
      <c r="Q19" s="382">
        <v>60472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14</v>
      </c>
      <c r="I20" s="224" t="s">
        <v>21</v>
      </c>
      <c r="J20" s="17">
        <v>9747</v>
      </c>
      <c r="L20" s="5">
        <f t="shared" si="3"/>
        <v>34</v>
      </c>
      <c r="M20" s="17">
        <f t="shared" si="4"/>
        <v>59000</v>
      </c>
      <c r="N20" s="224" t="s">
        <v>1</v>
      </c>
      <c r="O20" s="5">
        <f t="shared" si="5"/>
        <v>34</v>
      </c>
      <c r="P20" s="17">
        <f t="shared" si="6"/>
        <v>59000</v>
      </c>
      <c r="Q20" s="382">
        <v>69520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15</v>
      </c>
      <c r="I21" s="224" t="s">
        <v>22</v>
      </c>
      <c r="J21" s="193">
        <v>8781</v>
      </c>
      <c r="L21" s="5">
        <f t="shared" si="3"/>
        <v>40</v>
      </c>
      <c r="M21" s="17">
        <f t="shared" si="4"/>
        <v>53880</v>
      </c>
      <c r="N21" s="225" t="s">
        <v>2</v>
      </c>
      <c r="O21" s="5">
        <f t="shared" si="5"/>
        <v>40</v>
      </c>
      <c r="P21" s="17">
        <f t="shared" si="6"/>
        <v>53880</v>
      </c>
      <c r="Q21" s="382">
        <v>56859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4" t="s">
        <v>19</v>
      </c>
      <c r="J22" s="17">
        <v>6743</v>
      </c>
      <c r="K22" s="19"/>
      <c r="L22" s="5">
        <f t="shared" si="3"/>
        <v>13</v>
      </c>
      <c r="M22" s="17">
        <f t="shared" si="4"/>
        <v>40371</v>
      </c>
      <c r="N22" s="227" t="s">
        <v>7</v>
      </c>
      <c r="O22" s="5">
        <f t="shared" si="5"/>
        <v>13</v>
      </c>
      <c r="P22" s="17">
        <f t="shared" si="6"/>
        <v>40371</v>
      </c>
      <c r="Q22" s="382">
        <v>40885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4" t="s">
        <v>35</v>
      </c>
      <c r="J23" s="17">
        <v>4518</v>
      </c>
      <c r="K23" s="19"/>
      <c r="L23" s="5">
        <f t="shared" si="3"/>
        <v>17</v>
      </c>
      <c r="M23" s="17">
        <f t="shared" si="4"/>
        <v>38277</v>
      </c>
      <c r="N23" s="224" t="s">
        <v>23</v>
      </c>
      <c r="O23" s="5">
        <f t="shared" si="5"/>
        <v>17</v>
      </c>
      <c r="P23" s="17">
        <f t="shared" si="6"/>
        <v>38277</v>
      </c>
      <c r="Q23" s="382">
        <v>51909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20</v>
      </c>
      <c r="J24" s="17">
        <v>4411</v>
      </c>
      <c r="K24" s="19"/>
      <c r="L24" s="5">
        <f t="shared" si="3"/>
        <v>24</v>
      </c>
      <c r="M24" s="17">
        <f t="shared" si="4"/>
        <v>32409</v>
      </c>
      <c r="N24" s="227" t="s">
        <v>30</v>
      </c>
      <c r="O24" s="5">
        <f t="shared" si="5"/>
        <v>24</v>
      </c>
      <c r="P24" s="17">
        <f t="shared" si="6"/>
        <v>32409</v>
      </c>
      <c r="Q24" s="382">
        <v>30049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1</v>
      </c>
      <c r="I25" s="224" t="s">
        <v>4</v>
      </c>
      <c r="J25" s="193">
        <v>4354</v>
      </c>
      <c r="K25" s="19"/>
      <c r="L25" s="18">
        <f t="shared" si="3"/>
        <v>38</v>
      </c>
      <c r="M25" s="160">
        <f t="shared" si="4"/>
        <v>31444</v>
      </c>
      <c r="N25" s="468" t="s">
        <v>40</v>
      </c>
      <c r="O25" s="18">
        <f t="shared" si="5"/>
        <v>38</v>
      </c>
      <c r="P25" s="160">
        <f t="shared" si="6"/>
        <v>31444</v>
      </c>
      <c r="Q25" s="383">
        <v>29721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22</v>
      </c>
      <c r="I26" s="224" t="s">
        <v>28</v>
      </c>
      <c r="J26" s="17">
        <v>2975</v>
      </c>
      <c r="K26" s="19"/>
      <c r="L26" s="161"/>
      <c r="M26" s="226">
        <f>SUM(J43-(M16+M17+M18+M19+M20+M21+M22+M23+M24+M25))</f>
        <v>179007</v>
      </c>
      <c r="N26" s="304" t="s">
        <v>47</v>
      </c>
      <c r="O26" s="162"/>
      <c r="P26" s="226">
        <f>SUM(M26)</f>
        <v>179007</v>
      </c>
      <c r="Q26" s="226"/>
      <c r="R26" s="247">
        <v>806561</v>
      </c>
      <c r="T26" s="33"/>
    </row>
    <row r="27" spans="2:20" ht="13.5" customHeight="1">
      <c r="H27" s="119">
        <v>39</v>
      </c>
      <c r="I27" s="224" t="s">
        <v>41</v>
      </c>
      <c r="J27" s="17">
        <v>2349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G28" s="21"/>
      <c r="H28" s="119">
        <v>18</v>
      </c>
      <c r="I28" s="224" t="s">
        <v>24</v>
      </c>
      <c r="J28" s="17">
        <v>1987</v>
      </c>
      <c r="K28" s="19"/>
      <c r="M28" s="125">
        <f t="shared" ref="M28:M37" si="7">SUM(Q3)</f>
        <v>111103</v>
      </c>
      <c r="N28" s="224" t="s">
        <v>32</v>
      </c>
      <c r="O28" s="5">
        <f>SUM(L3)</f>
        <v>26</v>
      </c>
      <c r="P28" s="125">
        <f t="shared" ref="P28:P37" si="8">SUM(Q3)</f>
        <v>111103</v>
      </c>
    </row>
    <row r="29" spans="2:20" ht="13.5" customHeight="1">
      <c r="H29" s="119">
        <v>35</v>
      </c>
      <c r="I29" s="224" t="s">
        <v>38</v>
      </c>
      <c r="J29" s="17">
        <v>1816</v>
      </c>
      <c r="K29" s="19"/>
      <c r="M29" s="125">
        <f t="shared" si="7"/>
        <v>67441</v>
      </c>
      <c r="N29" s="224" t="s">
        <v>3</v>
      </c>
      <c r="O29" s="5">
        <f t="shared" ref="O29:O37" si="9">SUM(L4)</f>
        <v>16</v>
      </c>
      <c r="P29" s="125">
        <f t="shared" si="8"/>
        <v>67441</v>
      </c>
    </row>
    <row r="30" spans="2:20" ht="13.5" customHeight="1">
      <c r="H30" s="119">
        <v>29</v>
      </c>
      <c r="I30" s="224" t="s">
        <v>118</v>
      </c>
      <c r="J30" s="17">
        <v>1790</v>
      </c>
      <c r="K30" s="19"/>
      <c r="M30" s="125">
        <f t="shared" si="7"/>
        <v>85985</v>
      </c>
      <c r="N30" s="224" t="s">
        <v>0</v>
      </c>
      <c r="O30" s="5">
        <f t="shared" si="9"/>
        <v>33</v>
      </c>
      <c r="P30" s="125">
        <f t="shared" si="8"/>
        <v>85985</v>
      </c>
    </row>
    <row r="31" spans="2:20" ht="13.5" customHeight="1">
      <c r="H31" s="119">
        <v>27</v>
      </c>
      <c r="I31" s="224" t="s">
        <v>33</v>
      </c>
      <c r="J31" s="17">
        <v>1787</v>
      </c>
      <c r="K31" s="19"/>
      <c r="M31" s="125">
        <f t="shared" si="7"/>
        <v>31731</v>
      </c>
      <c r="N31" s="224" t="s">
        <v>5</v>
      </c>
      <c r="O31" s="5">
        <f t="shared" si="9"/>
        <v>36</v>
      </c>
      <c r="P31" s="125">
        <f t="shared" si="8"/>
        <v>31731</v>
      </c>
    </row>
    <row r="32" spans="2:20" ht="13.5" customHeight="1">
      <c r="H32" s="119">
        <v>4</v>
      </c>
      <c r="I32" s="224" t="s">
        <v>13</v>
      </c>
      <c r="J32" s="303">
        <v>1011</v>
      </c>
      <c r="K32" s="19"/>
      <c r="M32" s="125">
        <f t="shared" si="7"/>
        <v>68286</v>
      </c>
      <c r="N32" s="224" t="s">
        <v>1</v>
      </c>
      <c r="O32" s="5">
        <f t="shared" si="9"/>
        <v>34</v>
      </c>
      <c r="P32" s="125">
        <f t="shared" si="8"/>
        <v>68286</v>
      </c>
      <c r="S32" s="14"/>
    </row>
    <row r="33" spans="7:21" ht="13.5" customHeight="1">
      <c r="G33" s="534"/>
      <c r="H33" s="119">
        <v>6</v>
      </c>
      <c r="I33" s="224" t="s">
        <v>15</v>
      </c>
      <c r="J33" s="17">
        <v>655</v>
      </c>
      <c r="K33" s="19"/>
      <c r="M33" s="125">
        <f t="shared" si="7"/>
        <v>63918</v>
      </c>
      <c r="N33" s="225" t="s">
        <v>2</v>
      </c>
      <c r="O33" s="5">
        <f t="shared" si="9"/>
        <v>40</v>
      </c>
      <c r="P33" s="125">
        <f t="shared" si="8"/>
        <v>63918</v>
      </c>
      <c r="S33" s="33"/>
      <c r="T33" s="33"/>
    </row>
    <row r="34" spans="7:21" ht="13.5" customHeight="1">
      <c r="H34" s="119">
        <v>19</v>
      </c>
      <c r="I34" s="224" t="s">
        <v>25</v>
      </c>
      <c r="J34" s="17">
        <v>341</v>
      </c>
      <c r="K34" s="19"/>
      <c r="M34" s="125">
        <f t="shared" si="7"/>
        <v>58439</v>
      </c>
      <c r="N34" s="227" t="s">
        <v>7</v>
      </c>
      <c r="O34" s="5">
        <f t="shared" si="9"/>
        <v>13</v>
      </c>
      <c r="P34" s="125">
        <f t="shared" si="8"/>
        <v>58439</v>
      </c>
      <c r="S34" s="33"/>
      <c r="T34" s="33"/>
    </row>
    <row r="35" spans="7:21" ht="13.5" customHeight="1">
      <c r="H35" s="119">
        <v>23</v>
      </c>
      <c r="I35" s="224" t="s">
        <v>29</v>
      </c>
      <c r="J35" s="17">
        <v>307</v>
      </c>
      <c r="K35" s="19"/>
      <c r="M35" s="125">
        <f t="shared" si="7"/>
        <v>38808</v>
      </c>
      <c r="N35" s="224" t="s">
        <v>23</v>
      </c>
      <c r="O35" s="5">
        <f t="shared" si="9"/>
        <v>17</v>
      </c>
      <c r="P35" s="125">
        <f t="shared" si="8"/>
        <v>38808</v>
      </c>
      <c r="S35" s="33"/>
    </row>
    <row r="36" spans="7:21" ht="13.5" customHeight="1">
      <c r="H36" s="119">
        <v>32</v>
      </c>
      <c r="I36" s="224" t="s">
        <v>37</v>
      </c>
      <c r="J36" s="17">
        <v>280</v>
      </c>
      <c r="K36" s="19"/>
      <c r="M36" s="125">
        <f t="shared" si="7"/>
        <v>28871</v>
      </c>
      <c r="N36" s="227" t="s">
        <v>30</v>
      </c>
      <c r="O36" s="5">
        <f t="shared" si="9"/>
        <v>24</v>
      </c>
      <c r="P36" s="125">
        <f t="shared" si="8"/>
        <v>28871</v>
      </c>
      <c r="S36" s="33"/>
    </row>
    <row r="37" spans="7:21" ht="13.5" customHeight="1" thickBot="1">
      <c r="H37" s="119">
        <v>28</v>
      </c>
      <c r="I37" s="224" t="s">
        <v>34</v>
      </c>
      <c r="J37" s="303">
        <v>225</v>
      </c>
      <c r="K37" s="19"/>
      <c r="M37" s="159">
        <f t="shared" si="7"/>
        <v>29365</v>
      </c>
      <c r="N37" s="468" t="s">
        <v>40</v>
      </c>
      <c r="O37" s="18">
        <f t="shared" si="9"/>
        <v>38</v>
      </c>
      <c r="P37" s="159">
        <f t="shared" si="8"/>
        <v>29365</v>
      </c>
      <c r="S37" s="33"/>
    </row>
    <row r="38" spans="7:21" ht="13.5" customHeight="1" thickTop="1">
      <c r="G38" s="510"/>
      <c r="H38" s="119">
        <v>20</v>
      </c>
      <c r="I38" s="224" t="s">
        <v>26</v>
      </c>
      <c r="J38" s="17">
        <v>125</v>
      </c>
      <c r="K38" s="19"/>
      <c r="M38" s="479">
        <f>SUM(Q13-(Q3+Q4+Q5+Q6+Q7+Q8+Q9+Q10+Q11+Q12))</f>
        <v>145083</v>
      </c>
      <c r="N38" s="480" t="s">
        <v>204</v>
      </c>
      <c r="O38" s="481"/>
      <c r="P38" s="482">
        <f>SUM(M38)</f>
        <v>145083</v>
      </c>
      <c r="U38" s="33"/>
    </row>
    <row r="39" spans="7:21" ht="13.5" customHeight="1">
      <c r="H39" s="119">
        <v>10</v>
      </c>
      <c r="I39" s="224" t="s">
        <v>18</v>
      </c>
      <c r="J39" s="17">
        <v>112</v>
      </c>
      <c r="K39" s="19"/>
      <c r="P39" s="33"/>
    </row>
    <row r="40" spans="7:21" ht="13.5" customHeight="1">
      <c r="H40" s="119">
        <v>5</v>
      </c>
      <c r="I40" s="224" t="s">
        <v>14</v>
      </c>
      <c r="J40" s="126">
        <v>77</v>
      </c>
      <c r="K40" s="19"/>
    </row>
    <row r="41" spans="7:21" ht="13.5" customHeight="1">
      <c r="G41" s="534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840852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218</v>
      </c>
      <c r="D52" s="12" t="s">
        <v>210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118602</v>
      </c>
      <c r="D53" s="126">
        <f t="shared" ref="D53:D63" si="11">SUM(Q3)</f>
        <v>111103</v>
      </c>
      <c r="E53" s="123">
        <f t="shared" ref="E53:E62" si="12">SUM(P16/Q16*100)</f>
        <v>105.00677308826263</v>
      </c>
      <c r="F53" s="25">
        <f t="shared" ref="F53:F63" si="13">SUM(C53/D53*100)</f>
        <v>106.74959272026858</v>
      </c>
      <c r="G53" s="26"/>
      <c r="I53" s="223"/>
    </row>
    <row r="54" spans="1:16" ht="13.5" customHeight="1">
      <c r="A54" s="13">
        <v>2</v>
      </c>
      <c r="B54" s="224" t="s">
        <v>3</v>
      </c>
      <c r="C54" s="17">
        <f t="shared" si="10"/>
        <v>117934</v>
      </c>
      <c r="D54" s="126">
        <f t="shared" si="11"/>
        <v>67441</v>
      </c>
      <c r="E54" s="123">
        <f t="shared" si="12"/>
        <v>144.83402311272673</v>
      </c>
      <c r="F54" s="25">
        <f t="shared" si="13"/>
        <v>174.86988627096275</v>
      </c>
      <c r="G54" s="26"/>
      <c r="I54" s="223"/>
    </row>
    <row r="55" spans="1:16" ht="13.5" customHeight="1">
      <c r="A55" s="13">
        <v>3</v>
      </c>
      <c r="B55" s="224" t="s">
        <v>0</v>
      </c>
      <c r="C55" s="17">
        <f t="shared" si="10"/>
        <v>93125</v>
      </c>
      <c r="D55" s="126">
        <f t="shared" si="11"/>
        <v>85985</v>
      </c>
      <c r="E55" s="123">
        <f t="shared" si="12"/>
        <v>105.40702675782134</v>
      </c>
      <c r="F55" s="25">
        <f t="shared" si="13"/>
        <v>108.30377391405477</v>
      </c>
      <c r="G55" s="26"/>
      <c r="I55" s="223"/>
    </row>
    <row r="56" spans="1:16" ht="13.5" customHeight="1">
      <c r="A56" s="13">
        <v>4</v>
      </c>
      <c r="B56" s="224" t="s">
        <v>5</v>
      </c>
      <c r="C56" s="17">
        <f t="shared" si="10"/>
        <v>76803</v>
      </c>
      <c r="D56" s="126">
        <f t="shared" si="11"/>
        <v>31731</v>
      </c>
      <c r="E56" s="123">
        <f t="shared" si="12"/>
        <v>127.00588702209288</v>
      </c>
      <c r="F56" s="25">
        <f t="shared" si="13"/>
        <v>242.04405786139739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59000</v>
      </c>
      <c r="D57" s="126">
        <f t="shared" si="11"/>
        <v>68286</v>
      </c>
      <c r="E57" s="123">
        <f t="shared" si="12"/>
        <v>84.867663981588038</v>
      </c>
      <c r="F57" s="25">
        <f t="shared" si="13"/>
        <v>86.401312128401131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53880</v>
      </c>
      <c r="D58" s="126">
        <f t="shared" si="11"/>
        <v>63918</v>
      </c>
      <c r="E58" s="123">
        <f t="shared" si="12"/>
        <v>94.760723895953149</v>
      </c>
      <c r="F58" s="25">
        <f t="shared" si="13"/>
        <v>84.29550361400544</v>
      </c>
      <c r="G58" s="26"/>
    </row>
    <row r="59" spans="1:16" ht="13.5" customHeight="1">
      <c r="A59" s="13">
        <v>7</v>
      </c>
      <c r="B59" s="227" t="s">
        <v>7</v>
      </c>
      <c r="C59" s="17">
        <f t="shared" si="10"/>
        <v>40371</v>
      </c>
      <c r="D59" s="126">
        <f t="shared" si="11"/>
        <v>58439</v>
      </c>
      <c r="E59" s="123">
        <f t="shared" si="12"/>
        <v>98.742815213403446</v>
      </c>
      <c r="F59" s="25">
        <f t="shared" si="13"/>
        <v>69.082290935847638</v>
      </c>
      <c r="G59" s="26"/>
    </row>
    <row r="60" spans="1:16" ht="13.5" customHeight="1">
      <c r="A60" s="13">
        <v>8</v>
      </c>
      <c r="B60" s="224" t="s">
        <v>23</v>
      </c>
      <c r="C60" s="17">
        <f t="shared" si="10"/>
        <v>38277</v>
      </c>
      <c r="D60" s="126">
        <f t="shared" si="11"/>
        <v>38808</v>
      </c>
      <c r="E60" s="123">
        <f t="shared" si="12"/>
        <v>73.738658036178691</v>
      </c>
      <c r="F60" s="25">
        <f t="shared" si="13"/>
        <v>98.631725417439711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32409</v>
      </c>
      <c r="D61" s="126">
        <f t="shared" si="11"/>
        <v>28871</v>
      </c>
      <c r="E61" s="123">
        <f t="shared" si="12"/>
        <v>107.85383873007422</v>
      </c>
      <c r="F61" s="25">
        <f t="shared" si="13"/>
        <v>112.25451144747325</v>
      </c>
      <c r="G61" s="26"/>
    </row>
    <row r="62" spans="1:16" ht="13.5" customHeight="1" thickBot="1">
      <c r="A62" s="179">
        <v>10</v>
      </c>
      <c r="B62" s="468" t="s">
        <v>40</v>
      </c>
      <c r="C62" s="160">
        <f t="shared" si="10"/>
        <v>31444</v>
      </c>
      <c r="D62" s="180">
        <f t="shared" si="11"/>
        <v>29365</v>
      </c>
      <c r="E62" s="181">
        <f t="shared" si="12"/>
        <v>105.79724773729014</v>
      </c>
      <c r="F62" s="182">
        <f t="shared" si="13"/>
        <v>107.07985697258641</v>
      </c>
      <c r="G62" s="183"/>
    </row>
    <row r="63" spans="1:16" ht="13.5" customHeight="1" thickTop="1">
      <c r="A63" s="161"/>
      <c r="B63" s="184" t="s">
        <v>83</v>
      </c>
      <c r="C63" s="185">
        <f>SUM(J43)</f>
        <v>840852</v>
      </c>
      <c r="D63" s="185">
        <f t="shared" si="11"/>
        <v>729030</v>
      </c>
      <c r="E63" s="186">
        <f>SUM(C63/R26*100)</f>
        <v>104.25150732554636</v>
      </c>
      <c r="F63" s="187">
        <f t="shared" si="13"/>
        <v>115.3384634377186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C17" sqref="C1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218</v>
      </c>
      <c r="I2" s="119"/>
      <c r="J2" s="258" t="s">
        <v>125</v>
      </c>
      <c r="K2" s="5"/>
      <c r="L2" s="412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52">
        <v>28753</v>
      </c>
      <c r="I4" s="119">
        <v>33</v>
      </c>
      <c r="J4" s="224" t="s">
        <v>0</v>
      </c>
      <c r="K4" s="163">
        <f>SUM(I4)</f>
        <v>33</v>
      </c>
      <c r="L4" s="429">
        <v>18744</v>
      </c>
      <c r="M4" s="54"/>
      <c r="N4" s="130"/>
      <c r="O4" s="130"/>
      <c r="S4" s="31"/>
      <c r="T4" s="31"/>
      <c r="U4" s="31"/>
    </row>
    <row r="5" spans="8:30">
      <c r="H5" s="268">
        <v>20277</v>
      </c>
      <c r="I5" s="119">
        <v>26</v>
      </c>
      <c r="J5" s="224" t="s">
        <v>32</v>
      </c>
      <c r="K5" s="163">
        <f t="shared" ref="K5:K13" si="0">SUM(I5)</f>
        <v>26</v>
      </c>
      <c r="L5" s="430">
        <v>20106</v>
      </c>
      <c r="M5" s="54"/>
      <c r="N5" s="130"/>
      <c r="O5" s="130"/>
      <c r="S5" s="31"/>
      <c r="T5" s="31"/>
      <c r="U5" s="31"/>
    </row>
    <row r="6" spans="8:30">
      <c r="H6" s="268">
        <v>5175</v>
      </c>
      <c r="I6" s="119">
        <v>38</v>
      </c>
      <c r="J6" s="224" t="s">
        <v>40</v>
      </c>
      <c r="K6" s="163">
        <f t="shared" si="0"/>
        <v>38</v>
      </c>
      <c r="L6" s="430">
        <v>5425</v>
      </c>
      <c r="M6" s="54"/>
      <c r="N6" s="257"/>
      <c r="O6" s="130"/>
      <c r="S6" s="31"/>
      <c r="T6" s="31"/>
      <c r="U6" s="31"/>
    </row>
    <row r="7" spans="8:30">
      <c r="H7" s="53">
        <v>4786</v>
      </c>
      <c r="I7" s="119">
        <v>14</v>
      </c>
      <c r="J7" s="224" t="s">
        <v>21</v>
      </c>
      <c r="K7" s="163">
        <f t="shared" si="0"/>
        <v>14</v>
      </c>
      <c r="L7" s="430">
        <v>4873</v>
      </c>
      <c r="M7" s="54"/>
      <c r="N7" s="130"/>
      <c r="O7" s="130"/>
      <c r="S7" s="31"/>
      <c r="T7" s="31"/>
      <c r="U7" s="31"/>
    </row>
    <row r="8" spans="8:30">
      <c r="H8" s="53">
        <v>3283</v>
      </c>
      <c r="I8" s="119">
        <v>15</v>
      </c>
      <c r="J8" s="224" t="s">
        <v>22</v>
      </c>
      <c r="K8" s="163">
        <f t="shared" si="0"/>
        <v>15</v>
      </c>
      <c r="L8" s="430">
        <v>2796</v>
      </c>
      <c r="M8" s="54"/>
      <c r="N8" s="130"/>
      <c r="O8" s="130"/>
      <c r="S8" s="31"/>
      <c r="T8" s="31"/>
      <c r="U8" s="31"/>
    </row>
    <row r="9" spans="8:30">
      <c r="H9" s="127">
        <v>2899</v>
      </c>
      <c r="I9" s="119">
        <v>36</v>
      </c>
      <c r="J9" s="224" t="s">
        <v>5</v>
      </c>
      <c r="K9" s="163">
        <f t="shared" si="0"/>
        <v>36</v>
      </c>
      <c r="L9" s="430">
        <v>1828</v>
      </c>
      <c r="M9" s="54"/>
      <c r="N9" s="130"/>
      <c r="O9" s="130"/>
      <c r="S9" s="31"/>
      <c r="T9" s="31"/>
      <c r="U9" s="31"/>
    </row>
    <row r="10" spans="8:30">
      <c r="H10" s="244">
        <v>2541</v>
      </c>
      <c r="I10" s="194">
        <v>37</v>
      </c>
      <c r="J10" s="227" t="s">
        <v>39</v>
      </c>
      <c r="K10" s="163">
        <f t="shared" si="0"/>
        <v>37</v>
      </c>
      <c r="L10" s="430">
        <v>2498</v>
      </c>
      <c r="S10" s="31"/>
      <c r="T10" s="31"/>
      <c r="U10" s="31"/>
    </row>
    <row r="11" spans="8:30">
      <c r="H11" s="139">
        <v>1889</v>
      </c>
      <c r="I11" s="119">
        <v>34</v>
      </c>
      <c r="J11" s="224" t="s">
        <v>1</v>
      </c>
      <c r="K11" s="163">
        <f t="shared" si="0"/>
        <v>34</v>
      </c>
      <c r="L11" s="430">
        <v>2612</v>
      </c>
      <c r="M11" s="54"/>
      <c r="N11" s="130"/>
      <c r="O11" s="130"/>
      <c r="S11" s="31"/>
      <c r="T11" s="31"/>
      <c r="U11" s="31"/>
    </row>
    <row r="12" spans="8:30">
      <c r="H12" s="234">
        <v>1684</v>
      </c>
      <c r="I12" s="194">
        <v>17</v>
      </c>
      <c r="J12" s="227" t="s">
        <v>23</v>
      </c>
      <c r="K12" s="163">
        <f t="shared" si="0"/>
        <v>17</v>
      </c>
      <c r="L12" s="430">
        <v>1634</v>
      </c>
      <c r="M12" s="54"/>
      <c r="N12" s="130"/>
      <c r="O12" s="130"/>
      <c r="S12" s="31"/>
      <c r="T12" s="31"/>
      <c r="U12" s="31"/>
    </row>
    <row r="13" spans="8:30" ht="14.25" thickBot="1">
      <c r="H13" s="541">
        <v>1461</v>
      </c>
      <c r="I13" s="473">
        <v>16</v>
      </c>
      <c r="J13" s="474" t="s">
        <v>3</v>
      </c>
      <c r="K13" s="163">
        <f t="shared" si="0"/>
        <v>16</v>
      </c>
      <c r="L13" s="430">
        <v>1447</v>
      </c>
      <c r="M13" s="54"/>
      <c r="N13" s="130"/>
      <c r="O13" s="130"/>
      <c r="S13" s="31"/>
      <c r="T13" s="31"/>
      <c r="U13" s="31"/>
    </row>
    <row r="14" spans="8:30" ht="14.25" thickTop="1">
      <c r="H14" s="53">
        <v>1351</v>
      </c>
      <c r="I14" s="168">
        <v>27</v>
      </c>
      <c r="J14" s="246" t="s">
        <v>33</v>
      </c>
      <c r="K14" s="151" t="s">
        <v>9</v>
      </c>
      <c r="L14" s="431">
        <v>67467</v>
      </c>
      <c r="S14" s="31"/>
      <c r="T14" s="31"/>
      <c r="U14" s="31"/>
    </row>
    <row r="15" spans="8:30">
      <c r="H15" s="53">
        <v>1154</v>
      </c>
      <c r="I15" s="119">
        <v>24</v>
      </c>
      <c r="J15" s="224" t="s">
        <v>30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268">
        <v>1084</v>
      </c>
      <c r="I16" s="119">
        <v>25</v>
      </c>
      <c r="J16" s="224" t="s">
        <v>31</v>
      </c>
      <c r="K16" s="163">
        <f>SUM(I4)</f>
        <v>33</v>
      </c>
      <c r="L16" s="224" t="s">
        <v>0</v>
      </c>
      <c r="M16" s="432">
        <v>18310</v>
      </c>
      <c r="N16" s="128">
        <f>SUM(H4)</f>
        <v>28753</v>
      </c>
      <c r="O16" s="54"/>
      <c r="P16" s="21"/>
      <c r="S16" s="31"/>
      <c r="T16" s="31"/>
      <c r="U16" s="31"/>
    </row>
    <row r="17" spans="1:21">
      <c r="H17" s="127">
        <v>383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32</v>
      </c>
      <c r="M17" s="433">
        <v>19761</v>
      </c>
      <c r="N17" s="128">
        <f t="shared" ref="N17:N25" si="2">SUM(H5)</f>
        <v>20277</v>
      </c>
      <c r="O17" s="54"/>
      <c r="P17" s="21"/>
      <c r="S17" s="31"/>
      <c r="T17" s="31"/>
      <c r="U17" s="31"/>
    </row>
    <row r="18" spans="1:21">
      <c r="H18" s="543">
        <v>328</v>
      </c>
      <c r="I18" s="408">
        <v>40</v>
      </c>
      <c r="J18" s="225" t="s">
        <v>2</v>
      </c>
      <c r="K18" s="163">
        <f t="shared" si="1"/>
        <v>38</v>
      </c>
      <c r="L18" s="224" t="s">
        <v>40</v>
      </c>
      <c r="M18" s="433">
        <v>5638</v>
      </c>
      <c r="N18" s="128">
        <f t="shared" si="2"/>
        <v>5175</v>
      </c>
      <c r="O18" s="54"/>
      <c r="P18" s="21"/>
      <c r="S18" s="31"/>
      <c r="T18" s="31"/>
      <c r="U18" s="31"/>
    </row>
    <row r="19" spans="1:21">
      <c r="H19" s="128">
        <v>250</v>
      </c>
      <c r="I19" s="119">
        <v>19</v>
      </c>
      <c r="J19" s="224" t="s">
        <v>25</v>
      </c>
      <c r="K19" s="163">
        <f t="shared" si="1"/>
        <v>14</v>
      </c>
      <c r="L19" s="224" t="s">
        <v>21</v>
      </c>
      <c r="M19" s="433">
        <v>5747</v>
      </c>
      <c r="N19" s="128">
        <f t="shared" si="2"/>
        <v>4786</v>
      </c>
      <c r="O19" s="54"/>
      <c r="P19" s="21"/>
      <c r="S19" s="31"/>
      <c r="T19" s="31"/>
      <c r="U19" s="31"/>
    </row>
    <row r="20" spans="1:21" ht="14.25" thickBot="1">
      <c r="H20" s="268">
        <v>170</v>
      </c>
      <c r="I20" s="119">
        <v>21</v>
      </c>
      <c r="J20" s="224" t="s">
        <v>27</v>
      </c>
      <c r="K20" s="163">
        <f t="shared" si="1"/>
        <v>15</v>
      </c>
      <c r="L20" s="224" t="s">
        <v>22</v>
      </c>
      <c r="M20" s="433">
        <v>3090</v>
      </c>
      <c r="N20" s="128">
        <f t="shared" si="2"/>
        <v>3283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4" t="s">
        <v>56</v>
      </c>
      <c r="H21" s="542">
        <v>133</v>
      </c>
      <c r="I21" s="119">
        <v>23</v>
      </c>
      <c r="J21" s="224" t="s">
        <v>29</v>
      </c>
      <c r="K21" s="163">
        <f t="shared" si="1"/>
        <v>36</v>
      </c>
      <c r="L21" s="224" t="s">
        <v>5</v>
      </c>
      <c r="M21" s="433">
        <v>2014</v>
      </c>
      <c r="N21" s="128">
        <f t="shared" si="2"/>
        <v>2899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28753</v>
      </c>
      <c r="D22" s="128">
        <f>SUM(L4)</f>
        <v>18744</v>
      </c>
      <c r="E22" s="66">
        <f t="shared" ref="E22:E32" si="4">SUM(N16/M16*100)</f>
        <v>157.03440742763516</v>
      </c>
      <c r="F22" s="70">
        <f>SUM(C22/D22*100)</f>
        <v>153.39842082799828</v>
      </c>
      <c r="G22" s="5"/>
      <c r="H22" s="535">
        <v>106</v>
      </c>
      <c r="I22" s="119">
        <v>2</v>
      </c>
      <c r="J22" s="224" t="s">
        <v>6</v>
      </c>
      <c r="K22" s="163">
        <f t="shared" si="1"/>
        <v>37</v>
      </c>
      <c r="L22" s="227" t="s">
        <v>39</v>
      </c>
      <c r="M22" s="433">
        <v>2783</v>
      </c>
      <c r="N22" s="128">
        <f t="shared" si="2"/>
        <v>2541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20277</v>
      </c>
      <c r="D23" s="128">
        <f>SUM(L5)</f>
        <v>20106</v>
      </c>
      <c r="E23" s="66">
        <f t="shared" si="4"/>
        <v>102.61120388644301</v>
      </c>
      <c r="F23" s="70">
        <f t="shared" ref="F23:F32" si="5">SUM(C23/D23*100)</f>
        <v>100.85049239033124</v>
      </c>
      <c r="G23" s="5"/>
      <c r="H23" s="131">
        <v>80</v>
      </c>
      <c r="I23" s="119">
        <v>39</v>
      </c>
      <c r="J23" s="224" t="s">
        <v>41</v>
      </c>
      <c r="K23" s="163">
        <f t="shared" si="1"/>
        <v>34</v>
      </c>
      <c r="L23" s="224" t="s">
        <v>1</v>
      </c>
      <c r="M23" s="433">
        <v>1996</v>
      </c>
      <c r="N23" s="128">
        <f t="shared" si="2"/>
        <v>1889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40</v>
      </c>
      <c r="C24" s="52">
        <f t="shared" si="3"/>
        <v>5175</v>
      </c>
      <c r="D24" s="128">
        <f t="shared" ref="D24:D31" si="6">SUM(L6)</f>
        <v>5425</v>
      </c>
      <c r="E24" s="66">
        <f t="shared" si="4"/>
        <v>91.787868038311458</v>
      </c>
      <c r="F24" s="70">
        <f t="shared" si="5"/>
        <v>95.391705069124427</v>
      </c>
      <c r="G24" s="5"/>
      <c r="H24" s="176">
        <v>57</v>
      </c>
      <c r="I24" s="119">
        <v>22</v>
      </c>
      <c r="J24" s="224" t="s">
        <v>28</v>
      </c>
      <c r="K24" s="163">
        <f t="shared" si="1"/>
        <v>17</v>
      </c>
      <c r="L24" s="227" t="s">
        <v>23</v>
      </c>
      <c r="M24" s="433">
        <v>1650</v>
      </c>
      <c r="N24" s="128">
        <f t="shared" si="2"/>
        <v>1684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21</v>
      </c>
      <c r="C25" s="52">
        <f t="shared" si="3"/>
        <v>4786</v>
      </c>
      <c r="D25" s="128">
        <f t="shared" si="6"/>
        <v>4873</v>
      </c>
      <c r="E25" s="66">
        <f t="shared" si="4"/>
        <v>83.278232121106669</v>
      </c>
      <c r="F25" s="70">
        <f t="shared" si="5"/>
        <v>98.214652164990767</v>
      </c>
      <c r="G25" s="5"/>
      <c r="H25" s="131">
        <v>50</v>
      </c>
      <c r="I25" s="119">
        <v>6</v>
      </c>
      <c r="J25" s="224" t="s">
        <v>15</v>
      </c>
      <c r="K25" s="253">
        <f t="shared" si="1"/>
        <v>16</v>
      </c>
      <c r="L25" s="474" t="s">
        <v>3</v>
      </c>
      <c r="M25" s="434">
        <v>1419</v>
      </c>
      <c r="N25" s="234">
        <f t="shared" si="2"/>
        <v>1461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3283</v>
      </c>
      <c r="D26" s="128">
        <f t="shared" si="6"/>
        <v>2796</v>
      </c>
      <c r="E26" s="66">
        <f t="shared" si="4"/>
        <v>106.24595469255664</v>
      </c>
      <c r="F26" s="70">
        <f t="shared" si="5"/>
        <v>117.41773962804005</v>
      </c>
      <c r="G26" s="16"/>
      <c r="H26" s="176">
        <v>43</v>
      </c>
      <c r="I26" s="119">
        <v>4</v>
      </c>
      <c r="J26" s="224" t="s">
        <v>13</v>
      </c>
      <c r="K26" s="5"/>
      <c r="L26" s="516" t="s">
        <v>198</v>
      </c>
      <c r="M26" s="435">
        <v>68177</v>
      </c>
      <c r="N26" s="266">
        <f>SUM(H44)</f>
        <v>77987</v>
      </c>
      <c r="S26" s="31"/>
      <c r="T26" s="31"/>
      <c r="U26" s="31"/>
    </row>
    <row r="27" spans="1:21">
      <c r="A27" s="76">
        <v>6</v>
      </c>
      <c r="B27" s="224" t="s">
        <v>5</v>
      </c>
      <c r="C27" s="52">
        <f t="shared" si="3"/>
        <v>2899</v>
      </c>
      <c r="D27" s="128">
        <f t="shared" si="6"/>
        <v>1828</v>
      </c>
      <c r="E27" s="66">
        <f t="shared" si="4"/>
        <v>143.94240317775569</v>
      </c>
      <c r="F27" s="70">
        <f t="shared" si="5"/>
        <v>158.58862144420132</v>
      </c>
      <c r="G27" s="5"/>
      <c r="H27" s="176">
        <v>21</v>
      </c>
      <c r="I27" s="119">
        <v>9</v>
      </c>
      <c r="J27" s="463" t="s">
        <v>209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39</v>
      </c>
      <c r="C28" s="52">
        <f t="shared" si="3"/>
        <v>2541</v>
      </c>
      <c r="D28" s="128">
        <f t="shared" si="6"/>
        <v>2498</v>
      </c>
      <c r="E28" s="66">
        <f t="shared" si="4"/>
        <v>91.304347826086953</v>
      </c>
      <c r="F28" s="70">
        <f t="shared" si="5"/>
        <v>101.72137710168134</v>
      </c>
      <c r="G28" s="5"/>
      <c r="H28" s="131">
        <v>21</v>
      </c>
      <c r="I28" s="119">
        <v>31</v>
      </c>
      <c r="J28" s="224" t="s">
        <v>128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1889</v>
      </c>
      <c r="D29" s="128">
        <f t="shared" si="6"/>
        <v>2612</v>
      </c>
      <c r="E29" s="66">
        <f t="shared" si="4"/>
        <v>94.639278557114224</v>
      </c>
      <c r="F29" s="70">
        <f t="shared" si="5"/>
        <v>72.320061255742729</v>
      </c>
      <c r="G29" s="15"/>
      <c r="H29" s="131">
        <v>7</v>
      </c>
      <c r="I29" s="119">
        <v>3</v>
      </c>
      <c r="J29" s="224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23</v>
      </c>
      <c r="C30" s="52">
        <f t="shared" si="3"/>
        <v>1684</v>
      </c>
      <c r="D30" s="128">
        <f t="shared" si="6"/>
        <v>1634</v>
      </c>
      <c r="E30" s="66">
        <f t="shared" si="4"/>
        <v>102.06060606060605</v>
      </c>
      <c r="F30" s="70">
        <f t="shared" si="5"/>
        <v>103.05997552019583</v>
      </c>
      <c r="G30" s="16"/>
      <c r="H30" s="131">
        <v>1</v>
      </c>
      <c r="I30" s="119">
        <v>12</v>
      </c>
      <c r="J30" s="224" t="s">
        <v>20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4" t="s">
        <v>3</v>
      </c>
      <c r="C31" s="52">
        <f t="shared" si="3"/>
        <v>1461</v>
      </c>
      <c r="D31" s="128">
        <f t="shared" si="6"/>
        <v>1447</v>
      </c>
      <c r="E31" s="66">
        <f t="shared" si="4"/>
        <v>102.95983086680761</v>
      </c>
      <c r="F31" s="70">
        <f t="shared" si="5"/>
        <v>100.9675190048376</v>
      </c>
      <c r="G31" s="132"/>
      <c r="H31" s="535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77987</v>
      </c>
      <c r="D32" s="82">
        <f>SUM(L14)</f>
        <v>67467</v>
      </c>
      <c r="E32" s="85">
        <f t="shared" si="4"/>
        <v>114.38901682385556</v>
      </c>
      <c r="F32" s="83">
        <f t="shared" si="5"/>
        <v>115.5928083359272</v>
      </c>
      <c r="G32" s="84"/>
      <c r="H32" s="536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169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18</v>
      </c>
      <c r="J37" s="224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8">
        <v>0</v>
      </c>
      <c r="I38" s="119">
        <v>20</v>
      </c>
      <c r="J38" s="224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28</v>
      </c>
      <c r="J39" s="224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4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4" t="s">
        <v>35</v>
      </c>
      <c r="L41" s="57"/>
      <c r="M41" s="31"/>
      <c r="S41" s="31"/>
      <c r="T41" s="31"/>
      <c r="U41" s="31"/>
    </row>
    <row r="42" spans="1:30">
      <c r="H42" s="268">
        <v>0</v>
      </c>
      <c r="I42" s="119">
        <v>32</v>
      </c>
      <c r="J42" s="224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77987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218</v>
      </c>
      <c r="I47" s="119"/>
      <c r="J47" s="251" t="s">
        <v>80</v>
      </c>
      <c r="K47" s="5"/>
      <c r="L47" s="417" t="s">
        <v>210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128">
        <v>65441</v>
      </c>
      <c r="I49" s="119">
        <v>26</v>
      </c>
      <c r="J49" s="224" t="s">
        <v>32</v>
      </c>
      <c r="K49" s="5">
        <f>SUM(I49)</f>
        <v>26</v>
      </c>
      <c r="L49" s="423">
        <v>58779</v>
      </c>
      <c r="M49" s="1"/>
      <c r="N49" s="129"/>
      <c r="O49" s="129"/>
      <c r="S49" s="31"/>
      <c r="T49" s="31"/>
      <c r="U49" s="31"/>
      <c r="V49" s="31"/>
    </row>
    <row r="50" spans="1:22">
      <c r="H50" s="128">
        <v>47728</v>
      </c>
      <c r="I50" s="119">
        <v>16</v>
      </c>
      <c r="J50" s="224" t="s">
        <v>3</v>
      </c>
      <c r="K50" s="5">
        <f t="shared" ref="K50:K58" si="7">SUM(I50)</f>
        <v>16</v>
      </c>
      <c r="L50" s="423">
        <v>6560</v>
      </c>
      <c r="M50" s="31"/>
      <c r="N50" s="130"/>
      <c r="O50" s="130"/>
      <c r="S50" s="31"/>
      <c r="T50" s="31"/>
      <c r="U50" s="31"/>
      <c r="V50" s="31"/>
    </row>
    <row r="51" spans="1:22">
      <c r="H51" s="53">
        <v>15546</v>
      </c>
      <c r="I51" s="119">
        <v>13</v>
      </c>
      <c r="J51" s="224" t="s">
        <v>7</v>
      </c>
      <c r="K51" s="5">
        <f t="shared" si="7"/>
        <v>13</v>
      </c>
      <c r="L51" s="423">
        <v>30181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13791</v>
      </c>
      <c r="I52" s="119">
        <v>33</v>
      </c>
      <c r="J52" s="224" t="s">
        <v>0</v>
      </c>
      <c r="K52" s="5">
        <f t="shared" si="7"/>
        <v>33</v>
      </c>
      <c r="L52" s="423">
        <v>11975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12319</v>
      </c>
      <c r="I53" s="119">
        <v>25</v>
      </c>
      <c r="J53" s="224" t="s">
        <v>31</v>
      </c>
      <c r="K53" s="5">
        <f t="shared" si="7"/>
        <v>25</v>
      </c>
      <c r="L53" s="423">
        <v>12392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65441</v>
      </c>
      <c r="D54" s="139">
        <f>SUM(L49)</f>
        <v>58779</v>
      </c>
      <c r="E54" s="66">
        <f t="shared" ref="E54:E64" si="9">SUM(N63/M63*100)</f>
        <v>104.20209547466641</v>
      </c>
      <c r="F54" s="66">
        <f>SUM(C54/D54*100)</f>
        <v>111.33397982272579</v>
      </c>
      <c r="G54" s="5"/>
      <c r="H54" s="127">
        <v>10205</v>
      </c>
      <c r="I54" s="119">
        <v>34</v>
      </c>
      <c r="J54" s="224" t="s">
        <v>1</v>
      </c>
      <c r="K54" s="5">
        <f t="shared" si="7"/>
        <v>34</v>
      </c>
      <c r="L54" s="423">
        <v>10212</v>
      </c>
      <c r="M54" s="31"/>
      <c r="N54" s="511"/>
      <c r="O54" s="130"/>
      <c r="S54" s="31"/>
      <c r="T54" s="31"/>
      <c r="U54" s="31"/>
      <c r="V54" s="31"/>
    </row>
    <row r="55" spans="1:22">
      <c r="A55" s="76">
        <v>2</v>
      </c>
      <c r="B55" s="224" t="s">
        <v>3</v>
      </c>
      <c r="C55" s="52">
        <f t="shared" si="8"/>
        <v>47728</v>
      </c>
      <c r="D55" s="139">
        <f t="shared" ref="D55:D64" si="10">SUM(L50)</f>
        <v>6560</v>
      </c>
      <c r="E55" s="66">
        <f t="shared" si="9"/>
        <v>459.67446788018879</v>
      </c>
      <c r="F55" s="66">
        <f t="shared" ref="F55:F64" si="11">SUM(C55/D55*100)</f>
        <v>727.56097560975604</v>
      </c>
      <c r="G55" s="5"/>
      <c r="H55" s="127">
        <v>9495</v>
      </c>
      <c r="I55" s="119">
        <v>40</v>
      </c>
      <c r="J55" s="224" t="s">
        <v>2</v>
      </c>
      <c r="K55" s="5">
        <f t="shared" si="7"/>
        <v>40</v>
      </c>
      <c r="L55" s="423">
        <v>3937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15546</v>
      </c>
      <c r="D56" s="139">
        <f t="shared" si="10"/>
        <v>30181</v>
      </c>
      <c r="E56" s="66">
        <f t="shared" si="9"/>
        <v>131.7011182649949</v>
      </c>
      <c r="F56" s="66">
        <f t="shared" si="11"/>
        <v>51.509227659785964</v>
      </c>
      <c r="G56" s="5"/>
      <c r="H56" s="53">
        <v>4569</v>
      </c>
      <c r="I56" s="119">
        <v>24</v>
      </c>
      <c r="J56" s="224" t="s">
        <v>30</v>
      </c>
      <c r="K56" s="5">
        <f t="shared" si="7"/>
        <v>24</v>
      </c>
      <c r="L56" s="423">
        <v>4305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0</v>
      </c>
      <c r="C57" s="52">
        <f t="shared" si="8"/>
        <v>13791</v>
      </c>
      <c r="D57" s="139">
        <f t="shared" si="10"/>
        <v>11975</v>
      </c>
      <c r="E57" s="66">
        <f t="shared" si="9"/>
        <v>112.40524900154863</v>
      </c>
      <c r="F57" s="66">
        <f t="shared" si="11"/>
        <v>115.16492693110646</v>
      </c>
      <c r="G57" s="5"/>
      <c r="H57" s="537">
        <v>2028</v>
      </c>
      <c r="I57" s="119">
        <v>15</v>
      </c>
      <c r="J57" s="224" t="s">
        <v>22</v>
      </c>
      <c r="K57" s="5">
        <f t="shared" si="7"/>
        <v>15</v>
      </c>
      <c r="L57" s="423">
        <v>2863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31</v>
      </c>
      <c r="C58" s="52">
        <f t="shared" si="8"/>
        <v>12319</v>
      </c>
      <c r="D58" s="139">
        <f t="shared" si="10"/>
        <v>12392</v>
      </c>
      <c r="E58" s="66">
        <f t="shared" si="9"/>
        <v>93.751902587519027</v>
      </c>
      <c r="F58" s="66">
        <f t="shared" si="11"/>
        <v>99.410910264686891</v>
      </c>
      <c r="G58" s="16"/>
      <c r="H58" s="234">
        <v>1989</v>
      </c>
      <c r="I58" s="194">
        <v>36</v>
      </c>
      <c r="J58" s="227" t="s">
        <v>5</v>
      </c>
      <c r="K58" s="18">
        <f t="shared" si="7"/>
        <v>36</v>
      </c>
      <c r="L58" s="424">
        <v>2066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10205</v>
      </c>
      <c r="D59" s="139">
        <f t="shared" si="10"/>
        <v>10212</v>
      </c>
      <c r="E59" s="66">
        <f t="shared" si="9"/>
        <v>123.1149716491736</v>
      </c>
      <c r="F59" s="66">
        <f t="shared" si="11"/>
        <v>99.931453192322763</v>
      </c>
      <c r="G59" s="5"/>
      <c r="H59" s="544">
        <v>1973</v>
      </c>
      <c r="I59" s="470">
        <v>22</v>
      </c>
      <c r="J59" s="308" t="s">
        <v>28</v>
      </c>
      <c r="K59" s="12" t="s">
        <v>76</v>
      </c>
      <c r="L59" s="425">
        <v>152529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9495</v>
      </c>
      <c r="D60" s="139">
        <f t="shared" si="10"/>
        <v>3937</v>
      </c>
      <c r="E60" s="66">
        <f t="shared" si="9"/>
        <v>140.83358053989915</v>
      </c>
      <c r="F60" s="66">
        <f t="shared" si="11"/>
        <v>241.17348234696468</v>
      </c>
      <c r="G60" s="5"/>
      <c r="H60" s="131">
        <v>962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4569</v>
      </c>
      <c r="D61" s="139">
        <f t="shared" si="10"/>
        <v>4305</v>
      </c>
      <c r="E61" s="66">
        <f t="shared" si="9"/>
        <v>108.83754168651738</v>
      </c>
      <c r="F61" s="66">
        <f t="shared" si="11"/>
        <v>106.13240418118465</v>
      </c>
      <c r="G61" s="15"/>
      <c r="H61" s="131">
        <v>684</v>
      </c>
      <c r="I61" s="197">
        <v>21</v>
      </c>
      <c r="J61" s="5" t="s">
        <v>195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2028</v>
      </c>
      <c r="D62" s="139">
        <f t="shared" si="10"/>
        <v>2863</v>
      </c>
      <c r="E62" s="66">
        <f t="shared" si="9"/>
        <v>75.362318840579718</v>
      </c>
      <c r="F62" s="66">
        <f t="shared" si="11"/>
        <v>70.834788683199449</v>
      </c>
      <c r="G62" s="16"/>
      <c r="H62" s="537">
        <v>670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5">
        <f t="shared" si="8"/>
        <v>1989</v>
      </c>
      <c r="D63" s="195">
        <f t="shared" si="10"/>
        <v>2066</v>
      </c>
      <c r="E63" s="72">
        <f t="shared" si="9"/>
        <v>78.061224489795919</v>
      </c>
      <c r="F63" s="72">
        <f t="shared" si="11"/>
        <v>96.272991287512099</v>
      </c>
      <c r="G63" s="132"/>
      <c r="H63" s="176">
        <v>411</v>
      </c>
      <c r="I63" s="119">
        <v>9</v>
      </c>
      <c r="J63" s="463" t="s">
        <v>206</v>
      </c>
      <c r="K63" s="5">
        <f>SUM(K49)</f>
        <v>26</v>
      </c>
      <c r="L63" s="224" t="s">
        <v>32</v>
      </c>
      <c r="M63" s="237">
        <v>62802</v>
      </c>
      <c r="N63" s="128">
        <f>SUM(H49)</f>
        <v>65441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188395</v>
      </c>
      <c r="D64" s="196">
        <f t="shared" si="10"/>
        <v>152529</v>
      </c>
      <c r="E64" s="85">
        <f t="shared" si="9"/>
        <v>134.51213068871468</v>
      </c>
      <c r="F64" s="85">
        <f t="shared" si="11"/>
        <v>123.51421696857648</v>
      </c>
      <c r="G64" s="84"/>
      <c r="H64" s="176">
        <v>231</v>
      </c>
      <c r="I64" s="119">
        <v>1</v>
      </c>
      <c r="J64" s="224" t="s">
        <v>4</v>
      </c>
      <c r="K64" s="5">
        <f t="shared" ref="K64:K72" si="12">SUM(K50)</f>
        <v>16</v>
      </c>
      <c r="L64" s="224" t="s">
        <v>3</v>
      </c>
      <c r="M64" s="237">
        <v>10383</v>
      </c>
      <c r="N64" s="128">
        <f t="shared" ref="N64:N72" si="13">SUM(H50)</f>
        <v>47728</v>
      </c>
      <c r="O64" s="54"/>
      <c r="S64" s="31"/>
      <c r="T64" s="31"/>
      <c r="U64" s="31"/>
      <c r="V64" s="31"/>
    </row>
    <row r="65" spans="2:22">
      <c r="H65" s="52">
        <v>144</v>
      </c>
      <c r="I65" s="119">
        <v>23</v>
      </c>
      <c r="J65" s="224" t="s">
        <v>29</v>
      </c>
      <c r="K65" s="5">
        <f t="shared" si="12"/>
        <v>13</v>
      </c>
      <c r="L65" s="224" t="s">
        <v>7</v>
      </c>
      <c r="M65" s="237">
        <v>11804</v>
      </c>
      <c r="N65" s="128">
        <f t="shared" si="13"/>
        <v>15546</v>
      </c>
      <c r="O65" s="54"/>
      <c r="S65" s="31"/>
      <c r="T65" s="31"/>
      <c r="U65" s="31"/>
      <c r="V65" s="31"/>
    </row>
    <row r="66" spans="2:22">
      <c r="H66" s="457">
        <v>114</v>
      </c>
      <c r="I66" s="119">
        <v>29</v>
      </c>
      <c r="J66" s="224" t="s">
        <v>118</v>
      </c>
      <c r="K66" s="5">
        <f t="shared" si="12"/>
        <v>33</v>
      </c>
      <c r="L66" s="224" t="s">
        <v>0</v>
      </c>
      <c r="M66" s="237">
        <v>12269</v>
      </c>
      <c r="N66" s="128">
        <f t="shared" si="13"/>
        <v>13791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42</v>
      </c>
      <c r="I67" s="119">
        <v>30</v>
      </c>
      <c r="J67" s="224" t="s">
        <v>35</v>
      </c>
      <c r="K67" s="5">
        <f t="shared" si="12"/>
        <v>25</v>
      </c>
      <c r="L67" s="224" t="s">
        <v>31</v>
      </c>
      <c r="M67" s="237">
        <v>13140</v>
      </c>
      <c r="N67" s="128">
        <f t="shared" si="13"/>
        <v>12319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36</v>
      </c>
      <c r="I68" s="119">
        <v>27</v>
      </c>
      <c r="J68" s="224" t="s">
        <v>33</v>
      </c>
      <c r="K68" s="5">
        <f t="shared" si="12"/>
        <v>34</v>
      </c>
      <c r="L68" s="224" t="s">
        <v>1</v>
      </c>
      <c r="M68" s="237">
        <v>8289</v>
      </c>
      <c r="N68" s="128">
        <f t="shared" si="13"/>
        <v>10205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9</v>
      </c>
      <c r="I69" s="119">
        <v>14</v>
      </c>
      <c r="J69" s="224" t="s">
        <v>21</v>
      </c>
      <c r="K69" s="5">
        <f t="shared" si="12"/>
        <v>40</v>
      </c>
      <c r="L69" s="224" t="s">
        <v>2</v>
      </c>
      <c r="M69" s="237">
        <v>6742</v>
      </c>
      <c r="N69" s="128">
        <f t="shared" si="13"/>
        <v>9495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8</v>
      </c>
      <c r="I70" s="119">
        <v>35</v>
      </c>
      <c r="J70" s="224" t="s">
        <v>38</v>
      </c>
      <c r="K70" s="5">
        <f t="shared" si="12"/>
        <v>24</v>
      </c>
      <c r="L70" s="224" t="s">
        <v>30</v>
      </c>
      <c r="M70" s="237">
        <v>4198</v>
      </c>
      <c r="N70" s="128">
        <f t="shared" si="13"/>
        <v>4569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15</v>
      </c>
      <c r="L71" s="224" t="s">
        <v>22</v>
      </c>
      <c r="M71" s="237">
        <v>2691</v>
      </c>
      <c r="N71" s="128">
        <f t="shared" si="13"/>
        <v>2028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4" t="s">
        <v>12</v>
      </c>
      <c r="K72" s="5">
        <f t="shared" si="12"/>
        <v>36</v>
      </c>
      <c r="L72" s="227" t="s">
        <v>5</v>
      </c>
      <c r="M72" s="238">
        <v>2548</v>
      </c>
      <c r="N72" s="128">
        <f t="shared" si="13"/>
        <v>1989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4</v>
      </c>
      <c r="J73" s="224" t="s">
        <v>13</v>
      </c>
      <c r="K73" s="52"/>
      <c r="L73" s="387" t="s">
        <v>107</v>
      </c>
      <c r="M73" s="236">
        <v>140058</v>
      </c>
      <c r="N73" s="235">
        <f>SUM(H89)</f>
        <v>188395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5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4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4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543">
        <v>0</v>
      </c>
      <c r="I81" s="119">
        <v>18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4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4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31</v>
      </c>
      <c r="J85" s="224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461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188395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C17" sqref="C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218</v>
      </c>
      <c r="I2" s="119"/>
      <c r="J2" s="260" t="s">
        <v>126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457">
        <v>26180</v>
      </c>
      <c r="I4" s="119">
        <v>3</v>
      </c>
      <c r="J4" s="40" t="s">
        <v>12</v>
      </c>
      <c r="K4" s="278">
        <f>SUM(I4)</f>
        <v>3</v>
      </c>
      <c r="L4" s="378">
        <v>1880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21301</v>
      </c>
      <c r="I5" s="119">
        <v>31</v>
      </c>
      <c r="J5" s="40" t="s">
        <v>72</v>
      </c>
      <c r="K5" s="278">
        <f t="shared" ref="K5:K13" si="0">SUM(I5)</f>
        <v>31</v>
      </c>
      <c r="L5" s="378">
        <v>16913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18954</v>
      </c>
      <c r="I6" s="119">
        <v>33</v>
      </c>
      <c r="J6" s="40" t="s">
        <v>0</v>
      </c>
      <c r="K6" s="278">
        <f t="shared" si="0"/>
        <v>33</v>
      </c>
      <c r="L6" s="378">
        <v>18370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17518</v>
      </c>
      <c r="I7" s="119">
        <v>34</v>
      </c>
      <c r="J7" s="40" t="s">
        <v>1</v>
      </c>
      <c r="K7" s="278">
        <f t="shared" si="0"/>
        <v>34</v>
      </c>
      <c r="L7" s="378">
        <v>22361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16942</v>
      </c>
      <c r="I8" s="119">
        <v>13</v>
      </c>
      <c r="J8" s="40" t="s">
        <v>7</v>
      </c>
      <c r="K8" s="278">
        <f t="shared" si="0"/>
        <v>13</v>
      </c>
      <c r="L8" s="378">
        <v>20753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461">
        <v>13715</v>
      </c>
      <c r="I9" s="119">
        <v>38</v>
      </c>
      <c r="J9" s="40" t="s">
        <v>40</v>
      </c>
      <c r="K9" s="278">
        <f t="shared" si="0"/>
        <v>38</v>
      </c>
      <c r="L9" s="378">
        <v>8072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401">
        <v>12753</v>
      </c>
      <c r="I10" s="119">
        <v>40</v>
      </c>
      <c r="J10" s="40" t="s">
        <v>2</v>
      </c>
      <c r="K10" s="278">
        <f t="shared" si="0"/>
        <v>40</v>
      </c>
      <c r="L10" s="378">
        <v>17127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12621</v>
      </c>
      <c r="I11" s="119">
        <v>17</v>
      </c>
      <c r="J11" s="40" t="s">
        <v>23</v>
      </c>
      <c r="K11" s="278">
        <f t="shared" si="0"/>
        <v>17</v>
      </c>
      <c r="L11" s="378">
        <v>18940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8">
        <v>12349</v>
      </c>
      <c r="I12" s="119">
        <v>2</v>
      </c>
      <c r="J12" s="40" t="s">
        <v>6</v>
      </c>
      <c r="K12" s="278">
        <f t="shared" si="0"/>
        <v>2</v>
      </c>
      <c r="L12" s="379">
        <v>15743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7">
        <v>10793</v>
      </c>
      <c r="I13" s="194">
        <v>16</v>
      </c>
      <c r="J13" s="103" t="s">
        <v>3</v>
      </c>
      <c r="K13" s="278">
        <f t="shared" si="0"/>
        <v>16</v>
      </c>
      <c r="L13" s="379">
        <v>10429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0">
        <v>10684</v>
      </c>
      <c r="I14" s="306">
        <v>26</v>
      </c>
      <c r="J14" s="538" t="s">
        <v>32</v>
      </c>
      <c r="K14" s="151" t="s">
        <v>9</v>
      </c>
      <c r="L14" s="380">
        <v>191494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9367</v>
      </c>
      <c r="I15" s="119">
        <v>21</v>
      </c>
      <c r="J15" s="463" t="s">
        <v>199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6572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4124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2867</v>
      </c>
      <c r="I18" s="119">
        <v>25</v>
      </c>
      <c r="J18" s="40" t="s">
        <v>31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2514</v>
      </c>
      <c r="I19" s="119">
        <v>14</v>
      </c>
      <c r="J19" s="40" t="s">
        <v>21</v>
      </c>
      <c r="K19" s="163">
        <f>SUM(I4)</f>
        <v>3</v>
      </c>
      <c r="L19" s="40" t="s">
        <v>12</v>
      </c>
      <c r="M19" s="447">
        <v>17497</v>
      </c>
      <c r="N19" s="128">
        <f>SUM(H4)</f>
        <v>26180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218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2402</v>
      </c>
      <c r="I20" s="119">
        <v>9</v>
      </c>
      <c r="J20" s="463" t="s">
        <v>208</v>
      </c>
      <c r="K20" s="163">
        <f t="shared" ref="K20:K28" si="1">SUM(I5)</f>
        <v>31</v>
      </c>
      <c r="L20" s="40" t="s">
        <v>72</v>
      </c>
      <c r="M20" s="448">
        <v>19143</v>
      </c>
      <c r="N20" s="128">
        <f t="shared" ref="N20:N28" si="2">SUM(H5)</f>
        <v>21301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7">
        <f>SUM(H4)</f>
        <v>26180</v>
      </c>
      <c r="D21" s="9">
        <f>SUM(L4)</f>
        <v>1880</v>
      </c>
      <c r="E21" s="66">
        <f t="shared" ref="E21:E30" si="3">SUM(N19/M19*100)</f>
        <v>149.62565011144767</v>
      </c>
      <c r="F21" s="66">
        <f t="shared" ref="F21:F31" si="4">SUM(C21/D21*100)</f>
        <v>1392.5531914893616</v>
      </c>
      <c r="G21" s="77"/>
      <c r="H21" s="127">
        <v>1814</v>
      </c>
      <c r="I21" s="119">
        <v>1</v>
      </c>
      <c r="J21" s="40" t="s">
        <v>4</v>
      </c>
      <c r="K21" s="163">
        <f t="shared" si="1"/>
        <v>33</v>
      </c>
      <c r="L21" s="40" t="s">
        <v>0</v>
      </c>
      <c r="M21" s="448">
        <v>16545</v>
      </c>
      <c r="N21" s="128">
        <f t="shared" si="2"/>
        <v>18954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72</v>
      </c>
      <c r="C22" s="277">
        <f t="shared" ref="C22:C30" si="5">SUM(H5)</f>
        <v>21301</v>
      </c>
      <c r="D22" s="9">
        <f t="shared" ref="D22:D30" si="6">SUM(L5)</f>
        <v>16913</v>
      </c>
      <c r="E22" s="66">
        <f t="shared" si="3"/>
        <v>111.27305020111791</v>
      </c>
      <c r="F22" s="66">
        <f t="shared" si="4"/>
        <v>125.9445397031869</v>
      </c>
      <c r="G22" s="77"/>
      <c r="H22" s="127">
        <v>935</v>
      </c>
      <c r="I22" s="119">
        <v>4</v>
      </c>
      <c r="J22" s="40" t="s">
        <v>13</v>
      </c>
      <c r="K22" s="163">
        <f t="shared" si="1"/>
        <v>34</v>
      </c>
      <c r="L22" s="40" t="s">
        <v>1</v>
      </c>
      <c r="M22" s="448">
        <v>19694</v>
      </c>
      <c r="N22" s="128">
        <f t="shared" si="2"/>
        <v>17518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299">
        <f t="shared" si="5"/>
        <v>18954</v>
      </c>
      <c r="D23" s="139">
        <f t="shared" si="6"/>
        <v>18370</v>
      </c>
      <c r="E23" s="300">
        <f t="shared" si="3"/>
        <v>114.56029011786038</v>
      </c>
      <c r="F23" s="300">
        <f t="shared" si="4"/>
        <v>103.17909635274904</v>
      </c>
      <c r="G23" s="77"/>
      <c r="H23" s="127">
        <v>691</v>
      </c>
      <c r="I23" s="119">
        <v>36</v>
      </c>
      <c r="J23" s="40" t="s">
        <v>5</v>
      </c>
      <c r="K23" s="163">
        <f t="shared" si="1"/>
        <v>13</v>
      </c>
      <c r="L23" s="40" t="s">
        <v>7</v>
      </c>
      <c r="M23" s="448">
        <v>19841</v>
      </c>
      <c r="N23" s="128">
        <f t="shared" si="2"/>
        <v>16942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17518</v>
      </c>
      <c r="D24" s="9">
        <f t="shared" si="6"/>
        <v>22361</v>
      </c>
      <c r="E24" s="66">
        <f t="shared" si="3"/>
        <v>88.950949527774952</v>
      </c>
      <c r="F24" s="66">
        <f t="shared" si="4"/>
        <v>78.34175573543223</v>
      </c>
      <c r="G24" s="77"/>
      <c r="H24" s="127">
        <v>610</v>
      </c>
      <c r="I24" s="119">
        <v>12</v>
      </c>
      <c r="J24" s="40" t="s">
        <v>20</v>
      </c>
      <c r="K24" s="163">
        <f t="shared" si="1"/>
        <v>38</v>
      </c>
      <c r="L24" s="40" t="s">
        <v>40</v>
      </c>
      <c r="M24" s="448">
        <v>12120</v>
      </c>
      <c r="N24" s="128">
        <f t="shared" si="2"/>
        <v>13715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</v>
      </c>
      <c r="C25" s="277">
        <f t="shared" si="5"/>
        <v>16942</v>
      </c>
      <c r="D25" s="9">
        <f t="shared" si="6"/>
        <v>20753</v>
      </c>
      <c r="E25" s="66">
        <f t="shared" si="3"/>
        <v>85.388841288241522</v>
      </c>
      <c r="F25" s="66">
        <f t="shared" si="4"/>
        <v>81.636389919529705</v>
      </c>
      <c r="G25" s="87"/>
      <c r="H25" s="127">
        <v>606</v>
      </c>
      <c r="I25" s="119">
        <v>39</v>
      </c>
      <c r="J25" s="40" t="s">
        <v>41</v>
      </c>
      <c r="K25" s="163">
        <f t="shared" si="1"/>
        <v>40</v>
      </c>
      <c r="L25" s="40" t="s">
        <v>2</v>
      </c>
      <c r="M25" s="448">
        <v>16914</v>
      </c>
      <c r="N25" s="128">
        <f t="shared" si="2"/>
        <v>12753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40</v>
      </c>
      <c r="C26" s="277">
        <f t="shared" si="5"/>
        <v>13715</v>
      </c>
      <c r="D26" s="9">
        <f t="shared" si="6"/>
        <v>8072</v>
      </c>
      <c r="E26" s="66">
        <f t="shared" si="3"/>
        <v>113.16006600660067</v>
      </c>
      <c r="F26" s="66">
        <f t="shared" si="4"/>
        <v>169.90832507433103</v>
      </c>
      <c r="G26" s="77"/>
      <c r="H26" s="127">
        <v>231</v>
      </c>
      <c r="I26" s="119">
        <v>32</v>
      </c>
      <c r="J26" s="40" t="s">
        <v>37</v>
      </c>
      <c r="K26" s="163">
        <f t="shared" si="1"/>
        <v>17</v>
      </c>
      <c r="L26" s="40" t="s">
        <v>23</v>
      </c>
      <c r="M26" s="448">
        <v>19045</v>
      </c>
      <c r="N26" s="128">
        <f t="shared" si="2"/>
        <v>12621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12753</v>
      </c>
      <c r="D27" s="9">
        <f t="shared" si="6"/>
        <v>17127</v>
      </c>
      <c r="E27" s="66">
        <f t="shared" si="3"/>
        <v>75.399077687123096</v>
      </c>
      <c r="F27" s="66">
        <f t="shared" si="4"/>
        <v>74.461376773515497</v>
      </c>
      <c r="G27" s="77"/>
      <c r="H27" s="53">
        <v>202</v>
      </c>
      <c r="I27" s="119">
        <v>27</v>
      </c>
      <c r="J27" s="40" t="s">
        <v>33</v>
      </c>
      <c r="K27" s="163">
        <f t="shared" si="1"/>
        <v>2</v>
      </c>
      <c r="L27" s="40" t="s">
        <v>6</v>
      </c>
      <c r="M27" s="449">
        <v>19567</v>
      </c>
      <c r="N27" s="128">
        <f t="shared" si="2"/>
        <v>12349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23</v>
      </c>
      <c r="C28" s="277">
        <f t="shared" si="5"/>
        <v>12621</v>
      </c>
      <c r="D28" s="9">
        <f t="shared" si="6"/>
        <v>18940</v>
      </c>
      <c r="E28" s="66">
        <f t="shared" si="3"/>
        <v>66.269362037280118</v>
      </c>
      <c r="F28" s="66">
        <f t="shared" si="4"/>
        <v>66.636747624076037</v>
      </c>
      <c r="G28" s="88"/>
      <c r="H28" s="127">
        <v>143</v>
      </c>
      <c r="I28" s="119">
        <v>29</v>
      </c>
      <c r="J28" s="40" t="s">
        <v>58</v>
      </c>
      <c r="K28" s="253">
        <f t="shared" si="1"/>
        <v>16</v>
      </c>
      <c r="L28" s="103" t="s">
        <v>3</v>
      </c>
      <c r="M28" s="469">
        <v>11684</v>
      </c>
      <c r="N28" s="234">
        <f t="shared" si="2"/>
        <v>10793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6</v>
      </c>
      <c r="C29" s="277">
        <f t="shared" si="5"/>
        <v>12349</v>
      </c>
      <c r="D29" s="9">
        <f t="shared" si="6"/>
        <v>15743</v>
      </c>
      <c r="E29" s="66">
        <f t="shared" si="3"/>
        <v>63.111360964889862</v>
      </c>
      <c r="F29" s="66">
        <f t="shared" si="4"/>
        <v>78.441211967223524</v>
      </c>
      <c r="G29" s="87"/>
      <c r="H29" s="53">
        <v>120</v>
      </c>
      <c r="I29" s="119">
        <v>20</v>
      </c>
      <c r="J29" s="40" t="s">
        <v>26</v>
      </c>
      <c r="K29" s="161"/>
      <c r="L29" s="161" t="s">
        <v>216</v>
      </c>
      <c r="M29" s="450">
        <v>211235</v>
      </c>
      <c r="N29" s="242">
        <f>SUM(H44)</f>
        <v>207327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77">
        <f t="shared" si="5"/>
        <v>10793</v>
      </c>
      <c r="D30" s="9">
        <f t="shared" si="6"/>
        <v>10429</v>
      </c>
      <c r="E30" s="72">
        <f t="shared" si="3"/>
        <v>92.374186922286881</v>
      </c>
      <c r="F30" s="78">
        <f t="shared" si="4"/>
        <v>103.49026752325247</v>
      </c>
      <c r="G30" s="90"/>
      <c r="H30" s="127">
        <v>112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207327</v>
      </c>
      <c r="D31" s="82">
        <f>SUM(L14)</f>
        <v>191494</v>
      </c>
      <c r="E31" s="85">
        <f>SUM(N29/M29*100)</f>
        <v>98.149927805524655</v>
      </c>
      <c r="F31" s="78">
        <f t="shared" si="4"/>
        <v>108.26814417161896</v>
      </c>
      <c r="G31" s="86"/>
      <c r="H31" s="127">
        <v>77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66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53">
        <v>18</v>
      </c>
      <c r="I34" s="119">
        <v>19</v>
      </c>
      <c r="J34" s="40" t="s">
        <v>25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13</v>
      </c>
      <c r="I35" s="119">
        <v>23</v>
      </c>
      <c r="J35" s="40" t="s">
        <v>29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207327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218</v>
      </c>
      <c r="I48" s="119"/>
      <c r="J48" s="263" t="s">
        <v>105</v>
      </c>
      <c r="K48" s="5"/>
      <c r="L48" s="451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51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33166</v>
      </c>
      <c r="I50" s="119">
        <v>16</v>
      </c>
      <c r="J50" s="40" t="s">
        <v>3</v>
      </c>
      <c r="K50" s="445">
        <f>SUM(I50)</f>
        <v>16</v>
      </c>
      <c r="L50" s="452">
        <v>26769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3847</v>
      </c>
      <c r="I51" s="119">
        <v>25</v>
      </c>
      <c r="J51" s="40" t="s">
        <v>31</v>
      </c>
      <c r="K51" s="445">
        <f t="shared" ref="K51:K59" si="7">SUM(I51)</f>
        <v>25</v>
      </c>
      <c r="L51" s="453">
        <v>520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3092</v>
      </c>
      <c r="I52" s="119">
        <v>26</v>
      </c>
      <c r="J52" s="40" t="s">
        <v>32</v>
      </c>
      <c r="K52" s="445">
        <f t="shared" si="7"/>
        <v>26</v>
      </c>
      <c r="L52" s="453">
        <v>3120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1821</v>
      </c>
      <c r="I53" s="119">
        <v>38</v>
      </c>
      <c r="J53" s="40" t="s">
        <v>40</v>
      </c>
      <c r="K53" s="445">
        <f t="shared" si="7"/>
        <v>38</v>
      </c>
      <c r="L53" s="453">
        <v>2107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33166</v>
      </c>
      <c r="D54" s="139">
        <f>SUM(L50)</f>
        <v>26769</v>
      </c>
      <c r="E54" s="66">
        <f t="shared" ref="E54:E63" si="8">SUM(N67/M67*100)</f>
        <v>90.671988627043575</v>
      </c>
      <c r="F54" s="66">
        <f t="shared" ref="F54:F61" si="9">SUM(C54/D54*100)</f>
        <v>123.89704508946917</v>
      </c>
      <c r="G54" s="77"/>
      <c r="H54" s="53">
        <v>836</v>
      </c>
      <c r="I54" s="119">
        <v>14</v>
      </c>
      <c r="J54" s="40" t="s">
        <v>21</v>
      </c>
      <c r="K54" s="445">
        <f t="shared" si="7"/>
        <v>14</v>
      </c>
      <c r="L54" s="453">
        <v>603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3847</v>
      </c>
      <c r="D55" s="139">
        <f t="shared" ref="D55:D63" si="11">SUM(L51)</f>
        <v>520</v>
      </c>
      <c r="E55" s="66">
        <f t="shared" si="8"/>
        <v>59.012118423071023</v>
      </c>
      <c r="F55" s="66">
        <f t="shared" si="9"/>
        <v>739.80769230769226</v>
      </c>
      <c r="G55" s="77"/>
      <c r="H55" s="127">
        <v>775</v>
      </c>
      <c r="I55" s="119">
        <v>34</v>
      </c>
      <c r="J55" s="40" t="s">
        <v>1</v>
      </c>
      <c r="K55" s="445">
        <f t="shared" si="7"/>
        <v>34</v>
      </c>
      <c r="L55" s="453">
        <v>835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3092</v>
      </c>
      <c r="D56" s="139">
        <f t="shared" si="11"/>
        <v>3120</v>
      </c>
      <c r="E56" s="66">
        <f t="shared" si="8"/>
        <v>95.816547877285402</v>
      </c>
      <c r="F56" s="66">
        <f t="shared" si="9"/>
        <v>99.102564102564102</v>
      </c>
      <c r="G56" s="77"/>
      <c r="H56" s="53">
        <v>720</v>
      </c>
      <c r="I56" s="119">
        <v>33</v>
      </c>
      <c r="J56" s="40" t="s">
        <v>0</v>
      </c>
      <c r="K56" s="445">
        <f t="shared" si="7"/>
        <v>33</v>
      </c>
      <c r="L56" s="453">
        <v>564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1821</v>
      </c>
      <c r="D57" s="139">
        <f t="shared" si="11"/>
        <v>2107</v>
      </c>
      <c r="E57" s="66">
        <f t="shared" si="8"/>
        <v>99.562602515035536</v>
      </c>
      <c r="F57" s="66">
        <f t="shared" si="9"/>
        <v>86.426198386331279</v>
      </c>
      <c r="G57" s="77"/>
      <c r="H57" s="53">
        <v>373</v>
      </c>
      <c r="I57" s="119">
        <v>40</v>
      </c>
      <c r="J57" s="40" t="s">
        <v>2</v>
      </c>
      <c r="K57" s="445">
        <f t="shared" si="7"/>
        <v>40</v>
      </c>
      <c r="L57" s="453">
        <v>563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21</v>
      </c>
      <c r="C58" s="52">
        <f t="shared" si="10"/>
        <v>836</v>
      </c>
      <c r="D58" s="139">
        <f t="shared" si="11"/>
        <v>603</v>
      </c>
      <c r="E58" s="66">
        <f t="shared" si="8"/>
        <v>113.74149659863946</v>
      </c>
      <c r="F58" s="66">
        <f t="shared" si="9"/>
        <v>138.64013266998342</v>
      </c>
      <c r="G58" s="87"/>
      <c r="H58" s="401">
        <v>253</v>
      </c>
      <c r="I58" s="119">
        <v>1</v>
      </c>
      <c r="J58" s="40" t="s">
        <v>4</v>
      </c>
      <c r="K58" s="445">
        <f t="shared" si="7"/>
        <v>1</v>
      </c>
      <c r="L58" s="453">
        <v>242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775</v>
      </c>
      <c r="D59" s="139">
        <f t="shared" si="11"/>
        <v>835</v>
      </c>
      <c r="E59" s="66">
        <f t="shared" si="8"/>
        <v>100.78023407022107</v>
      </c>
      <c r="F59" s="66">
        <f t="shared" si="9"/>
        <v>92.814371257485035</v>
      </c>
      <c r="G59" s="77"/>
      <c r="H59" s="545">
        <v>244</v>
      </c>
      <c r="I59" s="194">
        <v>31</v>
      </c>
      <c r="J59" s="103" t="s">
        <v>130</v>
      </c>
      <c r="K59" s="446">
        <f t="shared" si="7"/>
        <v>31</v>
      </c>
      <c r="L59" s="454">
        <v>511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7">
        <v>7</v>
      </c>
      <c r="B60" s="40" t="s">
        <v>0</v>
      </c>
      <c r="C60" s="128">
        <f t="shared" si="10"/>
        <v>720</v>
      </c>
      <c r="D60" s="139">
        <f t="shared" si="11"/>
        <v>564</v>
      </c>
      <c r="E60" s="300">
        <f t="shared" si="8"/>
        <v>99.7229916897507</v>
      </c>
      <c r="F60" s="300">
        <f t="shared" si="9"/>
        <v>127.65957446808511</v>
      </c>
      <c r="G60" s="518"/>
      <c r="H60" s="539">
        <v>208</v>
      </c>
      <c r="I60" s="306">
        <v>37</v>
      </c>
      <c r="J60" s="538" t="s">
        <v>39</v>
      </c>
      <c r="K60" s="519" t="s">
        <v>9</v>
      </c>
      <c r="L60" s="520">
        <v>37995</v>
      </c>
      <c r="M60" s="521"/>
      <c r="N60" s="130"/>
      <c r="Q60" s="129"/>
      <c r="R60" s="521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373</v>
      </c>
      <c r="D61" s="139">
        <f t="shared" si="11"/>
        <v>563</v>
      </c>
      <c r="E61" s="66">
        <f t="shared" si="8"/>
        <v>94.191919191919197</v>
      </c>
      <c r="F61" s="66">
        <f t="shared" si="9"/>
        <v>66.252220248667854</v>
      </c>
      <c r="G61" s="88"/>
      <c r="H61" s="53">
        <v>196</v>
      </c>
      <c r="I61" s="119">
        <v>24</v>
      </c>
      <c r="J61" s="408" t="s">
        <v>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4</v>
      </c>
      <c r="C62" s="52">
        <f t="shared" si="10"/>
        <v>253</v>
      </c>
      <c r="D62" s="139">
        <f t="shared" si="11"/>
        <v>242</v>
      </c>
      <c r="E62" s="66">
        <f t="shared" si="8"/>
        <v>50.905432595573444</v>
      </c>
      <c r="F62" s="66">
        <f>SUM(C62/D62*100)</f>
        <v>104.54545454545455</v>
      </c>
      <c r="G62" s="87"/>
      <c r="H62" s="127">
        <v>189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72</v>
      </c>
      <c r="C63" s="52">
        <f t="shared" si="10"/>
        <v>244</v>
      </c>
      <c r="D63" s="139">
        <f t="shared" si="11"/>
        <v>511</v>
      </c>
      <c r="E63" s="72">
        <f t="shared" si="8"/>
        <v>30.925221799746517</v>
      </c>
      <c r="F63" s="66">
        <f>SUM(C63/D63*100)</f>
        <v>47.749510763209393</v>
      </c>
      <c r="G63" s="90"/>
      <c r="H63" s="53">
        <v>180</v>
      </c>
      <c r="I63" s="119">
        <v>17</v>
      </c>
      <c r="J63" s="40" t="s">
        <v>23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46111</v>
      </c>
      <c r="D64" s="82">
        <f>SUM(L60)</f>
        <v>37995</v>
      </c>
      <c r="E64" s="85">
        <f>SUM(N77/M77*100)</f>
        <v>86.69925730939174</v>
      </c>
      <c r="F64" s="85">
        <f>SUM(C64/D64*100)</f>
        <v>121.36070535596788</v>
      </c>
      <c r="G64" s="86"/>
      <c r="H64" s="484">
        <v>80</v>
      </c>
      <c r="I64" s="119">
        <v>9</v>
      </c>
      <c r="J64" s="463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73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46</v>
      </c>
      <c r="I66" s="119">
        <v>15</v>
      </c>
      <c r="J66" s="40" t="s">
        <v>22</v>
      </c>
      <c r="K66" s="1"/>
      <c r="L66" s="264" t="s">
        <v>105</v>
      </c>
      <c r="M66" s="477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8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36578</v>
      </c>
      <c r="N67" s="128">
        <f>SUM(H50)</f>
        <v>33166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4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0">
        <v>6519</v>
      </c>
      <c r="N68" s="128">
        <f t="shared" ref="N68:N76" si="13">SUM(H51)</f>
        <v>3847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0">
        <v>3227</v>
      </c>
      <c r="N69" s="128">
        <f t="shared" si="13"/>
        <v>3092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0">
        <v>1829</v>
      </c>
      <c r="N70" s="128">
        <f t="shared" si="13"/>
        <v>1821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14</v>
      </c>
      <c r="L71" s="40" t="s">
        <v>21</v>
      </c>
      <c r="M71" s="240">
        <v>735</v>
      </c>
      <c r="N71" s="128">
        <f t="shared" si="13"/>
        <v>836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0">
        <v>769</v>
      </c>
      <c r="N72" s="128">
        <f t="shared" si="13"/>
        <v>775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33</v>
      </c>
      <c r="L73" s="40" t="s">
        <v>0</v>
      </c>
      <c r="M73" s="240">
        <v>722</v>
      </c>
      <c r="N73" s="128">
        <f t="shared" si="13"/>
        <v>720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0">
        <v>396</v>
      </c>
      <c r="N74" s="128">
        <f t="shared" si="13"/>
        <v>373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1</v>
      </c>
      <c r="L75" s="40" t="s">
        <v>4</v>
      </c>
      <c r="M75" s="240">
        <v>497</v>
      </c>
      <c r="N75" s="128">
        <f t="shared" si="13"/>
        <v>253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31</v>
      </c>
      <c r="L76" s="103" t="s">
        <v>72</v>
      </c>
      <c r="M76" s="241">
        <v>789</v>
      </c>
      <c r="N76" s="234">
        <f t="shared" si="13"/>
        <v>244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3">
        <v>53185</v>
      </c>
      <c r="N77" s="242">
        <f>SUM(H90)</f>
        <v>46111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4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46111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C17" sqref="C1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221</v>
      </c>
      <c r="I2" s="5"/>
      <c r="J2" s="255" t="s">
        <v>124</v>
      </c>
      <c r="K2" s="117"/>
      <c r="L2" s="436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27428</v>
      </c>
      <c r="I4" s="119">
        <v>33</v>
      </c>
      <c r="J4" s="225" t="s">
        <v>0</v>
      </c>
      <c r="K4" s="167">
        <f>SUM(I4)</f>
        <v>33</v>
      </c>
      <c r="L4" s="429">
        <v>33197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24438</v>
      </c>
      <c r="I5" s="119">
        <v>34</v>
      </c>
      <c r="J5" s="225" t="s">
        <v>1</v>
      </c>
      <c r="K5" s="167">
        <f t="shared" ref="K5:K13" si="0">SUM(I5)</f>
        <v>34</v>
      </c>
      <c r="L5" s="430">
        <v>29274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401">
        <v>16029</v>
      </c>
      <c r="I6" s="119">
        <v>40</v>
      </c>
      <c r="J6" s="225" t="s">
        <v>2</v>
      </c>
      <c r="K6" s="167">
        <f t="shared" si="0"/>
        <v>40</v>
      </c>
      <c r="L6" s="430">
        <v>19628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7765</v>
      </c>
      <c r="I7" s="119">
        <v>9</v>
      </c>
      <c r="J7" s="485" t="s">
        <v>207</v>
      </c>
      <c r="K7" s="167">
        <f t="shared" si="0"/>
        <v>9</v>
      </c>
      <c r="L7" s="430">
        <v>7733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7498</v>
      </c>
      <c r="I8" s="119">
        <v>24</v>
      </c>
      <c r="J8" s="225" t="s">
        <v>30</v>
      </c>
      <c r="K8" s="167">
        <f t="shared" si="0"/>
        <v>24</v>
      </c>
      <c r="L8" s="430">
        <v>6159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7297</v>
      </c>
      <c r="I9" s="119">
        <v>13</v>
      </c>
      <c r="J9" s="225" t="s">
        <v>7</v>
      </c>
      <c r="K9" s="167">
        <f t="shared" si="0"/>
        <v>13</v>
      </c>
      <c r="L9" s="430">
        <v>7028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401">
        <v>5168</v>
      </c>
      <c r="I10" s="119">
        <v>36</v>
      </c>
      <c r="J10" s="225" t="s">
        <v>5</v>
      </c>
      <c r="K10" s="167">
        <f t="shared" si="0"/>
        <v>36</v>
      </c>
      <c r="L10" s="430">
        <v>7247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3800</v>
      </c>
      <c r="I11" s="119">
        <v>12</v>
      </c>
      <c r="J11" s="225" t="s">
        <v>20</v>
      </c>
      <c r="K11" s="167">
        <f t="shared" si="0"/>
        <v>12</v>
      </c>
      <c r="L11" s="430">
        <v>2400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401">
        <v>2991</v>
      </c>
      <c r="I12" s="119">
        <v>25</v>
      </c>
      <c r="J12" s="225" t="s">
        <v>31</v>
      </c>
      <c r="K12" s="167">
        <f t="shared" si="0"/>
        <v>25</v>
      </c>
      <c r="L12" s="430">
        <v>2908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1325</v>
      </c>
      <c r="I13" s="194">
        <v>38</v>
      </c>
      <c r="J13" s="305" t="s">
        <v>40</v>
      </c>
      <c r="K13" s="254">
        <f t="shared" si="0"/>
        <v>38</v>
      </c>
      <c r="L13" s="438">
        <v>467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0">
        <v>995</v>
      </c>
      <c r="I14" s="306">
        <v>26</v>
      </c>
      <c r="J14" s="307" t="s">
        <v>32</v>
      </c>
      <c r="K14" s="117" t="s">
        <v>9</v>
      </c>
      <c r="L14" s="439">
        <v>122787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918</v>
      </c>
      <c r="I15" s="119">
        <v>22</v>
      </c>
      <c r="J15" s="225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784</v>
      </c>
      <c r="I16" s="119">
        <v>31</v>
      </c>
      <c r="J16" s="119" t="s">
        <v>188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660</v>
      </c>
      <c r="I17" s="119">
        <v>17</v>
      </c>
      <c r="J17" s="225" t="s">
        <v>23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656</v>
      </c>
      <c r="I18" s="119">
        <v>21</v>
      </c>
      <c r="J18" s="225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605</v>
      </c>
      <c r="I19" s="119">
        <v>6</v>
      </c>
      <c r="J19" s="225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584</v>
      </c>
      <c r="I20" s="119">
        <v>16</v>
      </c>
      <c r="J20" s="225" t="s">
        <v>3</v>
      </c>
      <c r="K20" s="167">
        <f>SUM(I4)</f>
        <v>33</v>
      </c>
      <c r="L20" s="225" t="s">
        <v>0</v>
      </c>
      <c r="M20" s="440">
        <v>33781</v>
      </c>
      <c r="N20" s="128">
        <f>SUM(H4)</f>
        <v>27428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378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1">
        <v>33752</v>
      </c>
      <c r="N21" s="128">
        <f t="shared" ref="N21:N29" si="2">SUM(H5)</f>
        <v>24438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27428</v>
      </c>
      <c r="D22" s="139">
        <f>SUM(L4)</f>
        <v>33197</v>
      </c>
      <c r="E22" s="70">
        <f t="shared" ref="E22:E31" si="3">SUM(N20/M20*100)</f>
        <v>81.19357035019685</v>
      </c>
      <c r="F22" s="66">
        <f t="shared" ref="F22:F32" si="4">SUM(C22/D22*100)</f>
        <v>82.621923667801312</v>
      </c>
      <c r="G22" s="77"/>
      <c r="H22" s="127">
        <v>350</v>
      </c>
      <c r="I22" s="119">
        <v>1</v>
      </c>
      <c r="J22" s="225" t="s">
        <v>4</v>
      </c>
      <c r="K22" s="167">
        <f t="shared" si="1"/>
        <v>40</v>
      </c>
      <c r="L22" s="225" t="s">
        <v>2</v>
      </c>
      <c r="M22" s="441">
        <v>17238</v>
      </c>
      <c r="N22" s="128">
        <f t="shared" si="2"/>
        <v>16029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24438</v>
      </c>
      <c r="D23" s="139">
        <f t="shared" ref="D23:D31" si="6">SUM(L5)</f>
        <v>29274</v>
      </c>
      <c r="E23" s="70">
        <f t="shared" si="3"/>
        <v>72.404598246029863</v>
      </c>
      <c r="F23" s="66">
        <f t="shared" si="4"/>
        <v>83.480221356835415</v>
      </c>
      <c r="G23" s="77"/>
      <c r="H23" s="127">
        <v>268</v>
      </c>
      <c r="I23" s="119">
        <v>18</v>
      </c>
      <c r="J23" s="225" t="s">
        <v>24</v>
      </c>
      <c r="K23" s="167">
        <f t="shared" si="1"/>
        <v>9</v>
      </c>
      <c r="L23" s="485" t="s">
        <v>206</v>
      </c>
      <c r="M23" s="441">
        <v>8932</v>
      </c>
      <c r="N23" s="128">
        <f t="shared" si="2"/>
        <v>7765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16029</v>
      </c>
      <c r="D24" s="139">
        <f t="shared" si="6"/>
        <v>19628</v>
      </c>
      <c r="E24" s="70">
        <f t="shared" si="3"/>
        <v>92.986425339366519</v>
      </c>
      <c r="F24" s="66">
        <f t="shared" si="4"/>
        <v>81.663949459955163</v>
      </c>
      <c r="G24" s="77"/>
      <c r="H24" s="127">
        <v>112</v>
      </c>
      <c r="I24" s="119">
        <v>11</v>
      </c>
      <c r="J24" s="225" t="s">
        <v>19</v>
      </c>
      <c r="K24" s="167">
        <f t="shared" si="1"/>
        <v>24</v>
      </c>
      <c r="L24" s="225" t="s">
        <v>30</v>
      </c>
      <c r="M24" s="441">
        <v>7662</v>
      </c>
      <c r="N24" s="128">
        <f t="shared" si="2"/>
        <v>7498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85" t="s">
        <v>206</v>
      </c>
      <c r="C25" s="52">
        <f t="shared" si="5"/>
        <v>7765</v>
      </c>
      <c r="D25" s="139">
        <f t="shared" si="6"/>
        <v>7733</v>
      </c>
      <c r="E25" s="70">
        <f t="shared" si="3"/>
        <v>86.934617107030903</v>
      </c>
      <c r="F25" s="66">
        <f t="shared" si="4"/>
        <v>100.41381094012674</v>
      </c>
      <c r="G25" s="77"/>
      <c r="H25" s="127">
        <v>73</v>
      </c>
      <c r="I25" s="119">
        <v>2</v>
      </c>
      <c r="J25" s="225" t="s">
        <v>6</v>
      </c>
      <c r="K25" s="167">
        <f t="shared" si="1"/>
        <v>13</v>
      </c>
      <c r="L25" s="225" t="s">
        <v>7</v>
      </c>
      <c r="M25" s="441">
        <v>8665</v>
      </c>
      <c r="N25" s="128">
        <f t="shared" si="2"/>
        <v>7297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7498</v>
      </c>
      <c r="D26" s="139">
        <f t="shared" si="6"/>
        <v>6159</v>
      </c>
      <c r="E26" s="70">
        <f t="shared" si="3"/>
        <v>97.859566692769519</v>
      </c>
      <c r="F26" s="66">
        <f t="shared" si="4"/>
        <v>121.74054229582725</v>
      </c>
      <c r="G26" s="87"/>
      <c r="H26" s="127">
        <v>49</v>
      </c>
      <c r="I26" s="119">
        <v>32</v>
      </c>
      <c r="J26" s="225" t="s">
        <v>37</v>
      </c>
      <c r="K26" s="167">
        <f t="shared" si="1"/>
        <v>36</v>
      </c>
      <c r="L26" s="225" t="s">
        <v>5</v>
      </c>
      <c r="M26" s="441">
        <v>6760</v>
      </c>
      <c r="N26" s="128">
        <f t="shared" si="2"/>
        <v>5168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7297</v>
      </c>
      <c r="D27" s="139">
        <f t="shared" si="6"/>
        <v>7028</v>
      </c>
      <c r="E27" s="70">
        <f t="shared" si="3"/>
        <v>84.212348528563183</v>
      </c>
      <c r="F27" s="66">
        <f t="shared" si="4"/>
        <v>103.82754695503699</v>
      </c>
      <c r="G27" s="91"/>
      <c r="H27" s="127">
        <v>29</v>
      </c>
      <c r="I27" s="119">
        <v>29</v>
      </c>
      <c r="J27" s="225" t="s">
        <v>118</v>
      </c>
      <c r="K27" s="167">
        <f t="shared" si="1"/>
        <v>12</v>
      </c>
      <c r="L27" s="225" t="s">
        <v>20</v>
      </c>
      <c r="M27" s="441">
        <v>2430</v>
      </c>
      <c r="N27" s="128">
        <f t="shared" si="2"/>
        <v>3800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5168</v>
      </c>
      <c r="D28" s="139">
        <f t="shared" si="6"/>
        <v>7247</v>
      </c>
      <c r="E28" s="70">
        <f t="shared" si="3"/>
        <v>76.449704142011825</v>
      </c>
      <c r="F28" s="66">
        <f t="shared" si="4"/>
        <v>71.31226714502553</v>
      </c>
      <c r="G28" s="77"/>
      <c r="H28" s="127">
        <v>26</v>
      </c>
      <c r="I28" s="119">
        <v>27</v>
      </c>
      <c r="J28" s="225" t="s">
        <v>33</v>
      </c>
      <c r="K28" s="167">
        <f t="shared" si="1"/>
        <v>25</v>
      </c>
      <c r="L28" s="225" t="s">
        <v>31</v>
      </c>
      <c r="M28" s="441">
        <v>3924</v>
      </c>
      <c r="N28" s="128">
        <f t="shared" si="2"/>
        <v>2991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20</v>
      </c>
      <c r="C29" s="52">
        <f t="shared" si="5"/>
        <v>3800</v>
      </c>
      <c r="D29" s="139">
        <f t="shared" si="6"/>
        <v>2400</v>
      </c>
      <c r="E29" s="70">
        <f t="shared" si="3"/>
        <v>156.37860082304528</v>
      </c>
      <c r="F29" s="66">
        <f t="shared" si="4"/>
        <v>158.33333333333331</v>
      </c>
      <c r="G29" s="88"/>
      <c r="H29" s="127">
        <v>25</v>
      </c>
      <c r="I29" s="119">
        <v>39</v>
      </c>
      <c r="J29" s="225" t="s">
        <v>41</v>
      </c>
      <c r="K29" s="254">
        <f t="shared" si="1"/>
        <v>38</v>
      </c>
      <c r="L29" s="305" t="s">
        <v>40</v>
      </c>
      <c r="M29" s="442">
        <v>855</v>
      </c>
      <c r="N29" s="128">
        <f t="shared" si="2"/>
        <v>1325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31</v>
      </c>
      <c r="C30" s="52">
        <f t="shared" si="5"/>
        <v>2991</v>
      </c>
      <c r="D30" s="139">
        <f t="shared" si="6"/>
        <v>2908</v>
      </c>
      <c r="E30" s="70">
        <f t="shared" si="3"/>
        <v>76.223241590214059</v>
      </c>
      <c r="F30" s="66">
        <f t="shared" si="4"/>
        <v>102.85419532324622</v>
      </c>
      <c r="G30" s="87"/>
      <c r="H30" s="127">
        <v>20</v>
      </c>
      <c r="I30" s="119">
        <v>28</v>
      </c>
      <c r="J30" s="225" t="s">
        <v>34</v>
      </c>
      <c r="K30" s="161"/>
      <c r="L30" s="459" t="s">
        <v>132</v>
      </c>
      <c r="M30" s="443">
        <v>131049</v>
      </c>
      <c r="N30" s="128">
        <f>SUM(H44)</f>
        <v>110299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1325</v>
      </c>
      <c r="D31" s="139">
        <f t="shared" si="6"/>
        <v>467</v>
      </c>
      <c r="E31" s="71">
        <f t="shared" si="3"/>
        <v>154.97076023391813</v>
      </c>
      <c r="F31" s="78">
        <f t="shared" si="4"/>
        <v>283.72591006423983</v>
      </c>
      <c r="G31" s="90"/>
      <c r="H31" s="127">
        <v>19</v>
      </c>
      <c r="I31" s="119">
        <v>15</v>
      </c>
      <c r="J31" s="225" t="s">
        <v>22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110299</v>
      </c>
      <c r="D32" s="82">
        <f>SUM(L14)</f>
        <v>122787</v>
      </c>
      <c r="E32" s="83">
        <f>SUM(N30/M30*100)</f>
        <v>84.166227899487978</v>
      </c>
      <c r="F32" s="78">
        <f t="shared" si="4"/>
        <v>89.82954221538111</v>
      </c>
      <c r="G32" s="86"/>
      <c r="H32" s="128">
        <v>6</v>
      </c>
      <c r="I32" s="119">
        <v>4</v>
      </c>
      <c r="J32" s="225" t="s">
        <v>13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20</v>
      </c>
      <c r="J33" s="225" t="s">
        <v>26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1</v>
      </c>
      <c r="I34" s="119">
        <v>23</v>
      </c>
      <c r="J34" s="225" t="s">
        <v>29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457">
        <v>0</v>
      </c>
      <c r="I35" s="119">
        <v>3</v>
      </c>
      <c r="J35" s="225" t="s">
        <v>12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5</v>
      </c>
      <c r="J36" s="225" t="s">
        <v>14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7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8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1">
        <v>0</v>
      </c>
      <c r="I39" s="119">
        <v>10</v>
      </c>
      <c r="J39" s="225" t="s">
        <v>18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19</v>
      </c>
      <c r="J40" s="225" t="s">
        <v>25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110299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218</v>
      </c>
      <c r="I48" s="5"/>
      <c r="J48" s="251" t="s">
        <v>127</v>
      </c>
      <c r="K48" s="117"/>
      <c r="L48" s="415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66048</v>
      </c>
      <c r="I50" s="225">
        <v>36</v>
      </c>
      <c r="J50" s="224" t="s">
        <v>5</v>
      </c>
      <c r="K50" s="170">
        <f>SUM(I50)</f>
        <v>36</v>
      </c>
      <c r="L50" s="416">
        <v>18442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24202</v>
      </c>
      <c r="I51" s="225">
        <v>16</v>
      </c>
      <c r="J51" s="224" t="s">
        <v>3</v>
      </c>
      <c r="K51" s="170">
        <f t="shared" ref="K51:K59" si="7">SUM(I51)</f>
        <v>16</v>
      </c>
      <c r="L51" s="416">
        <v>21039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22462</v>
      </c>
      <c r="I52" s="225">
        <v>17</v>
      </c>
      <c r="J52" s="224" t="s">
        <v>23</v>
      </c>
      <c r="K52" s="170">
        <f t="shared" si="7"/>
        <v>17</v>
      </c>
      <c r="L52" s="416">
        <v>11540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18113</v>
      </c>
      <c r="I53" s="225">
        <v>26</v>
      </c>
      <c r="J53" s="224" t="s">
        <v>32</v>
      </c>
      <c r="K53" s="170">
        <f t="shared" si="7"/>
        <v>26</v>
      </c>
      <c r="L53" s="416">
        <v>18893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218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14902</v>
      </c>
      <c r="I54" s="225">
        <v>40</v>
      </c>
      <c r="J54" s="224" t="s">
        <v>2</v>
      </c>
      <c r="K54" s="170">
        <f t="shared" si="7"/>
        <v>40</v>
      </c>
      <c r="L54" s="416">
        <v>22181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4" t="s">
        <v>5</v>
      </c>
      <c r="C55" s="52">
        <f>SUM(H50)</f>
        <v>66048</v>
      </c>
      <c r="D55" s="9">
        <f t="shared" ref="D55:D64" si="8">SUM(L50)</f>
        <v>18442</v>
      </c>
      <c r="E55" s="66">
        <f>SUM(N66/M66*100)</f>
        <v>135.49141485629886</v>
      </c>
      <c r="F55" s="66">
        <f t="shared" ref="F55:F65" si="9">SUM(C55/D55*100)</f>
        <v>358.13903047391824</v>
      </c>
      <c r="G55" s="77"/>
      <c r="H55" s="127">
        <v>14868</v>
      </c>
      <c r="I55" s="225">
        <v>24</v>
      </c>
      <c r="J55" s="224" t="s">
        <v>30</v>
      </c>
      <c r="K55" s="170">
        <f t="shared" si="7"/>
        <v>24</v>
      </c>
      <c r="L55" s="416">
        <v>14009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3</v>
      </c>
      <c r="C56" s="52">
        <f t="shared" ref="C56:C64" si="10">SUM(H51)</f>
        <v>24202</v>
      </c>
      <c r="D56" s="9">
        <f t="shared" si="8"/>
        <v>21039</v>
      </c>
      <c r="E56" s="66">
        <f t="shared" ref="E56:E65" si="11">SUM(N67/M67*100)</f>
        <v>121.82010368953542</v>
      </c>
      <c r="F56" s="66">
        <f t="shared" si="9"/>
        <v>115.03398450496695</v>
      </c>
      <c r="G56" s="77"/>
      <c r="H56" s="127">
        <v>8446</v>
      </c>
      <c r="I56" s="225">
        <v>38</v>
      </c>
      <c r="J56" s="224" t="s">
        <v>40</v>
      </c>
      <c r="K56" s="170">
        <f t="shared" si="7"/>
        <v>38</v>
      </c>
      <c r="L56" s="416">
        <v>12225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23</v>
      </c>
      <c r="C57" s="52">
        <f t="shared" si="10"/>
        <v>22462</v>
      </c>
      <c r="D57" s="9">
        <f t="shared" si="8"/>
        <v>11540</v>
      </c>
      <c r="E57" s="66">
        <f t="shared" si="11"/>
        <v>77.226156913979239</v>
      </c>
      <c r="F57" s="66">
        <f t="shared" si="9"/>
        <v>194.64471403812823</v>
      </c>
      <c r="G57" s="77"/>
      <c r="H57" s="127">
        <v>8003</v>
      </c>
      <c r="I57" s="224">
        <v>25</v>
      </c>
      <c r="J57" s="224" t="s">
        <v>31</v>
      </c>
      <c r="K57" s="170">
        <f t="shared" si="7"/>
        <v>25</v>
      </c>
      <c r="L57" s="416">
        <v>7792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18113</v>
      </c>
      <c r="D58" s="9">
        <f t="shared" si="8"/>
        <v>18893</v>
      </c>
      <c r="E58" s="66">
        <f t="shared" si="11"/>
        <v>91.521398615532306</v>
      </c>
      <c r="F58" s="66">
        <f t="shared" si="9"/>
        <v>95.871486794050711</v>
      </c>
      <c r="G58" s="77"/>
      <c r="H58" s="530">
        <v>7419</v>
      </c>
      <c r="I58" s="305">
        <v>37</v>
      </c>
      <c r="J58" s="227" t="s">
        <v>39</v>
      </c>
      <c r="K58" s="170">
        <f t="shared" si="7"/>
        <v>37</v>
      </c>
      <c r="L58" s="414">
        <v>5336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14902</v>
      </c>
      <c r="D59" s="9">
        <f t="shared" si="8"/>
        <v>22181</v>
      </c>
      <c r="E59" s="66">
        <f t="shared" si="11"/>
        <v>98.395510069329816</v>
      </c>
      <c r="F59" s="66">
        <f t="shared" si="9"/>
        <v>67.18362562553537</v>
      </c>
      <c r="G59" s="87"/>
      <c r="H59" s="530">
        <v>4476</v>
      </c>
      <c r="I59" s="305">
        <v>30</v>
      </c>
      <c r="J59" s="227" t="s">
        <v>121</v>
      </c>
      <c r="K59" s="170">
        <f t="shared" si="7"/>
        <v>30</v>
      </c>
      <c r="L59" s="414">
        <v>3604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30</v>
      </c>
      <c r="C60" s="52">
        <f t="shared" si="10"/>
        <v>14868</v>
      </c>
      <c r="D60" s="9">
        <f t="shared" si="8"/>
        <v>14009</v>
      </c>
      <c r="E60" s="66">
        <f t="shared" si="11"/>
        <v>107.50542299349242</v>
      </c>
      <c r="F60" s="66">
        <f t="shared" si="9"/>
        <v>106.13177243200799</v>
      </c>
      <c r="G60" s="77"/>
      <c r="H60" s="547">
        <v>4175</v>
      </c>
      <c r="I60" s="307">
        <v>34</v>
      </c>
      <c r="J60" s="308" t="s">
        <v>1</v>
      </c>
      <c r="K60" s="117" t="s">
        <v>9</v>
      </c>
      <c r="L60" s="418">
        <v>156758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8446</v>
      </c>
      <c r="D61" s="9">
        <f t="shared" si="8"/>
        <v>12225</v>
      </c>
      <c r="E61" s="66">
        <f t="shared" si="11"/>
        <v>98.438228438228435</v>
      </c>
      <c r="F61" s="66">
        <f t="shared" si="9"/>
        <v>69.087934560327199</v>
      </c>
      <c r="G61" s="77"/>
      <c r="H61" s="127">
        <v>3479</v>
      </c>
      <c r="I61" s="225">
        <v>33</v>
      </c>
      <c r="J61" s="224" t="s">
        <v>0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31</v>
      </c>
      <c r="C62" s="52">
        <f t="shared" si="10"/>
        <v>8003</v>
      </c>
      <c r="D62" s="9">
        <f t="shared" si="8"/>
        <v>7792</v>
      </c>
      <c r="E62" s="66">
        <f t="shared" si="11"/>
        <v>103.09158830349092</v>
      </c>
      <c r="F62" s="66">
        <f t="shared" si="9"/>
        <v>102.70790554414783</v>
      </c>
      <c r="G62" s="88"/>
      <c r="H62" s="127">
        <v>3339</v>
      </c>
      <c r="I62" s="224">
        <v>15</v>
      </c>
      <c r="J62" s="224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39</v>
      </c>
      <c r="C63" s="52">
        <f t="shared" si="10"/>
        <v>7419</v>
      </c>
      <c r="D63" s="9">
        <f t="shared" si="8"/>
        <v>5336</v>
      </c>
      <c r="E63" s="66">
        <f t="shared" si="11"/>
        <v>99.744554987899974</v>
      </c>
      <c r="F63" s="66">
        <f t="shared" si="9"/>
        <v>139.0367316341829</v>
      </c>
      <c r="G63" s="87"/>
      <c r="H63" s="127">
        <v>1808</v>
      </c>
      <c r="I63" s="225">
        <v>35</v>
      </c>
      <c r="J63" s="224" t="s">
        <v>38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121</v>
      </c>
      <c r="C64" s="52">
        <f t="shared" si="10"/>
        <v>4476</v>
      </c>
      <c r="D64" s="9">
        <f t="shared" si="8"/>
        <v>3604</v>
      </c>
      <c r="E64" s="72">
        <f t="shared" si="11"/>
        <v>108.3514887436456</v>
      </c>
      <c r="F64" s="66">
        <f t="shared" si="9"/>
        <v>124.19533851276358</v>
      </c>
      <c r="G64" s="90"/>
      <c r="H64" s="169">
        <v>1686</v>
      </c>
      <c r="I64" s="224">
        <v>18</v>
      </c>
      <c r="J64" s="224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210733</v>
      </c>
      <c r="D65" s="82">
        <f>SUM(L60)</f>
        <v>156758</v>
      </c>
      <c r="E65" s="85">
        <f t="shared" si="11"/>
        <v>103.88253794544926</v>
      </c>
      <c r="F65" s="85">
        <f t="shared" si="9"/>
        <v>134.4320545043953</v>
      </c>
      <c r="G65" s="86"/>
      <c r="H65" s="128">
        <v>1638</v>
      </c>
      <c r="I65" s="224">
        <v>39</v>
      </c>
      <c r="J65" s="224" t="s">
        <v>41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1504</v>
      </c>
      <c r="I66" s="225">
        <v>29</v>
      </c>
      <c r="J66" s="224" t="s">
        <v>118</v>
      </c>
      <c r="K66" s="163">
        <f>SUM(I50)</f>
        <v>36</v>
      </c>
      <c r="L66" s="224" t="s">
        <v>5</v>
      </c>
      <c r="M66" s="428">
        <v>48747</v>
      </c>
      <c r="N66" s="128">
        <f>SUM(H50)</f>
        <v>66048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1323</v>
      </c>
      <c r="I67" s="224">
        <v>1</v>
      </c>
      <c r="J67" s="224" t="s">
        <v>4</v>
      </c>
      <c r="K67" s="163">
        <f t="shared" ref="K67:K75" si="12">SUM(I51)</f>
        <v>16</v>
      </c>
      <c r="L67" s="224" t="s">
        <v>3</v>
      </c>
      <c r="M67" s="426">
        <v>19867</v>
      </c>
      <c r="N67" s="128">
        <f t="shared" ref="N67:N75" si="13">SUM(H51)</f>
        <v>24202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1224</v>
      </c>
      <c r="I68" s="225">
        <v>14</v>
      </c>
      <c r="J68" s="224" t="s">
        <v>21</v>
      </c>
      <c r="K68" s="163">
        <f t="shared" si="12"/>
        <v>17</v>
      </c>
      <c r="L68" s="224" t="s">
        <v>23</v>
      </c>
      <c r="M68" s="426">
        <v>29086</v>
      </c>
      <c r="N68" s="128">
        <f t="shared" si="13"/>
        <v>22462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566</v>
      </c>
      <c r="I69" s="224">
        <v>21</v>
      </c>
      <c r="J69" s="224" t="s">
        <v>27</v>
      </c>
      <c r="K69" s="163">
        <f t="shared" si="12"/>
        <v>26</v>
      </c>
      <c r="L69" s="224" t="s">
        <v>32</v>
      </c>
      <c r="M69" s="426">
        <v>19791</v>
      </c>
      <c r="N69" s="128">
        <f t="shared" si="13"/>
        <v>18113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397</v>
      </c>
      <c r="I70" s="224">
        <v>13</v>
      </c>
      <c r="J70" s="224" t="s">
        <v>7</v>
      </c>
      <c r="K70" s="163">
        <f t="shared" si="12"/>
        <v>40</v>
      </c>
      <c r="L70" s="224" t="s">
        <v>2</v>
      </c>
      <c r="M70" s="426">
        <v>15145</v>
      </c>
      <c r="N70" s="128">
        <f t="shared" si="13"/>
        <v>14902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401">
        <v>205</v>
      </c>
      <c r="I71" s="224">
        <v>28</v>
      </c>
      <c r="J71" s="224" t="s">
        <v>34</v>
      </c>
      <c r="K71" s="163">
        <f t="shared" si="12"/>
        <v>24</v>
      </c>
      <c r="L71" s="224" t="s">
        <v>30</v>
      </c>
      <c r="M71" s="426">
        <v>13830</v>
      </c>
      <c r="N71" s="128">
        <f t="shared" si="13"/>
        <v>14868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172</v>
      </c>
      <c r="I72" s="224">
        <v>27</v>
      </c>
      <c r="J72" s="224" t="s">
        <v>33</v>
      </c>
      <c r="K72" s="163">
        <f t="shared" si="12"/>
        <v>38</v>
      </c>
      <c r="L72" s="224" t="s">
        <v>40</v>
      </c>
      <c r="M72" s="426">
        <v>8580</v>
      </c>
      <c r="N72" s="128">
        <f t="shared" si="13"/>
        <v>8446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150</v>
      </c>
      <c r="I73" s="224">
        <v>9</v>
      </c>
      <c r="J73" s="463" t="s">
        <v>207</v>
      </c>
      <c r="K73" s="163">
        <f t="shared" si="12"/>
        <v>25</v>
      </c>
      <c r="L73" s="224" t="s">
        <v>31</v>
      </c>
      <c r="M73" s="426">
        <v>7763</v>
      </c>
      <c r="N73" s="128">
        <f t="shared" si="13"/>
        <v>8003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59</v>
      </c>
      <c r="I74" s="224">
        <v>11</v>
      </c>
      <c r="J74" s="224" t="s">
        <v>19</v>
      </c>
      <c r="K74" s="163">
        <f t="shared" si="12"/>
        <v>37</v>
      </c>
      <c r="L74" s="227" t="s">
        <v>39</v>
      </c>
      <c r="M74" s="427">
        <v>7438</v>
      </c>
      <c r="N74" s="128">
        <f t="shared" si="13"/>
        <v>7419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27</v>
      </c>
      <c r="I75" s="224">
        <v>4</v>
      </c>
      <c r="J75" s="224" t="s">
        <v>13</v>
      </c>
      <c r="K75" s="163">
        <f t="shared" si="12"/>
        <v>30</v>
      </c>
      <c r="L75" s="227" t="s">
        <v>121</v>
      </c>
      <c r="M75" s="427">
        <v>4131</v>
      </c>
      <c r="N75" s="234">
        <f t="shared" si="13"/>
        <v>4476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27</v>
      </c>
      <c r="I76" s="224">
        <v>22</v>
      </c>
      <c r="J76" s="224" t="s">
        <v>28</v>
      </c>
      <c r="K76" s="5"/>
      <c r="L76" s="459" t="s">
        <v>132</v>
      </c>
      <c r="M76" s="472">
        <v>202857</v>
      </c>
      <c r="N76" s="242">
        <f>SUM(H90)</f>
        <v>210733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12</v>
      </c>
      <c r="I77" s="224">
        <v>23</v>
      </c>
      <c r="J77" s="224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3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546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1">
        <v>0</v>
      </c>
      <c r="I82" s="224">
        <v>6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8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1">
        <v>0</v>
      </c>
      <c r="I85" s="224">
        <v>10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401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210733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C17" sqref="C17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0" t="s">
        <v>233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218</v>
      </c>
      <c r="J2" s="405" t="s">
        <v>218</v>
      </c>
      <c r="K2" s="409" t="s">
        <v>210</v>
      </c>
      <c r="L2" s="409" t="s">
        <v>223</v>
      </c>
    </row>
    <row r="3" spans="1:12">
      <c r="I3" s="40" t="s">
        <v>85</v>
      </c>
      <c r="J3" s="406">
        <v>157497</v>
      </c>
      <c r="K3" s="40" t="s">
        <v>85</v>
      </c>
      <c r="L3" s="410">
        <v>154847</v>
      </c>
    </row>
    <row r="4" spans="1:12">
      <c r="I4" s="18" t="s">
        <v>87</v>
      </c>
      <c r="J4" s="406">
        <v>124346</v>
      </c>
      <c r="K4" s="18" t="s">
        <v>87</v>
      </c>
      <c r="L4" s="410">
        <v>52635</v>
      </c>
    </row>
    <row r="5" spans="1:12">
      <c r="I5" s="18" t="s">
        <v>88</v>
      </c>
      <c r="J5" s="406">
        <v>115664</v>
      </c>
      <c r="K5" s="18" t="s">
        <v>88</v>
      </c>
      <c r="L5" s="410">
        <v>95626</v>
      </c>
    </row>
    <row r="6" spans="1:12">
      <c r="I6" s="18" t="s">
        <v>117</v>
      </c>
      <c r="J6" s="406">
        <v>91163</v>
      </c>
      <c r="K6" s="18" t="s">
        <v>117</v>
      </c>
      <c r="L6" s="410">
        <v>99367</v>
      </c>
    </row>
    <row r="7" spans="1:12">
      <c r="I7" s="18" t="s">
        <v>106</v>
      </c>
      <c r="J7" s="406">
        <v>89161</v>
      </c>
      <c r="K7" s="18" t="s">
        <v>106</v>
      </c>
      <c r="L7" s="410">
        <v>101982</v>
      </c>
    </row>
    <row r="8" spans="1:12">
      <c r="I8" s="18" t="s">
        <v>114</v>
      </c>
      <c r="J8" s="406">
        <v>77157</v>
      </c>
      <c r="K8" s="18" t="s">
        <v>114</v>
      </c>
      <c r="L8" s="410">
        <v>72474</v>
      </c>
    </row>
    <row r="9" spans="1:12">
      <c r="I9" s="18" t="s">
        <v>108</v>
      </c>
      <c r="J9" s="406">
        <v>62985</v>
      </c>
      <c r="K9" s="18" t="s">
        <v>108</v>
      </c>
      <c r="L9" s="410">
        <v>62738</v>
      </c>
    </row>
    <row r="10" spans="1:12">
      <c r="I10" s="18" t="s">
        <v>110</v>
      </c>
      <c r="J10" s="406">
        <v>56684</v>
      </c>
      <c r="K10" s="18" t="s">
        <v>110</v>
      </c>
      <c r="L10" s="410">
        <v>53670</v>
      </c>
    </row>
    <row r="11" spans="1:12">
      <c r="I11" s="18" t="s">
        <v>157</v>
      </c>
      <c r="J11" s="406">
        <v>51989</v>
      </c>
      <c r="K11" s="18" t="s">
        <v>157</v>
      </c>
      <c r="L11" s="410">
        <v>56017</v>
      </c>
    </row>
    <row r="12" spans="1:12" ht="14.25" thickBot="1">
      <c r="I12" s="18" t="s">
        <v>111</v>
      </c>
      <c r="J12" s="407">
        <v>51401</v>
      </c>
      <c r="K12" s="18" t="s">
        <v>111</v>
      </c>
      <c r="L12" s="411">
        <v>45744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1243233</v>
      </c>
      <c r="K13" s="35" t="s">
        <v>9</v>
      </c>
      <c r="L13" s="174">
        <v>1114154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2" t="s">
        <v>222</v>
      </c>
      <c r="K23" s="488" t="s">
        <v>222</v>
      </c>
      <c r="L23" s="22" t="s">
        <v>71</v>
      </c>
      <c r="M23" s="8"/>
    </row>
    <row r="24" spans="9:14">
      <c r="I24" s="406">
        <f t="shared" ref="I24:I33" si="0">SUM(J3)</f>
        <v>157497</v>
      </c>
      <c r="J24" s="40" t="s">
        <v>85</v>
      </c>
      <c r="K24" s="406">
        <f>SUM(I24)</f>
        <v>157497</v>
      </c>
      <c r="L24" s="524">
        <v>154000</v>
      </c>
      <c r="M24" s="141"/>
      <c r="N24" s="1"/>
    </row>
    <row r="25" spans="9:14">
      <c r="I25" s="406">
        <f t="shared" si="0"/>
        <v>124346</v>
      </c>
      <c r="J25" s="18" t="s">
        <v>87</v>
      </c>
      <c r="K25" s="406">
        <f t="shared" ref="K25:K33" si="1">SUM(I25)</f>
        <v>124346</v>
      </c>
      <c r="L25" s="524">
        <v>110526</v>
      </c>
      <c r="M25" s="177"/>
      <c r="N25" s="1"/>
    </row>
    <row r="26" spans="9:14">
      <c r="I26" s="406">
        <f t="shared" si="0"/>
        <v>115664</v>
      </c>
      <c r="J26" s="18" t="s">
        <v>88</v>
      </c>
      <c r="K26" s="406">
        <f t="shared" si="1"/>
        <v>115664</v>
      </c>
      <c r="L26" s="524">
        <v>87637</v>
      </c>
      <c r="M26" s="141"/>
      <c r="N26" s="1"/>
    </row>
    <row r="27" spans="9:14">
      <c r="I27" s="406">
        <f t="shared" si="0"/>
        <v>91163</v>
      </c>
      <c r="J27" s="18" t="s">
        <v>117</v>
      </c>
      <c r="K27" s="406">
        <f t="shared" si="1"/>
        <v>91163</v>
      </c>
      <c r="L27" s="524">
        <v>97413</v>
      </c>
      <c r="M27" s="141"/>
      <c r="N27" s="1"/>
    </row>
    <row r="28" spans="9:14">
      <c r="I28" s="406">
        <f t="shared" si="0"/>
        <v>89161</v>
      </c>
      <c r="J28" s="18" t="s">
        <v>106</v>
      </c>
      <c r="K28" s="406">
        <f t="shared" si="1"/>
        <v>89161</v>
      </c>
      <c r="L28" s="524">
        <v>94117</v>
      </c>
      <c r="M28" s="141"/>
      <c r="N28" s="2"/>
    </row>
    <row r="29" spans="9:14">
      <c r="I29" s="406">
        <f t="shared" si="0"/>
        <v>77157</v>
      </c>
      <c r="J29" s="18" t="s">
        <v>114</v>
      </c>
      <c r="K29" s="406">
        <f t="shared" si="1"/>
        <v>77157</v>
      </c>
      <c r="L29" s="524">
        <v>75240</v>
      </c>
      <c r="M29" s="141"/>
      <c r="N29" s="1"/>
    </row>
    <row r="30" spans="9:14">
      <c r="I30" s="406">
        <f t="shared" si="0"/>
        <v>62985</v>
      </c>
      <c r="J30" s="18" t="s">
        <v>108</v>
      </c>
      <c r="K30" s="406">
        <f t="shared" si="1"/>
        <v>62985</v>
      </c>
      <c r="L30" s="524">
        <v>55976</v>
      </c>
      <c r="M30" s="141"/>
      <c r="N30" s="1"/>
    </row>
    <row r="31" spans="9:14">
      <c r="I31" s="406">
        <f t="shared" si="0"/>
        <v>56684</v>
      </c>
      <c r="J31" s="18" t="s">
        <v>110</v>
      </c>
      <c r="K31" s="406">
        <f t="shared" si="1"/>
        <v>56684</v>
      </c>
      <c r="L31" s="524">
        <v>42660</v>
      </c>
      <c r="M31" s="141"/>
      <c r="N31" s="1"/>
    </row>
    <row r="32" spans="9:14">
      <c r="I32" s="406">
        <f t="shared" si="0"/>
        <v>51989</v>
      </c>
      <c r="J32" s="18" t="s">
        <v>157</v>
      </c>
      <c r="K32" s="406">
        <f t="shared" si="1"/>
        <v>51989</v>
      </c>
      <c r="L32" s="524">
        <v>51298</v>
      </c>
      <c r="M32" s="141"/>
      <c r="N32" s="37"/>
    </row>
    <row r="33" spans="8:14">
      <c r="I33" s="406">
        <f t="shared" si="0"/>
        <v>51401</v>
      </c>
      <c r="J33" s="18" t="s">
        <v>111</v>
      </c>
      <c r="K33" s="406">
        <f t="shared" si="1"/>
        <v>51401</v>
      </c>
      <c r="L33" s="525">
        <v>56917</v>
      </c>
      <c r="M33" s="141"/>
      <c r="N33" s="37"/>
    </row>
    <row r="34" spans="8:14" ht="14.25" thickBot="1">
      <c r="H34" s="8"/>
      <c r="I34" s="171">
        <f>SUM(J13-(I24+I25+I26+I27+I28+I29+I30+I31+I32+I33))</f>
        <v>365186</v>
      </c>
      <c r="J34" s="108" t="s">
        <v>134</v>
      </c>
      <c r="K34" s="171">
        <f>SUM(I34)</f>
        <v>365186</v>
      </c>
      <c r="L34" s="171" t="s">
        <v>86</v>
      </c>
    </row>
    <row r="35" spans="8:14" ht="15.75" thickTop="1" thickBot="1">
      <c r="H35" s="8"/>
      <c r="I35" s="465">
        <f>SUM(I24:I34)</f>
        <v>1243233</v>
      </c>
      <c r="J35" s="190" t="s">
        <v>9</v>
      </c>
      <c r="K35" s="172">
        <f>SUM(J13)</f>
        <v>1243233</v>
      </c>
      <c r="L35" s="192">
        <v>1182737</v>
      </c>
    </row>
    <row r="36" spans="8:14" ht="14.25" thickTop="1"/>
    <row r="37" spans="8:14">
      <c r="I37" s="462" t="s">
        <v>214</v>
      </c>
      <c r="J37" s="65"/>
      <c r="K37" s="488" t="s">
        <v>214</v>
      </c>
    </row>
    <row r="38" spans="8:14">
      <c r="I38" s="410">
        <f>SUM(L3)</f>
        <v>154847</v>
      </c>
      <c r="J38" s="40" t="s">
        <v>85</v>
      </c>
      <c r="K38" s="410">
        <f>SUM(I38)</f>
        <v>154847</v>
      </c>
    </row>
    <row r="39" spans="8:14">
      <c r="I39" s="410">
        <f t="shared" ref="I39:I47" si="2">SUM(L4)</f>
        <v>52635</v>
      </c>
      <c r="J39" s="18" t="s">
        <v>87</v>
      </c>
      <c r="K39" s="410">
        <f t="shared" ref="K39:K47" si="3">SUM(I39)</f>
        <v>52635</v>
      </c>
    </row>
    <row r="40" spans="8:14">
      <c r="I40" s="410">
        <f t="shared" si="2"/>
        <v>95626</v>
      </c>
      <c r="J40" s="18" t="s">
        <v>88</v>
      </c>
      <c r="K40" s="410">
        <f t="shared" si="3"/>
        <v>95626</v>
      </c>
    </row>
    <row r="41" spans="8:14">
      <c r="I41" s="410">
        <f t="shared" si="2"/>
        <v>99367</v>
      </c>
      <c r="J41" s="18" t="s">
        <v>117</v>
      </c>
      <c r="K41" s="410">
        <f t="shared" si="3"/>
        <v>99367</v>
      </c>
    </row>
    <row r="42" spans="8:14">
      <c r="I42" s="410">
        <f t="shared" si="2"/>
        <v>101982</v>
      </c>
      <c r="J42" s="18" t="s">
        <v>106</v>
      </c>
      <c r="K42" s="410">
        <f t="shared" si="3"/>
        <v>101982</v>
      </c>
    </row>
    <row r="43" spans="8:14">
      <c r="I43" s="410">
        <f>SUM(L8)</f>
        <v>72474</v>
      </c>
      <c r="J43" s="18" t="s">
        <v>114</v>
      </c>
      <c r="K43" s="410">
        <f t="shared" si="3"/>
        <v>72474</v>
      </c>
    </row>
    <row r="44" spans="8:14">
      <c r="I44" s="410">
        <f t="shared" si="2"/>
        <v>62738</v>
      </c>
      <c r="J44" s="18" t="s">
        <v>108</v>
      </c>
      <c r="K44" s="410">
        <f t="shared" si="3"/>
        <v>62738</v>
      </c>
    </row>
    <row r="45" spans="8:14">
      <c r="I45" s="410">
        <f>SUM(L10)</f>
        <v>53670</v>
      </c>
      <c r="J45" s="18" t="s">
        <v>110</v>
      </c>
      <c r="K45" s="410">
        <f t="shared" si="3"/>
        <v>53670</v>
      </c>
    </row>
    <row r="46" spans="8:14">
      <c r="I46" s="410">
        <f t="shared" si="2"/>
        <v>56017</v>
      </c>
      <c r="J46" s="18" t="s">
        <v>157</v>
      </c>
      <c r="K46" s="410">
        <f t="shared" si="3"/>
        <v>56017</v>
      </c>
      <c r="M46" s="8"/>
    </row>
    <row r="47" spans="8:14">
      <c r="I47" s="410">
        <f t="shared" si="2"/>
        <v>45744</v>
      </c>
      <c r="J47" s="18" t="s">
        <v>111</v>
      </c>
      <c r="K47" s="531">
        <f t="shared" si="3"/>
        <v>45744</v>
      </c>
      <c r="M47" s="8"/>
    </row>
    <row r="48" spans="8:14" ht="14.25" thickBot="1">
      <c r="I48" s="157">
        <f>SUM(L13-(I38+I39+I40+I41+I42+I43+I44+I45+I46+I47))</f>
        <v>319054</v>
      </c>
      <c r="J48" s="103" t="s">
        <v>134</v>
      </c>
      <c r="K48" s="157">
        <f>SUM(I48)</f>
        <v>319054</v>
      </c>
    </row>
    <row r="49" spans="1:12" ht="15" thickTop="1" thickBot="1">
      <c r="I49" s="522">
        <f>SUM(I38:I48)</f>
        <v>1114154</v>
      </c>
      <c r="J49" s="464" t="s">
        <v>200</v>
      </c>
      <c r="K49" s="173">
        <f>SUM(L13)</f>
        <v>1114154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218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157497</v>
      </c>
      <c r="D52" s="6">
        <f t="shared" ref="D52:D61" si="5">SUM(I38)</f>
        <v>154847</v>
      </c>
      <c r="E52" s="41">
        <f t="shared" ref="E52:E61" si="6">SUM(K24/L24*100)</f>
        <v>102.27077922077923</v>
      </c>
      <c r="F52" s="41">
        <f t="shared" ref="F52:F62" si="7">SUM(C52/D52*100)</f>
        <v>101.71136670390773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124346</v>
      </c>
      <c r="D53" s="6">
        <f t="shared" si="5"/>
        <v>52635</v>
      </c>
      <c r="E53" s="41">
        <f t="shared" si="6"/>
        <v>112.50384524908166</v>
      </c>
      <c r="F53" s="41">
        <f t="shared" si="7"/>
        <v>236.24204426712265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115664</v>
      </c>
      <c r="D54" s="6">
        <f t="shared" si="5"/>
        <v>95626</v>
      </c>
      <c r="E54" s="41">
        <f t="shared" si="6"/>
        <v>131.9807843718977</v>
      </c>
      <c r="F54" s="41">
        <f t="shared" si="7"/>
        <v>120.95455210925898</v>
      </c>
      <c r="G54" s="40"/>
      <c r="I54" s="8"/>
    </row>
    <row r="55" spans="1:12" s="58" customFormat="1">
      <c r="A55" s="249">
        <v>4</v>
      </c>
      <c r="B55" s="18" t="s">
        <v>117</v>
      </c>
      <c r="C55" s="457">
        <f t="shared" si="4"/>
        <v>91163</v>
      </c>
      <c r="D55" s="457">
        <f t="shared" si="5"/>
        <v>99367</v>
      </c>
      <c r="E55" s="230">
        <f t="shared" si="6"/>
        <v>93.584018560151108</v>
      </c>
      <c r="F55" s="230">
        <f t="shared" si="7"/>
        <v>91.743737860657973</v>
      </c>
      <c r="G55" s="408"/>
    </row>
    <row r="56" spans="1:12">
      <c r="A56" s="28">
        <v>5</v>
      </c>
      <c r="B56" s="18" t="s">
        <v>106</v>
      </c>
      <c r="C56" s="6">
        <f t="shared" si="4"/>
        <v>89161</v>
      </c>
      <c r="D56" s="457">
        <f t="shared" si="5"/>
        <v>101982</v>
      </c>
      <c r="E56" s="41">
        <f t="shared" si="6"/>
        <v>94.73421379771986</v>
      </c>
      <c r="F56" s="41">
        <f t="shared" si="7"/>
        <v>87.428173599262621</v>
      </c>
      <c r="G56" s="40"/>
    </row>
    <row r="57" spans="1:12">
      <c r="A57" s="28">
        <v>6</v>
      </c>
      <c r="B57" s="18" t="s">
        <v>114</v>
      </c>
      <c r="C57" s="6">
        <f t="shared" si="4"/>
        <v>77157</v>
      </c>
      <c r="D57" s="6">
        <f t="shared" si="5"/>
        <v>72474</v>
      </c>
      <c r="E57" s="41">
        <f t="shared" si="6"/>
        <v>102.54784688995215</v>
      </c>
      <c r="F57" s="41">
        <f t="shared" si="7"/>
        <v>106.46162761818032</v>
      </c>
      <c r="G57" s="40"/>
    </row>
    <row r="58" spans="1:12" s="58" customFormat="1">
      <c r="A58" s="249">
        <v>7</v>
      </c>
      <c r="B58" s="18" t="s">
        <v>108</v>
      </c>
      <c r="C58" s="457">
        <f t="shared" si="4"/>
        <v>62985</v>
      </c>
      <c r="D58" s="457">
        <f t="shared" si="5"/>
        <v>62738</v>
      </c>
      <c r="E58" s="230">
        <f t="shared" si="6"/>
        <v>112.52143775903957</v>
      </c>
      <c r="F58" s="230">
        <f t="shared" si="7"/>
        <v>100.39370078740157</v>
      </c>
      <c r="G58" s="408"/>
    </row>
    <row r="59" spans="1:12">
      <c r="A59" s="28">
        <v>8</v>
      </c>
      <c r="B59" s="18" t="s">
        <v>110</v>
      </c>
      <c r="C59" s="6">
        <f t="shared" si="4"/>
        <v>56684</v>
      </c>
      <c r="D59" s="6">
        <f t="shared" si="5"/>
        <v>53670</v>
      </c>
      <c r="E59" s="41">
        <f t="shared" si="6"/>
        <v>132.8738865447726</v>
      </c>
      <c r="F59" s="41">
        <f t="shared" si="7"/>
        <v>105.61580026085335</v>
      </c>
      <c r="G59" s="40"/>
    </row>
    <row r="60" spans="1:12">
      <c r="A60" s="28">
        <v>9</v>
      </c>
      <c r="B60" s="18" t="s">
        <v>157</v>
      </c>
      <c r="C60" s="6">
        <f t="shared" si="4"/>
        <v>51989</v>
      </c>
      <c r="D60" s="6">
        <f t="shared" si="5"/>
        <v>56017</v>
      </c>
      <c r="E60" s="41">
        <f t="shared" si="6"/>
        <v>101.3470310733362</v>
      </c>
      <c r="F60" s="41">
        <f t="shared" si="7"/>
        <v>92.80932574040024</v>
      </c>
      <c r="G60" s="40"/>
    </row>
    <row r="61" spans="1:12" ht="14.25" thickBot="1">
      <c r="A61" s="108">
        <v>10</v>
      </c>
      <c r="B61" s="18" t="s">
        <v>111</v>
      </c>
      <c r="C61" s="111">
        <f t="shared" si="4"/>
        <v>51401</v>
      </c>
      <c r="D61" s="111">
        <f t="shared" si="5"/>
        <v>45744</v>
      </c>
      <c r="E61" s="102">
        <f t="shared" si="6"/>
        <v>90.308695117451734</v>
      </c>
      <c r="F61" s="102">
        <f t="shared" si="7"/>
        <v>112.36664917803427</v>
      </c>
      <c r="G61" s="103"/>
    </row>
    <row r="62" spans="1:12" ht="14.25" thickTop="1">
      <c r="A62" s="188"/>
      <c r="B62" s="161" t="s">
        <v>83</v>
      </c>
      <c r="C62" s="189">
        <f>SUM(J13)</f>
        <v>1243233</v>
      </c>
      <c r="D62" s="189">
        <f>SUM(L13)</f>
        <v>1114154</v>
      </c>
      <c r="E62" s="191">
        <f>SUM(C62/L35)*100</f>
        <v>105.11491565749613</v>
      </c>
      <c r="F62" s="191">
        <f t="shared" si="7"/>
        <v>111.58538227210958</v>
      </c>
      <c r="G62" s="198">
        <v>66.8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2019-01-18T01:15:09Z</cp:lastPrinted>
  <dcterms:created xsi:type="dcterms:W3CDTF">2004-08-12T01:21:30Z</dcterms:created>
  <dcterms:modified xsi:type="dcterms:W3CDTF">2019-01-18T01:16:25Z</dcterms:modified>
</cp:coreProperties>
</file>