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F30" i="19" l="1"/>
  <c r="L11" i="41" l="1"/>
  <c r="L12" i="41"/>
  <c r="L13" i="41"/>
  <c r="L14" i="41"/>
  <c r="L15" i="41"/>
  <c r="L16" i="41"/>
  <c r="D23" i="8" l="1"/>
  <c r="O45" i="46" l="1"/>
  <c r="N88" i="51" l="1"/>
  <c r="N58" i="51"/>
  <c r="N29" i="51"/>
  <c r="N88" i="55"/>
  <c r="N58" i="55"/>
  <c r="N29" i="55"/>
  <c r="N88" i="56"/>
  <c r="N58" i="56"/>
  <c r="N29" i="56"/>
  <c r="N88" i="49"/>
  <c r="N58" i="49"/>
  <c r="N29" i="49"/>
  <c r="N88" i="48"/>
  <c r="N58" i="48"/>
  <c r="O58" i="48" s="1"/>
  <c r="N29" i="48"/>
  <c r="N75" i="47"/>
  <c r="N47" i="47"/>
  <c r="N23" i="47"/>
  <c r="N70" i="46"/>
  <c r="N46" i="46"/>
  <c r="N21" i="46"/>
  <c r="N90" i="54" l="1"/>
  <c r="N60" i="54"/>
  <c r="N30" i="54"/>
  <c r="D55" i="13" l="1"/>
  <c r="H44" i="15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8" i="56"/>
  <c r="O86" i="56"/>
  <c r="O85" i="56"/>
  <c r="O28" i="56"/>
  <c r="O29" i="56"/>
  <c r="O26" i="56"/>
  <c r="N87" i="55"/>
  <c r="N86" i="55"/>
  <c r="O86" i="55" s="1"/>
  <c r="N85" i="55"/>
  <c r="O85" i="55" s="1"/>
  <c r="N84" i="55"/>
  <c r="N57" i="55"/>
  <c r="N56" i="55"/>
  <c r="O56" i="55" s="1"/>
  <c r="N55" i="55"/>
  <c r="N54" i="55"/>
  <c r="O55" i="55" s="1"/>
  <c r="N28" i="55"/>
  <c r="N27" i="55"/>
  <c r="O27" i="55" s="1"/>
  <c r="N26" i="55"/>
  <c r="N25" i="55"/>
  <c r="O87" i="55" l="1"/>
  <c r="O88" i="55"/>
  <c r="O58" i="55"/>
  <c r="O28" i="55"/>
  <c r="O29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O60" i="54" s="1"/>
  <c r="N27" i="54"/>
  <c r="N28" i="54"/>
  <c r="N29" i="54"/>
  <c r="O30" i="54" s="1"/>
  <c r="N26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O29" i="51" s="1"/>
  <c r="N27" i="51"/>
  <c r="N26" i="51"/>
  <c r="N87" i="49"/>
  <c r="N86" i="49"/>
  <c r="N85" i="49"/>
  <c r="O85" i="49" s="1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N72" i="47"/>
  <c r="O72" i="47" s="1"/>
  <c r="N46" i="47"/>
  <c r="O47" i="47" s="1"/>
  <c r="N45" i="47"/>
  <c r="N44" i="47"/>
  <c r="N22" i="47"/>
  <c r="O23" i="47" s="1"/>
  <c r="N21" i="47"/>
  <c r="N20" i="47"/>
  <c r="O20" i="47" s="1"/>
  <c r="N69" i="46"/>
  <c r="N68" i="46"/>
  <c r="N67" i="46"/>
  <c r="O67" i="46" s="1"/>
  <c r="N45" i="46"/>
  <c r="O46" i="46" s="1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8" i="49" l="1"/>
  <c r="O57" i="49"/>
  <c r="O87" i="48"/>
  <c r="O88" i="48"/>
  <c r="O73" i="47"/>
  <c r="O70" i="46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<sst xmlns="http://schemas.openxmlformats.org/spreadsheetml/2006/main" count="1319" uniqueCount="235">
  <si>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</si>
  <si>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</si>
  <si>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</si>
  <si>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</si>
  <si>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</si>
  <si>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</si>
  <si>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</si>
  <si>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</si>
  <si>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</si>
  <si>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</si>
  <si>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</si>
  <si>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</si>
  <si>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</si>
  <si>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</si>
  <si>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</si>
  <si>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</si>
  <si>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</si>
  <si>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</si>
  <si>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</si>
  <si>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</si>
  <si>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</si>
  <si>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</si>
  <si>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</si>
  <si>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</si>
  <si>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</si>
  <si>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</si>
  <si>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</si>
  <si>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</si>
  <si>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</si>
  <si>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</si>
  <si>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</si>
  <si>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</si>
  <si>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</si>
  <si>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</si>
  <si>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</si>
  <si>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</si>
  <si>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</si>
  <si>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</si>
  <si>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</si>
  <si>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</si>
  <si>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</si>
  <si>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</si>
  <si>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</si>
  <si>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</si>
  <si>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</si>
  <si>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</si>
  <si>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</si>
  <si>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</si>
  <si>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</si>
  <si>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</si>
  <si>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</si>
  <si>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</si>
  <si>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</si>
  <si>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</si>
  <si>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</si>
  <si>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</si>
  <si>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</si>
  <si>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</si>
  <si>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</si>
  <si>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</si>
  <si>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</si>
  <si>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</si>
  <si>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</si>
  <si>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</si>
  <si>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</si>
  <si>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</si>
  <si>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</si>
  <si>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</si>
  <si>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</si>
  <si>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</si>
  <si>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</si>
  <si>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</si>
  <si>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</si>
  <si>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</si>
  <si>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</si>
  <si>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</si>
  <si>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</si>
  <si>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</si>
  <si>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</si>
  <si>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</si>
  <si>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</si>
  <si>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</si>
  <si>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</si>
  <si>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</si>
  <si>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</si>
  <si>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</si>
  <si>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</si>
  <si>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</si>
  <si>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</si>
  <si>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</si>
  <si>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</si>
  <si>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</si>
  <si>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</si>
  <si>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</si>
  <si>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</si>
  <si>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</si>
  <si>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</si>
  <si>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</si>
  <si>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</si>
  <si>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</si>
  <si>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</si>
  <si>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</si>
  <si>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</si>
  <si>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</si>
  <si>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</si>
  <si>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</si>
  <si>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</si>
  <si>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</si>
  <si>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</si>
  <si>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</si>
  <si>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</si>
  <si>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</si>
  <si>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</si>
  <si>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</si>
  <si>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</si>
  <si>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</si>
  <si>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</si>
  <si>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</si>
  <si>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</si>
  <si>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</si>
  <si>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</si>
  <si>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</si>
  <si>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</si>
  <si>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</si>
  <si>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</si>
  <si>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</si>
  <si>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</si>
  <si>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</si>
  <si>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</si>
  <si>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</si>
  <si>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</si>
  <si>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</si>
  <si>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</si>
  <si>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</si>
  <si>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</si>
  <si>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</si>
  <si>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</si>
  <si>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</si>
  <si>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</si>
  <si>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</si>
  <si>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</si>
  <si>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</si>
  <si>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</si>
  <si>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</si>
  <si>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</si>
  <si>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</si>
  <si>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</si>
  <si>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</si>
  <si>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</si>
  <si>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</si>
  <si>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</si>
  <si>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</si>
  <si>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</si>
  <si>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</si>
  <si>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</si>
  <si>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</si>
  <si>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</si>
  <si>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</si>
  <si>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</si>
  <si>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</si>
  <si>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</si>
  <si>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</si>
  <si>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</si>
  <si>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</si>
  <si>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</si>
  <si>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</si>
  <si>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</si>
  <si>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</si>
  <si>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</si>
  <si>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</si>
  <si>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</si>
  <si>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</si>
  <si>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</si>
  <si>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</si>
  <si>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</si>
  <si>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</si>
  <si>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</si>
  <si>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</si>
  <si>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</si>
  <si>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</si>
  <si>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</si>
  <si>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</si>
  <si>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</si>
  <si>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</si>
  <si>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</si>
  <si>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</si>
  <si>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</si>
  <si>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</si>
  <si>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</si>
  <si>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</si>
  <si>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</si>
  <si>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</si>
  <si>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</si>
  <si>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</si>
  <si>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</si>
  <si>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</si>
  <si>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</si>
  <si>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</si>
  <si>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</si>
  <si>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</si>
  <si>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</si>
  <si>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</si>
  <si>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</si>
  <si>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</si>
  <si>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</si>
  <si>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</si>
  <si>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</si>
  <si>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</si>
  <si>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</si>
  <si>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</si>
  <si>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</si>
  <si>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</si>
  <si>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</si>
  <si>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</si>
  <si>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</si>
  <si>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</si>
  <si>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米</t>
    <rPh sb="0" eb="1">
      <t>コメ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</si>
  <si>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</si>
  <si>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</si>
  <si>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</si>
  <si>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</si>
  <si>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</si>
  <si>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</si>
  <si>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</si>
  <si>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</si>
  <si>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</si>
  <si>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その他織物</t>
    <rPh sb="2" eb="3">
      <t>タ</t>
    </rPh>
    <rPh sb="3" eb="5">
      <t>オリモノ</t>
    </rPh>
    <phoneticPr fontId="2"/>
  </si>
  <si>
    <t>2，987　㎡</t>
    <phoneticPr fontId="2"/>
  </si>
  <si>
    <t>平成30年6月</t>
    <rPh sb="0" eb="2">
      <t>ヘイセイ</t>
    </rPh>
    <rPh sb="4" eb="5">
      <t>ネン</t>
    </rPh>
    <rPh sb="6" eb="7">
      <t>ガツ</t>
    </rPh>
    <phoneticPr fontId="2"/>
  </si>
  <si>
    <t>平成30年6月所管面（1～3類）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</si>
  <si>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100，162 m</t>
    </r>
    <r>
      <rPr>
        <sz val="8"/>
        <rFont val="ＭＳ Ｐゴシック"/>
        <family val="3"/>
        <charset val="128"/>
      </rPr>
      <t>3</t>
    </r>
    <phoneticPr fontId="2"/>
  </si>
  <si>
    <t>8，802 ㎡</t>
    <phoneticPr fontId="2"/>
  </si>
  <si>
    <t>　　　　　　　　　　　　　　　　平成30年6月末上位10品目入庫高(県合計）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</si>
  <si>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平成30年6月末上位１０品目保管残高（県合計）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</si>
  <si>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金属製品</t>
    <rPh sb="0" eb="2">
      <t>キンゾク</t>
    </rPh>
    <rPh sb="2" eb="4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</si>
</sst>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4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0" fontId="1" fillId="0" borderId="39" xfId="0" applyFont="1" applyBorder="1"/>
    <xf numFmtId="38" fontId="1" fillId="0" borderId="40" xfId="1" applyFill="1" applyBorder="1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7" xfId="1" applyFill="1" applyBorder="1"/>
    <xf numFmtId="38" fontId="1" fillId="0" borderId="43" xfId="1" applyFill="1" applyBorder="1"/>
    <xf numFmtId="38" fontId="1" fillId="0" borderId="21" xfId="1" applyBorder="1"/>
    <xf numFmtId="177" fontId="6" fillId="0" borderId="4" xfId="0" applyNumberFormat="1" applyFont="1" applyFill="1" applyBorder="1" applyAlignment="1">
      <alignment horizontal="center"/>
    </xf>
    <xf numFmtId="179" fontId="1" fillId="0" borderId="42" xfId="1" applyNumberFormat="1" applyBorder="1"/>
    <xf numFmtId="38" fontId="1" fillId="0" borderId="9" xfId="1" applyFont="1" applyFill="1" applyBorder="1"/>
    <xf numFmtId="38" fontId="1" fillId="0" borderId="10" xfId="1" applyFill="1" applyBorder="1"/>
    <xf numFmtId="38" fontId="1" fillId="0" borderId="21" xfId="1" applyFill="1" applyBorder="1"/>
    <xf numFmtId="179" fontId="1" fillId="0" borderId="11" xfId="1" applyNumberFormat="1" applyBorder="1"/>
    <xf numFmtId="38" fontId="1" fillId="0" borderId="11" xfId="1" applyFont="1" applyBorder="1"/>
    <xf numFmtId="38" fontId="1" fillId="0" borderId="38" xfId="1" applyFont="1" applyFill="1" applyBorder="1"/>
    <xf numFmtId="38" fontId="0" fillId="0" borderId="12" xfId="1" applyFont="1" applyBorder="1"/>
    <xf numFmtId="38" fontId="0" fillId="0" borderId="9" xfId="1" applyFont="1" applyBorder="1"/>
    <xf numFmtId="38" fontId="1" fillId="0" borderId="39" xfId="1" applyBorder="1"/>
    <xf numFmtId="38" fontId="1" fillId="0" borderId="40" xfId="1" applyBorder="1"/>
    <xf numFmtId="0" fontId="1" fillId="0" borderId="2" xfId="0" applyFont="1" applyFill="1" applyBorder="1"/>
    <xf numFmtId="38" fontId="0" fillId="0" borderId="21" xfId="1" applyFont="1" applyFill="1" applyBorder="1"/>
    <xf numFmtId="38" fontId="0" fillId="19" borderId="2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平成30年6月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578112"/>
        <c:axId val="475578504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平成30年6月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113.1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平成30年6月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78112"/>
        <c:axId val="475578504"/>
      </c:lineChart>
      <c:catAx>
        <c:axId val="4755781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75578504"/>
        <c:crosses val="autoZero"/>
        <c:auto val="1"/>
        <c:lblAlgn val="ctr"/>
        <c:lblOffset val="100"/>
        <c:tickLblSkip val="1"/>
        <c:noMultiLvlLbl val="0"/>
      </c:catAx>
      <c:valAx>
        <c:axId val="475578504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578112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3.8170447552496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672265509892208E-3"/>
                  <c:y val="-7.4177176020874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41504766212637E-3"/>
                  <c:y val="-1.477378084317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72386806740542E-3"/>
                  <c:y val="6.194518345662267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34791</c:v>
                </c:pt>
                <c:pt idx="1">
                  <c:v>23465</c:v>
                </c:pt>
                <c:pt idx="2">
                  <c:v>5471</c:v>
                </c:pt>
                <c:pt idx="3">
                  <c:v>4991</c:v>
                </c:pt>
                <c:pt idx="4">
                  <c:v>3502</c:v>
                </c:pt>
                <c:pt idx="5">
                  <c:v>3157</c:v>
                </c:pt>
                <c:pt idx="6">
                  <c:v>2649</c:v>
                </c:pt>
                <c:pt idx="7">
                  <c:v>1789</c:v>
                </c:pt>
                <c:pt idx="8">
                  <c:v>1774</c:v>
                </c:pt>
                <c:pt idx="9">
                  <c:v>1406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5270656442096173E-3"/>
                  <c:y val="1.47734900207181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556149476093524E-2"/>
                  <c:y val="7.3246544156737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71275946903504E-2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37516</c:v>
                </c:pt>
                <c:pt idx="1">
                  <c:v>20969</c:v>
                </c:pt>
                <c:pt idx="2">
                  <c:v>5068</c:v>
                </c:pt>
                <c:pt idx="3">
                  <c:v>6051</c:v>
                </c:pt>
                <c:pt idx="4">
                  <c:v>2453</c:v>
                </c:pt>
                <c:pt idx="5">
                  <c:v>2827</c:v>
                </c:pt>
                <c:pt idx="6">
                  <c:v>2017</c:v>
                </c:pt>
                <c:pt idx="7">
                  <c:v>1617</c:v>
                </c:pt>
                <c:pt idx="8">
                  <c:v>1715</c:v>
                </c:pt>
                <c:pt idx="9">
                  <c:v>1468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929472"/>
        <c:axId val="476928296"/>
      </c:barChart>
      <c:catAx>
        <c:axId val="47692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28296"/>
        <c:crosses val="autoZero"/>
        <c:auto val="1"/>
        <c:lblAlgn val="ctr"/>
        <c:lblOffset val="100"/>
        <c:noMultiLvlLbl val="0"/>
      </c:catAx>
      <c:valAx>
        <c:axId val="47692829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294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29193899782135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716775599128538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1.898204485802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62857</c:v>
                </c:pt>
                <c:pt idx="1">
                  <c:v>21606</c:v>
                </c:pt>
                <c:pt idx="2">
                  <c:v>14701</c:v>
                </c:pt>
                <c:pt idx="3">
                  <c:v>14038</c:v>
                </c:pt>
                <c:pt idx="4">
                  <c:v>9138</c:v>
                </c:pt>
                <c:pt idx="5">
                  <c:v>5731</c:v>
                </c:pt>
                <c:pt idx="6">
                  <c:v>4533</c:v>
                </c:pt>
                <c:pt idx="7">
                  <c:v>3646</c:v>
                </c:pt>
                <c:pt idx="8">
                  <c:v>3048</c:v>
                </c:pt>
                <c:pt idx="9">
                  <c:v>1741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677079580738683E-2"/>
                  <c:y val="-3.7884753042233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9626198685948573E-3"/>
                  <c:y val="-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953153024050178E-17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338616986601527E-3"/>
                  <c:y val="-1.5151813409687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62592</c:v>
                </c:pt>
                <c:pt idx="1">
                  <c:v>14063</c:v>
                </c:pt>
                <c:pt idx="2">
                  <c:v>19455</c:v>
                </c:pt>
                <c:pt idx="3">
                  <c:v>14350</c:v>
                </c:pt>
                <c:pt idx="4">
                  <c:v>10849</c:v>
                </c:pt>
                <c:pt idx="5">
                  <c:v>5417</c:v>
                </c:pt>
                <c:pt idx="6">
                  <c:v>4882</c:v>
                </c:pt>
                <c:pt idx="7">
                  <c:v>1803</c:v>
                </c:pt>
                <c:pt idx="8">
                  <c:v>2355</c:v>
                </c:pt>
                <c:pt idx="9">
                  <c:v>2868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933000"/>
        <c:axId val="476932608"/>
      </c:barChart>
      <c:catAx>
        <c:axId val="47693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32608"/>
        <c:crosses val="autoZero"/>
        <c:auto val="1"/>
        <c:lblAlgn val="ctr"/>
        <c:lblOffset val="100"/>
        <c:noMultiLvlLbl val="0"/>
      </c:catAx>
      <c:valAx>
        <c:axId val="4769326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33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191489361702456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30496453900709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709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25E-2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0992907801418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652482269504854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921985815602835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麦</c:v>
                </c:pt>
                <c:pt idx="5">
                  <c:v>その他の食料工業品</c:v>
                </c:pt>
                <c:pt idx="6">
                  <c:v>米</c:v>
                </c:pt>
                <c:pt idx="7">
                  <c:v>鉄鋼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28258</c:v>
                </c:pt>
                <c:pt idx="1">
                  <c:v>23600</c:v>
                </c:pt>
                <c:pt idx="2">
                  <c:v>17889</c:v>
                </c:pt>
                <c:pt idx="3">
                  <c:v>17771</c:v>
                </c:pt>
                <c:pt idx="4">
                  <c:v>16671</c:v>
                </c:pt>
                <c:pt idx="5">
                  <c:v>14440</c:v>
                </c:pt>
                <c:pt idx="6">
                  <c:v>14037</c:v>
                </c:pt>
                <c:pt idx="7">
                  <c:v>13830</c:v>
                </c:pt>
                <c:pt idx="8">
                  <c:v>10364</c:v>
                </c:pt>
                <c:pt idx="9">
                  <c:v>9965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460992907801418E-3"/>
                  <c:y val="3.87596899224804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730496453900058E-3"/>
                  <c:y val="7.7516327900872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38297872340425E-2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30496453900711E-2"/>
                  <c:y val="3.8756637978390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3049645389941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1534E-3"/>
                  <c:y val="-2.3255813953488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麦</c:v>
                </c:pt>
                <c:pt idx="5">
                  <c:v>その他の食料工業品</c:v>
                </c:pt>
                <c:pt idx="6">
                  <c:v>米</c:v>
                </c:pt>
                <c:pt idx="7">
                  <c:v>鉄鋼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8670</c:v>
                </c:pt>
                <c:pt idx="1">
                  <c:v>31606</c:v>
                </c:pt>
                <c:pt idx="2">
                  <c:v>23768</c:v>
                </c:pt>
                <c:pt idx="3">
                  <c:v>16902</c:v>
                </c:pt>
                <c:pt idx="4">
                  <c:v>8796</c:v>
                </c:pt>
                <c:pt idx="5">
                  <c:v>12752</c:v>
                </c:pt>
                <c:pt idx="6">
                  <c:v>1303</c:v>
                </c:pt>
                <c:pt idx="7">
                  <c:v>17560</c:v>
                </c:pt>
                <c:pt idx="8">
                  <c:v>11292</c:v>
                </c:pt>
                <c:pt idx="9">
                  <c:v>7030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926336"/>
        <c:axId val="476933392"/>
      </c:barChart>
      <c:catAx>
        <c:axId val="47692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33392"/>
        <c:crosses val="autoZero"/>
        <c:auto val="1"/>
        <c:lblAlgn val="ctr"/>
        <c:lblOffset val="100"/>
        <c:noMultiLvlLbl val="0"/>
      </c:catAx>
      <c:valAx>
        <c:axId val="4769333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263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77777777777779E-3"/>
                  <c:y val="-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33333333333332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41178</c:v>
                </c:pt>
                <c:pt idx="1">
                  <c:v>2899</c:v>
                </c:pt>
                <c:pt idx="2">
                  <c:v>2752</c:v>
                </c:pt>
                <c:pt idx="3">
                  <c:v>2346</c:v>
                </c:pt>
                <c:pt idx="4">
                  <c:v>1317</c:v>
                </c:pt>
                <c:pt idx="5">
                  <c:v>1018</c:v>
                </c:pt>
                <c:pt idx="6">
                  <c:v>655</c:v>
                </c:pt>
                <c:pt idx="7">
                  <c:v>495</c:v>
                </c:pt>
                <c:pt idx="8">
                  <c:v>465</c:v>
                </c:pt>
                <c:pt idx="9">
                  <c:v>368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7.1295633500357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36123</c:v>
                </c:pt>
                <c:pt idx="1">
                  <c:v>3780</c:v>
                </c:pt>
                <c:pt idx="2">
                  <c:v>401</c:v>
                </c:pt>
                <c:pt idx="3">
                  <c:v>1774</c:v>
                </c:pt>
                <c:pt idx="4">
                  <c:v>1990</c:v>
                </c:pt>
                <c:pt idx="5">
                  <c:v>862</c:v>
                </c:pt>
                <c:pt idx="6">
                  <c:v>439</c:v>
                </c:pt>
                <c:pt idx="7">
                  <c:v>494</c:v>
                </c:pt>
                <c:pt idx="8">
                  <c:v>530</c:v>
                </c:pt>
                <c:pt idx="9">
                  <c:v>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926728"/>
        <c:axId val="476928688"/>
      </c:barChart>
      <c:catAx>
        <c:axId val="476926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28688"/>
        <c:crosses val="autoZero"/>
        <c:auto val="1"/>
        <c:lblAlgn val="ctr"/>
        <c:lblOffset val="100"/>
        <c:noMultiLvlLbl val="0"/>
      </c:catAx>
      <c:valAx>
        <c:axId val="4769286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26728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719298245532E-3"/>
                  <c:y val="9.31765882205900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1406271584473E-7"/>
                  <c:y val="8.4571781468492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80701754386029E-2"/>
                  <c:y val="-2.82405875736114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789473684210527E-2"/>
                  <c:y val="1.3374798738392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その他の日用品</c:v>
                </c:pt>
                <c:pt idx="6">
                  <c:v>合成樹脂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40259</c:v>
                </c:pt>
                <c:pt idx="1">
                  <c:v>22009</c:v>
                </c:pt>
                <c:pt idx="2">
                  <c:v>19571</c:v>
                </c:pt>
                <c:pt idx="3">
                  <c:v>8134</c:v>
                </c:pt>
                <c:pt idx="4">
                  <c:v>7704</c:v>
                </c:pt>
                <c:pt idx="5">
                  <c:v>7100</c:v>
                </c:pt>
                <c:pt idx="6">
                  <c:v>7033</c:v>
                </c:pt>
                <c:pt idx="7">
                  <c:v>2740</c:v>
                </c:pt>
                <c:pt idx="8">
                  <c:v>2427</c:v>
                </c:pt>
                <c:pt idx="9">
                  <c:v>1273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719298245615E-3"/>
                  <c:y val="-1.71177605485983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630197541096834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71929824561403E-3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543859649122807E-3"/>
                  <c:y val="-7.4699486093650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7.4696545284781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543859649122807E-3"/>
                  <c:y val="-1.4939603137843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その他の日用品</c:v>
                </c:pt>
                <c:pt idx="6">
                  <c:v>合成樹脂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43539</c:v>
                </c:pt>
                <c:pt idx="1">
                  <c:v>26467</c:v>
                </c:pt>
                <c:pt idx="2">
                  <c:v>22986</c:v>
                </c:pt>
                <c:pt idx="3">
                  <c:v>6437</c:v>
                </c:pt>
                <c:pt idx="4">
                  <c:v>8430</c:v>
                </c:pt>
                <c:pt idx="5">
                  <c:v>9906</c:v>
                </c:pt>
                <c:pt idx="6">
                  <c:v>6742</c:v>
                </c:pt>
                <c:pt idx="7">
                  <c:v>2960</c:v>
                </c:pt>
                <c:pt idx="8">
                  <c:v>1891</c:v>
                </c:pt>
                <c:pt idx="9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922808"/>
        <c:axId val="476927512"/>
      </c:barChart>
      <c:catAx>
        <c:axId val="476922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27512"/>
        <c:crosses val="autoZero"/>
        <c:auto val="1"/>
        <c:lblAlgn val="ctr"/>
        <c:lblOffset val="100"/>
        <c:noMultiLvlLbl val="0"/>
      </c:catAx>
      <c:valAx>
        <c:axId val="47692751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228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27E-2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949764529401419E-3"/>
                  <c:y val="-5.644455733027360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424646794102447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799058117605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8388554419947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8492935882042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42464679410341E-3"/>
                  <c:y val="-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21281</c:v>
                </c:pt>
                <c:pt idx="1">
                  <c:v>19300</c:v>
                </c:pt>
                <c:pt idx="2">
                  <c:v>18779</c:v>
                </c:pt>
                <c:pt idx="3">
                  <c:v>17528</c:v>
                </c:pt>
                <c:pt idx="4">
                  <c:v>16116</c:v>
                </c:pt>
                <c:pt idx="5">
                  <c:v>13236</c:v>
                </c:pt>
                <c:pt idx="6">
                  <c:v>11570</c:v>
                </c:pt>
                <c:pt idx="7">
                  <c:v>8348</c:v>
                </c:pt>
                <c:pt idx="8">
                  <c:v>7256</c:v>
                </c:pt>
                <c:pt idx="9">
                  <c:v>5492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232417585290497E-2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374411323502908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898153083820091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424646794102135E-3"/>
                  <c:y val="-5.64445573401301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474882264701991E-3"/>
                  <c:y val="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24920</c:v>
                </c:pt>
                <c:pt idx="1">
                  <c:v>32917</c:v>
                </c:pt>
                <c:pt idx="2">
                  <c:v>16805</c:v>
                </c:pt>
                <c:pt idx="3">
                  <c:v>17699</c:v>
                </c:pt>
                <c:pt idx="4">
                  <c:v>13488</c:v>
                </c:pt>
                <c:pt idx="5">
                  <c:v>13384</c:v>
                </c:pt>
                <c:pt idx="6">
                  <c:v>11943</c:v>
                </c:pt>
                <c:pt idx="7">
                  <c:v>6831</c:v>
                </c:pt>
                <c:pt idx="8">
                  <c:v>6974</c:v>
                </c:pt>
                <c:pt idx="9">
                  <c:v>5132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923984"/>
        <c:axId val="370338864"/>
      </c:barChart>
      <c:catAx>
        <c:axId val="47692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70338864"/>
        <c:crosses val="autoZero"/>
        <c:auto val="1"/>
        <c:lblAlgn val="ctr"/>
        <c:lblOffset val="100"/>
        <c:noMultiLvlLbl val="0"/>
      </c:catAx>
      <c:valAx>
        <c:axId val="3703388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239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5.3740069639889388E-3"/>
                  <c:y val="-3.0511060259344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298594201829188E-2"/>
                  <c:y val="6.0552601366844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986465547228285E-3"/>
                  <c:y val="-3.0792146405040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2.751641170711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064257028112448E-2"/>
                  <c:y val="8.8720961923734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919081399965559E-3"/>
                  <c:y val="-3.0511060259344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169565</c:v>
                </c:pt>
                <c:pt idx="1">
                  <c:v>99678</c:v>
                </c:pt>
                <c:pt idx="2">
                  <c:v>93197</c:v>
                </c:pt>
                <c:pt idx="3">
                  <c:v>89881</c:v>
                </c:pt>
                <c:pt idx="4">
                  <c:v>81665</c:v>
                </c:pt>
                <c:pt idx="5">
                  <c:v>72371</c:v>
                </c:pt>
                <c:pt idx="6">
                  <c:v>60454</c:v>
                </c:pt>
                <c:pt idx="7">
                  <c:v>55664</c:v>
                </c:pt>
                <c:pt idx="8">
                  <c:v>52754</c:v>
                </c:pt>
                <c:pt idx="9">
                  <c:v>49375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0999869996169994E-3"/>
                  <c:y val="9.1249692186645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7546511505338943E-3"/>
                  <c:y val="-2.994704488822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43906861040025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-1.1670418932887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610512039408729E-2"/>
                  <c:y val="-8.5264361938593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8.9277284275392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-3.2483468170597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561057879813217E-3"/>
                  <c:y val="2.5285907687923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774442673050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168150</c:v>
                </c:pt>
                <c:pt idx="1">
                  <c:v>106095</c:v>
                </c:pt>
                <c:pt idx="2">
                  <c:v>101435</c:v>
                </c:pt>
                <c:pt idx="3">
                  <c:v>79817</c:v>
                </c:pt>
                <c:pt idx="4">
                  <c:v>85328</c:v>
                </c:pt>
                <c:pt idx="5">
                  <c:v>63558</c:v>
                </c:pt>
                <c:pt idx="6">
                  <c:v>57437</c:v>
                </c:pt>
                <c:pt idx="7">
                  <c:v>57437</c:v>
                </c:pt>
                <c:pt idx="8">
                  <c:v>48535</c:v>
                </c:pt>
                <c:pt idx="9">
                  <c:v>36340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370339256"/>
        <c:axId val="370337296"/>
      </c:barChart>
      <c:catAx>
        <c:axId val="370339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70337296"/>
        <c:crosses val="autoZero"/>
        <c:auto val="1"/>
        <c:lblAlgn val="ctr"/>
        <c:lblOffset val="100"/>
        <c:noMultiLvlLbl val="0"/>
      </c:catAx>
      <c:valAx>
        <c:axId val="370337296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7033925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638319210165364"/>
                  <c:y val="-8.3448335405442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49094614320333"/>
                      <c:h val="9.8143389970990452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8.6748332403420961E-2"/>
                  <c:y val="-8.7866648247916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144940225867582E-2"/>
                  <c:y val="-0.15996155085877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7367773004624181E-2"/>
                  <c:y val="-9.367131740111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8717857053633141E-2"/>
                  <c:y val="-4.6158884744670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15949801387373"/>
                      <c:h val="0.1266959064327485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169565</c:v>
                </c:pt>
                <c:pt idx="1">
                  <c:v>99678</c:v>
                </c:pt>
                <c:pt idx="2">
                  <c:v>93197</c:v>
                </c:pt>
                <c:pt idx="3">
                  <c:v>89881</c:v>
                </c:pt>
                <c:pt idx="4">
                  <c:v>81665</c:v>
                </c:pt>
                <c:pt idx="5">
                  <c:v>72371</c:v>
                </c:pt>
                <c:pt idx="6">
                  <c:v>60454</c:v>
                </c:pt>
                <c:pt idx="7">
                  <c:v>55664</c:v>
                </c:pt>
                <c:pt idx="8">
                  <c:v>52754</c:v>
                </c:pt>
                <c:pt idx="9">
                  <c:v>49375</c:v>
                </c:pt>
                <c:pt idx="10">
                  <c:v>344450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3.7839487621299246E-2"/>
                  <c:y val="-0.123917981867987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4735255421316606"/>
                  <c:y val="-6.10348542676707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4599026266754817"/>
                  <c:y val="-0.135444990773533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313210848643919"/>
                  <c:y val="-4.7452692867540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4829463111004254"/>
                  <c:y val="-4.2730117250627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168150</c:v>
                </c:pt>
                <c:pt idx="1">
                  <c:v>106095</c:v>
                </c:pt>
                <c:pt idx="2">
                  <c:v>101435</c:v>
                </c:pt>
                <c:pt idx="3">
                  <c:v>79817</c:v>
                </c:pt>
                <c:pt idx="4">
                  <c:v>85328</c:v>
                </c:pt>
                <c:pt idx="5">
                  <c:v>63558</c:v>
                </c:pt>
                <c:pt idx="6">
                  <c:v>57437</c:v>
                </c:pt>
                <c:pt idx="7">
                  <c:v>57437</c:v>
                </c:pt>
                <c:pt idx="8">
                  <c:v>48535</c:v>
                </c:pt>
                <c:pt idx="9">
                  <c:v>36340</c:v>
                </c:pt>
                <c:pt idx="10">
                  <c:v>310768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413899955732625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12084993359926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21633</c:v>
                </c:pt>
                <c:pt idx="1">
                  <c:v>21185</c:v>
                </c:pt>
                <c:pt idx="2">
                  <c:v>9432</c:v>
                </c:pt>
                <c:pt idx="3">
                  <c:v>5606</c:v>
                </c:pt>
                <c:pt idx="4">
                  <c:v>5049</c:v>
                </c:pt>
                <c:pt idx="5">
                  <c:v>4341</c:v>
                </c:pt>
                <c:pt idx="6">
                  <c:v>4212</c:v>
                </c:pt>
                <c:pt idx="7">
                  <c:v>3118</c:v>
                </c:pt>
                <c:pt idx="8">
                  <c:v>2899</c:v>
                </c:pt>
                <c:pt idx="9">
                  <c:v>2662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827799911465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16555998229305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70694997786631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-8.74890893882684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19662</c:v>
                </c:pt>
                <c:pt idx="1">
                  <c:v>16343</c:v>
                </c:pt>
                <c:pt idx="2">
                  <c:v>9796</c:v>
                </c:pt>
                <c:pt idx="3">
                  <c:v>4997</c:v>
                </c:pt>
                <c:pt idx="4">
                  <c:v>5130</c:v>
                </c:pt>
                <c:pt idx="5">
                  <c:v>3933</c:v>
                </c:pt>
                <c:pt idx="6">
                  <c:v>4381</c:v>
                </c:pt>
                <c:pt idx="7">
                  <c:v>3125</c:v>
                </c:pt>
                <c:pt idx="8">
                  <c:v>2551</c:v>
                </c:pt>
                <c:pt idx="9">
                  <c:v>2422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334160"/>
        <c:axId val="370336512"/>
      </c:barChart>
      <c:catAx>
        <c:axId val="37033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70336512"/>
        <c:crosses val="autoZero"/>
        <c:auto val="1"/>
        <c:lblAlgn val="ctr"/>
        <c:lblOffset val="100"/>
        <c:noMultiLvlLbl val="0"/>
      </c:catAx>
      <c:valAx>
        <c:axId val="37033651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3703341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2,325,471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2,325,471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192442</c:v>
                </c:pt>
                <c:pt idx="1">
                  <c:v>381803</c:v>
                </c:pt>
                <c:pt idx="2">
                  <c:v>488222</c:v>
                </c:pt>
                <c:pt idx="3">
                  <c:v>85288</c:v>
                </c:pt>
                <c:pt idx="4">
                  <c:v>420214</c:v>
                </c:pt>
                <c:pt idx="5">
                  <c:v>757502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6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3.016864271627644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7.662533562614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7842617152962E-2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417329796640787E-3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112511</c:v>
                </c:pt>
                <c:pt idx="1">
                  <c:v>20443</c:v>
                </c:pt>
                <c:pt idx="2">
                  <c:v>20420</c:v>
                </c:pt>
                <c:pt idx="3">
                  <c:v>19428</c:v>
                </c:pt>
                <c:pt idx="4">
                  <c:v>12755</c:v>
                </c:pt>
                <c:pt idx="5">
                  <c:v>12694</c:v>
                </c:pt>
                <c:pt idx="6">
                  <c:v>11926</c:v>
                </c:pt>
                <c:pt idx="7">
                  <c:v>11544</c:v>
                </c:pt>
                <c:pt idx="8">
                  <c:v>7166</c:v>
                </c:pt>
                <c:pt idx="9">
                  <c:v>4140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7867E-3"/>
                  <c:y val="-1.915708812260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1.1493951187136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683465959328027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05039787798344E-3"/>
                  <c:y val="-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386383731211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116572</c:v>
                </c:pt>
                <c:pt idx="1">
                  <c:v>11319</c:v>
                </c:pt>
                <c:pt idx="2">
                  <c:v>21409</c:v>
                </c:pt>
                <c:pt idx="3">
                  <c:v>19019</c:v>
                </c:pt>
                <c:pt idx="4">
                  <c:v>19405</c:v>
                </c:pt>
                <c:pt idx="5">
                  <c:v>14992</c:v>
                </c:pt>
                <c:pt idx="6">
                  <c:v>5142</c:v>
                </c:pt>
                <c:pt idx="7">
                  <c:v>12283</c:v>
                </c:pt>
                <c:pt idx="8">
                  <c:v>6445</c:v>
                </c:pt>
                <c:pt idx="9">
                  <c:v>3453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334944"/>
        <c:axId val="370335728"/>
      </c:barChart>
      <c:catAx>
        <c:axId val="3703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70335728"/>
        <c:crosses val="autoZero"/>
        <c:auto val="1"/>
        <c:lblAlgn val="ctr"/>
        <c:lblOffset val="100"/>
        <c:noMultiLvlLbl val="0"/>
      </c:catAx>
      <c:valAx>
        <c:axId val="370335728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703349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2530944105584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475928323167849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472052792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28323168838E-3"/>
                  <c:y val="-1.493960313784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50618882112992E-3"/>
                  <c:y val="-7.4702426902520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825309441057149E-3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1.4939309056955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米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紙・パルプ</c:v>
                </c:pt>
                <c:pt idx="8">
                  <c:v>電気機械</c:v>
                </c:pt>
                <c:pt idx="9">
                  <c:v>鉄鋼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70062</c:v>
                </c:pt>
                <c:pt idx="1">
                  <c:v>52680</c:v>
                </c:pt>
                <c:pt idx="2">
                  <c:v>41269</c:v>
                </c:pt>
                <c:pt idx="3">
                  <c:v>35960</c:v>
                </c:pt>
                <c:pt idx="4">
                  <c:v>26436</c:v>
                </c:pt>
                <c:pt idx="5">
                  <c:v>25568</c:v>
                </c:pt>
                <c:pt idx="6">
                  <c:v>21652</c:v>
                </c:pt>
                <c:pt idx="7">
                  <c:v>16259</c:v>
                </c:pt>
                <c:pt idx="8">
                  <c:v>16110</c:v>
                </c:pt>
                <c:pt idx="9">
                  <c:v>16077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3475928323167528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47771660873909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477716608739024E-2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01237764223365E-3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1.1203893630943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米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紙・パルプ</c:v>
                </c:pt>
                <c:pt idx="8">
                  <c:v>電気機械</c:v>
                </c:pt>
                <c:pt idx="9">
                  <c:v>鉄鋼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61471</c:v>
                </c:pt>
                <c:pt idx="1">
                  <c:v>40055</c:v>
                </c:pt>
                <c:pt idx="2">
                  <c:v>40596</c:v>
                </c:pt>
                <c:pt idx="3">
                  <c:v>28997</c:v>
                </c:pt>
                <c:pt idx="4">
                  <c:v>12113</c:v>
                </c:pt>
                <c:pt idx="5">
                  <c:v>21987</c:v>
                </c:pt>
                <c:pt idx="6">
                  <c:v>23552</c:v>
                </c:pt>
                <c:pt idx="7">
                  <c:v>14085</c:v>
                </c:pt>
                <c:pt idx="8">
                  <c:v>19323</c:v>
                </c:pt>
                <c:pt idx="9">
                  <c:v>20457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338080"/>
        <c:axId val="475580072"/>
      </c:barChart>
      <c:catAx>
        <c:axId val="37033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5580072"/>
        <c:crosses val="autoZero"/>
        <c:auto val="1"/>
        <c:lblAlgn val="ctr"/>
        <c:lblOffset val="100"/>
        <c:noMultiLvlLbl val="0"/>
      </c:catAx>
      <c:valAx>
        <c:axId val="4755800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703380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1.780151312861609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80907877169559E-2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34282</c:v>
                </c:pt>
                <c:pt idx="1">
                  <c:v>5520</c:v>
                </c:pt>
                <c:pt idx="2">
                  <c:v>1712</c:v>
                </c:pt>
                <c:pt idx="3">
                  <c:v>1346</c:v>
                </c:pt>
                <c:pt idx="4">
                  <c:v>1228</c:v>
                </c:pt>
                <c:pt idx="5">
                  <c:v>1074</c:v>
                </c:pt>
                <c:pt idx="6">
                  <c:v>919</c:v>
                </c:pt>
                <c:pt idx="7">
                  <c:v>630</c:v>
                </c:pt>
                <c:pt idx="8">
                  <c:v>568</c:v>
                </c:pt>
                <c:pt idx="9">
                  <c:v>560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680907877169559E-2"/>
                  <c:y val="-1.4981568315196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34185</c:v>
                </c:pt>
                <c:pt idx="1">
                  <c:v>8033</c:v>
                </c:pt>
                <c:pt idx="2">
                  <c:v>1485</c:v>
                </c:pt>
                <c:pt idx="3">
                  <c:v>1620</c:v>
                </c:pt>
                <c:pt idx="4">
                  <c:v>1343</c:v>
                </c:pt>
                <c:pt idx="5">
                  <c:v>1223</c:v>
                </c:pt>
                <c:pt idx="6">
                  <c:v>619</c:v>
                </c:pt>
                <c:pt idx="7">
                  <c:v>473</c:v>
                </c:pt>
                <c:pt idx="8">
                  <c:v>495</c:v>
                </c:pt>
                <c:pt idx="9">
                  <c:v>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392264"/>
        <c:axId val="474295072"/>
      </c:barChart>
      <c:catAx>
        <c:axId val="371392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4295072"/>
        <c:crosses val="autoZero"/>
        <c:auto val="1"/>
        <c:lblAlgn val="ctr"/>
        <c:lblOffset val="100"/>
        <c:noMultiLvlLbl val="0"/>
      </c:catAx>
      <c:valAx>
        <c:axId val="4742950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3713922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825311942959001E-3"/>
                  <c:y val="1.5825919866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951871657754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35049</c:v>
                </c:pt>
                <c:pt idx="1">
                  <c:v>28137</c:v>
                </c:pt>
                <c:pt idx="2">
                  <c:v>16338</c:v>
                </c:pt>
                <c:pt idx="3">
                  <c:v>15527</c:v>
                </c:pt>
                <c:pt idx="4">
                  <c:v>10029</c:v>
                </c:pt>
                <c:pt idx="5">
                  <c:v>7497</c:v>
                </c:pt>
                <c:pt idx="6">
                  <c:v>5597</c:v>
                </c:pt>
                <c:pt idx="7">
                  <c:v>4150</c:v>
                </c:pt>
                <c:pt idx="8">
                  <c:v>3721</c:v>
                </c:pt>
                <c:pt idx="9">
                  <c:v>2721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2477718360071301E-2"/>
                  <c:y val="1.186943989951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563897427260095E-2"/>
                  <c:y val="1.975872325949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287857734360747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522225497213919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24315</c:v>
                </c:pt>
                <c:pt idx="1">
                  <c:v>24793</c:v>
                </c:pt>
                <c:pt idx="2">
                  <c:v>16272</c:v>
                </c:pt>
                <c:pt idx="3">
                  <c:v>14183</c:v>
                </c:pt>
                <c:pt idx="4">
                  <c:v>8720</c:v>
                </c:pt>
                <c:pt idx="5">
                  <c:v>7185</c:v>
                </c:pt>
                <c:pt idx="6">
                  <c:v>6926</c:v>
                </c:pt>
                <c:pt idx="7">
                  <c:v>4207</c:v>
                </c:pt>
                <c:pt idx="8">
                  <c:v>2626</c:v>
                </c:pt>
                <c:pt idx="9">
                  <c:v>2983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291152"/>
        <c:axId val="474293504"/>
      </c:barChart>
      <c:catAx>
        <c:axId val="47429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4293504"/>
        <c:crosses val="autoZero"/>
        <c:auto val="1"/>
        <c:lblAlgn val="ctr"/>
        <c:lblOffset val="100"/>
        <c:noMultiLvlLbl val="0"/>
      </c:catAx>
      <c:valAx>
        <c:axId val="4742935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4291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413267785971198E-2"/>
                  <c:y val="7.579266495428118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6374619839188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73421377883385E-3"/>
                  <c:y val="-3.6032394346429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3.5077968195152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3731061395103E-2"/>
                  <c:y val="1.0846211068536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190573400547156E-3"/>
                  <c:y val="5.58620012071337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132955602772005E-2"/>
                  <c:y val="7.0543321122292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その他織物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34289</c:v>
                </c:pt>
                <c:pt idx="1">
                  <c:v>25358</c:v>
                </c:pt>
                <c:pt idx="2">
                  <c:v>25188</c:v>
                </c:pt>
                <c:pt idx="3">
                  <c:v>21730</c:v>
                </c:pt>
                <c:pt idx="4">
                  <c:v>17386</c:v>
                </c:pt>
                <c:pt idx="5">
                  <c:v>16562</c:v>
                </c:pt>
                <c:pt idx="6">
                  <c:v>14186</c:v>
                </c:pt>
                <c:pt idx="7">
                  <c:v>13125</c:v>
                </c:pt>
                <c:pt idx="8">
                  <c:v>9232</c:v>
                </c:pt>
                <c:pt idx="9">
                  <c:v>8894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7.1492133002091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62631060006E-2"/>
                  <c:y val="3.4889890100635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32368176200197E-3"/>
                  <c:y val="1.071315283450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50313155300031E-3"/>
                  <c:y val="1.42217917947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3.6038008617906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8747656542802799E-5"/>
                  <c:y val="-1.071427568880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その他織物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40426</c:v>
                </c:pt>
                <c:pt idx="1">
                  <c:v>19596</c:v>
                </c:pt>
                <c:pt idx="2">
                  <c:v>29754</c:v>
                </c:pt>
                <c:pt idx="3">
                  <c:v>20955</c:v>
                </c:pt>
                <c:pt idx="4">
                  <c:v>16601</c:v>
                </c:pt>
                <c:pt idx="5">
                  <c:v>15613</c:v>
                </c:pt>
                <c:pt idx="6">
                  <c:v>11853</c:v>
                </c:pt>
                <c:pt idx="7">
                  <c:v>12183</c:v>
                </c:pt>
                <c:pt idx="8">
                  <c:v>8172</c:v>
                </c:pt>
                <c:pt idx="9">
                  <c:v>11924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288016"/>
        <c:axId val="474289192"/>
      </c:barChart>
      <c:catAx>
        <c:axId val="47428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4289192"/>
        <c:crosses val="autoZero"/>
        <c:auto val="1"/>
        <c:lblAlgn val="ctr"/>
        <c:lblOffset val="100"/>
        <c:noMultiLvlLbl val="0"/>
      </c:catAx>
      <c:valAx>
        <c:axId val="474289192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428801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94680"/>
        <c:axId val="474295856"/>
      </c:lineChart>
      <c:catAx>
        <c:axId val="47429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95856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468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92328"/>
        <c:axId val="474290368"/>
      </c:lineChart>
      <c:catAx>
        <c:axId val="474292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9036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23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90760"/>
        <c:axId val="474291936"/>
      </c:lineChart>
      <c:catAx>
        <c:axId val="474290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9193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07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87232"/>
        <c:axId val="474289584"/>
      </c:lineChart>
      <c:catAx>
        <c:axId val="474287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8958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87232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94288"/>
        <c:axId val="474284096"/>
      </c:lineChart>
      <c:catAx>
        <c:axId val="47429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8409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42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6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130450</c:v>
                </c:pt>
                <c:pt idx="1">
                  <c:v>243504</c:v>
                </c:pt>
                <c:pt idx="2">
                  <c:v>302471</c:v>
                </c:pt>
                <c:pt idx="3">
                  <c:v>54151</c:v>
                </c:pt>
                <c:pt idx="4">
                  <c:v>321114</c:v>
                </c:pt>
                <c:pt idx="5">
                  <c:v>493914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61992</c:v>
                </c:pt>
                <c:pt idx="1">
                  <c:v>138299</c:v>
                </c:pt>
                <c:pt idx="2">
                  <c:v>185751</c:v>
                </c:pt>
                <c:pt idx="3">
                  <c:v>31137</c:v>
                </c:pt>
                <c:pt idx="4">
                  <c:v>99100</c:v>
                </c:pt>
                <c:pt idx="5">
                  <c:v>263588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0.67786657798193739</c:v>
                </c:pt>
                <c:pt idx="1">
                  <c:v>0.63777393053485698</c:v>
                </c:pt>
                <c:pt idx="2">
                  <c:v>0.61953578495028905</c:v>
                </c:pt>
                <c:pt idx="3">
                  <c:v>0.63491933214520213</c:v>
                </c:pt>
                <c:pt idx="4">
                  <c:v>0.76416778117816164</c:v>
                </c:pt>
                <c:pt idx="5">
                  <c:v>0.65202996163706495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582816"/>
        <c:axId val="475579680"/>
        <c:axId val="0"/>
      </c:bar3DChart>
      <c:catAx>
        <c:axId val="475582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579680"/>
        <c:crosses val="autoZero"/>
        <c:auto val="1"/>
        <c:lblAlgn val="ctr"/>
        <c:lblOffset val="100"/>
        <c:noMultiLvlLbl val="0"/>
      </c:catAx>
      <c:valAx>
        <c:axId val="4755796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558281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96248"/>
        <c:axId val="474284488"/>
      </c:lineChart>
      <c:catAx>
        <c:axId val="474296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8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84488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624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85664"/>
        <c:axId val="474288800"/>
      </c:lineChart>
      <c:catAx>
        <c:axId val="474285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8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8880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856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85272"/>
        <c:axId val="474286056"/>
      </c:lineChart>
      <c:catAx>
        <c:axId val="47428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86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8605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8527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97424"/>
        <c:axId val="474299384"/>
      </c:lineChart>
      <c:catAx>
        <c:axId val="47429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9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99384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74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97816"/>
        <c:axId val="474298992"/>
      </c:lineChart>
      <c:catAx>
        <c:axId val="474297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98992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7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296640"/>
        <c:axId val="474298600"/>
      </c:lineChart>
      <c:catAx>
        <c:axId val="47429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8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298600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2966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502928"/>
        <c:axId val="657503320"/>
      </c:lineChart>
      <c:catAx>
        <c:axId val="657502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503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503320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502928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503712"/>
        <c:axId val="657504104"/>
      </c:lineChart>
      <c:catAx>
        <c:axId val="657503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504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5041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5037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505280"/>
        <c:axId val="657502144"/>
      </c:lineChart>
      <c:catAx>
        <c:axId val="657505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50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50214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5052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498224"/>
        <c:axId val="657497048"/>
      </c:lineChart>
      <c:catAx>
        <c:axId val="65749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7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49704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82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936920"/>
        <c:axId val="476936528"/>
      </c:lineChart>
      <c:catAx>
        <c:axId val="4769369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76936528"/>
        <c:crosses val="autoZero"/>
        <c:auto val="1"/>
        <c:lblAlgn val="ctr"/>
        <c:lblOffset val="100"/>
        <c:tickLblSkip val="1"/>
        <c:noMultiLvlLbl val="0"/>
      </c:catAx>
      <c:valAx>
        <c:axId val="476936528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7693692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497832"/>
        <c:axId val="657491168"/>
      </c:lineChart>
      <c:catAx>
        <c:axId val="657497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49116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78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500576"/>
        <c:axId val="657496656"/>
      </c:lineChart>
      <c:catAx>
        <c:axId val="65750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49665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5005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498616"/>
        <c:axId val="657491952"/>
      </c:lineChart>
      <c:catAx>
        <c:axId val="657498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49195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86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500968"/>
        <c:axId val="657491560"/>
      </c:lineChart>
      <c:catAx>
        <c:axId val="657500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1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491560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5009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492344"/>
        <c:axId val="657490384"/>
      </c:lineChart>
      <c:catAx>
        <c:axId val="657492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490384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23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489600"/>
        <c:axId val="657495480"/>
      </c:lineChart>
      <c:catAx>
        <c:axId val="657489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95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495480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74896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935352"/>
        <c:axId val="476931432"/>
      </c:lineChart>
      <c:catAx>
        <c:axId val="4769353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76931432"/>
        <c:crosses val="autoZero"/>
        <c:auto val="1"/>
        <c:lblAlgn val="ctr"/>
        <c:lblOffset val="100"/>
        <c:noMultiLvlLbl val="0"/>
      </c:catAx>
      <c:valAx>
        <c:axId val="476931432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693535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922416"/>
        <c:axId val="476925552"/>
      </c:lineChart>
      <c:catAx>
        <c:axId val="4769224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76925552"/>
        <c:crosses val="autoZero"/>
        <c:auto val="1"/>
        <c:lblAlgn val="ctr"/>
        <c:lblOffset val="100"/>
        <c:noMultiLvlLbl val="0"/>
      </c:catAx>
      <c:valAx>
        <c:axId val="476925552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7692241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698353968574765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494423889001202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064259285858647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24588492143691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70964673527322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117346</c:v>
                </c:pt>
                <c:pt idx="1">
                  <c:v>117305</c:v>
                </c:pt>
                <c:pt idx="2">
                  <c:v>79150</c:v>
                </c:pt>
                <c:pt idx="3">
                  <c:v>60095</c:v>
                </c:pt>
                <c:pt idx="4">
                  <c:v>52504</c:v>
                </c:pt>
                <c:pt idx="5">
                  <c:v>42606</c:v>
                </c:pt>
                <c:pt idx="6">
                  <c:v>37332</c:v>
                </c:pt>
                <c:pt idx="7">
                  <c:v>36517</c:v>
                </c:pt>
                <c:pt idx="8">
                  <c:v>30572</c:v>
                </c:pt>
                <c:pt idx="9">
                  <c:v>30301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0709506190572447E-2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47771537280747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698353968574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698353968574765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112700</c:v>
                </c:pt>
                <c:pt idx="1">
                  <c:v>133099</c:v>
                </c:pt>
                <c:pt idx="2">
                  <c:v>87242</c:v>
                </c:pt>
                <c:pt idx="3">
                  <c:v>75210</c:v>
                </c:pt>
                <c:pt idx="4">
                  <c:v>55644</c:v>
                </c:pt>
                <c:pt idx="5">
                  <c:v>47884</c:v>
                </c:pt>
                <c:pt idx="6">
                  <c:v>26266</c:v>
                </c:pt>
                <c:pt idx="7">
                  <c:v>39033</c:v>
                </c:pt>
                <c:pt idx="8">
                  <c:v>36652</c:v>
                </c:pt>
                <c:pt idx="9">
                  <c:v>30991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76934568"/>
        <c:axId val="476936136"/>
      </c:barChart>
      <c:catAx>
        <c:axId val="476934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36136"/>
        <c:crosses val="autoZero"/>
        <c:auto val="1"/>
        <c:lblAlgn val="ctr"/>
        <c:lblOffset val="100"/>
        <c:noMultiLvlLbl val="0"/>
      </c:catAx>
      <c:valAx>
        <c:axId val="47693613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93456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714426722300746"/>
                  <c:y val="-0.101896867249392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5.8921267320217454E-3"/>
                  <c:y val="-9.6250571889522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80811479761611"/>
                  <c:y val="-0.16214067278287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4386118401866439E-2"/>
                  <c:y val="-6.2294059572828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8580134748113751E-2"/>
                  <c:y val="-4.6351826434539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17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796E-4"/>
                  <c:y val="-1.2905319174552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168E-3"/>
                  <c:y val="1.40086445616315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117346</c:v>
                </c:pt>
                <c:pt idx="1">
                  <c:v>117305</c:v>
                </c:pt>
                <c:pt idx="2">
                  <c:v>79150</c:v>
                </c:pt>
                <c:pt idx="3">
                  <c:v>60095</c:v>
                </c:pt>
                <c:pt idx="4">
                  <c:v>52504</c:v>
                </c:pt>
                <c:pt idx="5">
                  <c:v>42606</c:v>
                </c:pt>
                <c:pt idx="6">
                  <c:v>37332</c:v>
                </c:pt>
                <c:pt idx="7">
                  <c:v>36517</c:v>
                </c:pt>
                <c:pt idx="8">
                  <c:v>30572</c:v>
                </c:pt>
                <c:pt idx="9">
                  <c:v>30301</c:v>
                </c:pt>
                <c:pt idx="10">
                  <c:v>178379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117346</c:v>
                </c:pt>
                <c:pt idx="1">
                  <c:v>117305</c:v>
                </c:pt>
                <c:pt idx="2">
                  <c:v>79150</c:v>
                </c:pt>
                <c:pt idx="3">
                  <c:v>60095</c:v>
                </c:pt>
                <c:pt idx="4">
                  <c:v>52504</c:v>
                </c:pt>
                <c:pt idx="5">
                  <c:v>42606</c:v>
                </c:pt>
                <c:pt idx="6">
                  <c:v>37332</c:v>
                </c:pt>
                <c:pt idx="7">
                  <c:v>36517</c:v>
                </c:pt>
                <c:pt idx="8">
                  <c:v>30572</c:v>
                </c:pt>
                <c:pt idx="9">
                  <c:v>30301</c:v>
                </c:pt>
                <c:pt idx="10">
                  <c:v>178379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339223818396745E-2"/>
                  <c:y val="-0.124704860168341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410777851241881"/>
                  <c:y val="-9.66051829728180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9718725998944783"/>
                  <c:y val="-0.117598334690922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8701288293161826E-2"/>
                  <c:y val="-5.0309952635231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3396846386568094E-2"/>
                  <c:y val="-3.6122364014843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3"/>
                      <c:h val="0.10288134672821068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112700</c:v>
                </c:pt>
                <c:pt idx="1">
                  <c:v>133099</c:v>
                </c:pt>
                <c:pt idx="2">
                  <c:v>87242</c:v>
                </c:pt>
                <c:pt idx="3">
                  <c:v>75210</c:v>
                </c:pt>
                <c:pt idx="4">
                  <c:v>55644</c:v>
                </c:pt>
                <c:pt idx="5">
                  <c:v>47884</c:v>
                </c:pt>
                <c:pt idx="6">
                  <c:v>26266</c:v>
                </c:pt>
                <c:pt idx="7">
                  <c:v>39033</c:v>
                </c:pt>
                <c:pt idx="8">
                  <c:v>36652</c:v>
                </c:pt>
                <c:pt idx="9">
                  <c:v>30991</c:v>
                </c:pt>
                <c:pt idx="10" formatCode="#,##0_);[Red]\(#,##0\)">
                  <c:v>136651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1495425</xdr:colOff>
      <xdr:row>20</xdr:row>
      <xdr:rowOff>19050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1,169,054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1,114,900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0.20946</cdr:y>
    </cdr:from>
    <cdr:to>
      <cdr:x>0.99086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3" y="588556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0.24923</cdr:y>
    </cdr:from>
    <cdr:to>
      <cdr:x>1</cdr:x>
      <cdr:y>0.76573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4" y="678935"/>
          <a:ext cx="666756" cy="1407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0.16154</cdr:y>
    </cdr:from>
    <cdr:to>
      <cdr:x>0.98182</cdr:x>
      <cdr:y>0.69532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82" y="452371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0.85937</cdr:x>
      <cdr:y>0.0921</cdr:y>
    </cdr:from>
    <cdr:to>
      <cdr:x>0.98437</cdr:x>
      <cdr:y>0.66776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6460" y="266699"/>
          <a:ext cx="914400" cy="1666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0.2349</cdr:y>
    </cdr:from>
    <cdr:to>
      <cdr:x>0.98955</cdr:x>
      <cdr:y>0.73825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47" y="666757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0.88848</cdr:x>
      <cdr:y>0.32994</cdr:y>
    </cdr:from>
    <cdr:to>
      <cdr:x>0.98174</cdr:x>
      <cdr:y>0.77551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90974" y="923937"/>
          <a:ext cx="681327" cy="124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2" customWidth="1"/>
    <col min="2" max="2" width="7.25" style="373" customWidth="1"/>
    <col min="3" max="3" width="9.625" style="374" customWidth="1"/>
    <col min="4" max="4" width="9" style="322"/>
    <col min="5" max="5" width="20" style="322" bestFit="1" customWidth="1"/>
    <col min="6" max="6" width="18.625" style="322" customWidth="1"/>
    <col min="7" max="7" width="7.75" style="322" customWidth="1"/>
    <col min="8" max="8" width="2.375" style="322" customWidth="1"/>
    <col min="9" max="9" width="7.75" style="322" customWidth="1"/>
    <col min="10" max="256" width="9" style="322"/>
    <col min="257" max="257" width="9.625" style="322" customWidth="1"/>
    <col min="258" max="258" width="7.25" style="322" customWidth="1"/>
    <col min="259" max="259" width="9.625" style="322" customWidth="1"/>
    <col min="260" max="260" width="9" style="322"/>
    <col min="261" max="261" width="20" style="322" bestFit="1" customWidth="1"/>
    <col min="262" max="262" width="18.625" style="322" customWidth="1"/>
    <col min="263" max="263" width="7.75" style="322" customWidth="1"/>
    <col min="264" max="264" width="2.375" style="322" customWidth="1"/>
    <col min="265" max="265" width="7.75" style="322" customWidth="1"/>
    <col min="266" max="512" width="9" style="322"/>
    <col min="513" max="513" width="9.625" style="322" customWidth="1"/>
    <col min="514" max="514" width="7.25" style="322" customWidth="1"/>
    <col min="515" max="515" width="9.625" style="322" customWidth="1"/>
    <col min="516" max="516" width="9" style="322"/>
    <col min="517" max="517" width="20" style="322" bestFit="1" customWidth="1"/>
    <col min="518" max="518" width="18.625" style="322" customWidth="1"/>
    <col min="519" max="519" width="7.75" style="322" customWidth="1"/>
    <col min="520" max="520" width="2.375" style="322" customWidth="1"/>
    <col min="521" max="521" width="7.75" style="322" customWidth="1"/>
    <col min="522" max="768" width="9" style="322"/>
    <col min="769" max="769" width="9.625" style="322" customWidth="1"/>
    <col min="770" max="770" width="7.25" style="322" customWidth="1"/>
    <col min="771" max="771" width="9.625" style="322" customWidth="1"/>
    <col min="772" max="772" width="9" style="322"/>
    <col min="773" max="773" width="20" style="322" bestFit="1" customWidth="1"/>
    <col min="774" max="774" width="18.625" style="322" customWidth="1"/>
    <col min="775" max="775" width="7.75" style="322" customWidth="1"/>
    <col min="776" max="776" width="2.375" style="322" customWidth="1"/>
    <col min="777" max="777" width="7.75" style="322" customWidth="1"/>
    <col min="778" max="1024" width="9" style="322"/>
    <col min="1025" max="1025" width="9.625" style="322" customWidth="1"/>
    <col min="1026" max="1026" width="7.25" style="322" customWidth="1"/>
    <col min="1027" max="1027" width="9.625" style="322" customWidth="1"/>
    <col min="1028" max="1028" width="9" style="322"/>
    <col min="1029" max="1029" width="20" style="322" bestFit="1" customWidth="1"/>
    <col min="1030" max="1030" width="18.625" style="322" customWidth="1"/>
    <col min="1031" max="1031" width="7.75" style="322" customWidth="1"/>
    <col min="1032" max="1032" width="2.375" style="322" customWidth="1"/>
    <col min="1033" max="1033" width="7.75" style="322" customWidth="1"/>
    <col min="1034" max="1280" width="9" style="322"/>
    <col min="1281" max="1281" width="9.625" style="322" customWidth="1"/>
    <col min="1282" max="1282" width="7.25" style="322" customWidth="1"/>
    <col min="1283" max="1283" width="9.625" style="322" customWidth="1"/>
    <col min="1284" max="1284" width="9" style="322"/>
    <col min="1285" max="1285" width="20" style="322" bestFit="1" customWidth="1"/>
    <col min="1286" max="1286" width="18.625" style="322" customWidth="1"/>
    <col min="1287" max="1287" width="7.75" style="322" customWidth="1"/>
    <col min="1288" max="1288" width="2.375" style="322" customWidth="1"/>
    <col min="1289" max="1289" width="7.75" style="322" customWidth="1"/>
    <col min="1290" max="1536" width="9" style="322"/>
    <col min="1537" max="1537" width="9.625" style="322" customWidth="1"/>
    <col min="1538" max="1538" width="7.25" style="322" customWidth="1"/>
    <col min="1539" max="1539" width="9.625" style="322" customWidth="1"/>
    <col min="1540" max="1540" width="9" style="322"/>
    <col min="1541" max="1541" width="20" style="322" bestFit="1" customWidth="1"/>
    <col min="1542" max="1542" width="18.625" style="322" customWidth="1"/>
    <col min="1543" max="1543" width="7.75" style="322" customWidth="1"/>
    <col min="1544" max="1544" width="2.375" style="322" customWidth="1"/>
    <col min="1545" max="1545" width="7.75" style="322" customWidth="1"/>
    <col min="1546" max="1792" width="9" style="322"/>
    <col min="1793" max="1793" width="9.625" style="322" customWidth="1"/>
    <col min="1794" max="1794" width="7.25" style="322" customWidth="1"/>
    <col min="1795" max="1795" width="9.625" style="322" customWidth="1"/>
    <col min="1796" max="1796" width="9" style="322"/>
    <col min="1797" max="1797" width="20" style="322" bestFit="1" customWidth="1"/>
    <col min="1798" max="1798" width="18.625" style="322" customWidth="1"/>
    <col min="1799" max="1799" width="7.75" style="322" customWidth="1"/>
    <col min="1800" max="1800" width="2.375" style="322" customWidth="1"/>
    <col min="1801" max="1801" width="7.75" style="322" customWidth="1"/>
    <col min="1802" max="2048" width="9" style="322"/>
    <col min="2049" max="2049" width="9.625" style="322" customWidth="1"/>
    <col min="2050" max="2050" width="7.25" style="322" customWidth="1"/>
    <col min="2051" max="2051" width="9.625" style="322" customWidth="1"/>
    <col min="2052" max="2052" width="9" style="322"/>
    <col min="2053" max="2053" width="20" style="322" bestFit="1" customWidth="1"/>
    <col min="2054" max="2054" width="18.625" style="322" customWidth="1"/>
    <col min="2055" max="2055" width="7.75" style="322" customWidth="1"/>
    <col min="2056" max="2056" width="2.375" style="322" customWidth="1"/>
    <col min="2057" max="2057" width="7.75" style="322" customWidth="1"/>
    <col min="2058" max="2304" width="9" style="322"/>
    <col min="2305" max="2305" width="9.625" style="322" customWidth="1"/>
    <col min="2306" max="2306" width="7.25" style="322" customWidth="1"/>
    <col min="2307" max="2307" width="9.625" style="322" customWidth="1"/>
    <col min="2308" max="2308" width="9" style="322"/>
    <col min="2309" max="2309" width="20" style="322" bestFit="1" customWidth="1"/>
    <col min="2310" max="2310" width="18.625" style="322" customWidth="1"/>
    <col min="2311" max="2311" width="7.75" style="322" customWidth="1"/>
    <col min="2312" max="2312" width="2.375" style="322" customWidth="1"/>
    <col min="2313" max="2313" width="7.75" style="322" customWidth="1"/>
    <col min="2314" max="2560" width="9" style="322"/>
    <col min="2561" max="2561" width="9.625" style="322" customWidth="1"/>
    <col min="2562" max="2562" width="7.25" style="322" customWidth="1"/>
    <col min="2563" max="2563" width="9.625" style="322" customWidth="1"/>
    <col min="2564" max="2564" width="9" style="322"/>
    <col min="2565" max="2565" width="20" style="322" bestFit="1" customWidth="1"/>
    <col min="2566" max="2566" width="18.625" style="322" customWidth="1"/>
    <col min="2567" max="2567" width="7.75" style="322" customWidth="1"/>
    <col min="2568" max="2568" width="2.375" style="322" customWidth="1"/>
    <col min="2569" max="2569" width="7.75" style="322" customWidth="1"/>
    <col min="2570" max="2816" width="9" style="322"/>
    <col min="2817" max="2817" width="9.625" style="322" customWidth="1"/>
    <col min="2818" max="2818" width="7.25" style="322" customWidth="1"/>
    <col min="2819" max="2819" width="9.625" style="322" customWidth="1"/>
    <col min="2820" max="2820" width="9" style="322"/>
    <col min="2821" max="2821" width="20" style="322" bestFit="1" customWidth="1"/>
    <col min="2822" max="2822" width="18.625" style="322" customWidth="1"/>
    <col min="2823" max="2823" width="7.75" style="322" customWidth="1"/>
    <col min="2824" max="2824" width="2.375" style="322" customWidth="1"/>
    <col min="2825" max="2825" width="7.75" style="322" customWidth="1"/>
    <col min="2826" max="3072" width="9" style="322"/>
    <col min="3073" max="3073" width="9.625" style="322" customWidth="1"/>
    <col min="3074" max="3074" width="7.25" style="322" customWidth="1"/>
    <col min="3075" max="3075" width="9.625" style="322" customWidth="1"/>
    <col min="3076" max="3076" width="9" style="322"/>
    <col min="3077" max="3077" width="20" style="322" bestFit="1" customWidth="1"/>
    <col min="3078" max="3078" width="18.625" style="322" customWidth="1"/>
    <col min="3079" max="3079" width="7.75" style="322" customWidth="1"/>
    <col min="3080" max="3080" width="2.375" style="322" customWidth="1"/>
    <col min="3081" max="3081" width="7.75" style="322" customWidth="1"/>
    <col min="3082" max="3328" width="9" style="322"/>
    <col min="3329" max="3329" width="9.625" style="322" customWidth="1"/>
    <col min="3330" max="3330" width="7.25" style="322" customWidth="1"/>
    <col min="3331" max="3331" width="9.625" style="322" customWidth="1"/>
    <col min="3332" max="3332" width="9" style="322"/>
    <col min="3333" max="3333" width="20" style="322" bestFit="1" customWidth="1"/>
    <col min="3334" max="3334" width="18.625" style="322" customWidth="1"/>
    <col min="3335" max="3335" width="7.75" style="322" customWidth="1"/>
    <col min="3336" max="3336" width="2.375" style="322" customWidth="1"/>
    <col min="3337" max="3337" width="7.75" style="322" customWidth="1"/>
    <col min="3338" max="3584" width="9" style="322"/>
    <col min="3585" max="3585" width="9.625" style="322" customWidth="1"/>
    <col min="3586" max="3586" width="7.25" style="322" customWidth="1"/>
    <col min="3587" max="3587" width="9.625" style="322" customWidth="1"/>
    <col min="3588" max="3588" width="9" style="322"/>
    <col min="3589" max="3589" width="20" style="322" bestFit="1" customWidth="1"/>
    <col min="3590" max="3590" width="18.625" style="322" customWidth="1"/>
    <col min="3591" max="3591" width="7.75" style="322" customWidth="1"/>
    <col min="3592" max="3592" width="2.375" style="322" customWidth="1"/>
    <col min="3593" max="3593" width="7.75" style="322" customWidth="1"/>
    <col min="3594" max="3840" width="9" style="322"/>
    <col min="3841" max="3841" width="9.625" style="322" customWidth="1"/>
    <col min="3842" max="3842" width="7.25" style="322" customWidth="1"/>
    <col min="3843" max="3843" width="9.625" style="322" customWidth="1"/>
    <col min="3844" max="3844" width="9" style="322"/>
    <col min="3845" max="3845" width="20" style="322" bestFit="1" customWidth="1"/>
    <col min="3846" max="3846" width="18.625" style="322" customWidth="1"/>
    <col min="3847" max="3847" width="7.75" style="322" customWidth="1"/>
    <col min="3848" max="3848" width="2.375" style="322" customWidth="1"/>
    <col min="3849" max="3849" width="7.75" style="322" customWidth="1"/>
    <col min="3850" max="4096" width="9" style="322"/>
    <col min="4097" max="4097" width="9.625" style="322" customWidth="1"/>
    <col min="4098" max="4098" width="7.25" style="322" customWidth="1"/>
    <col min="4099" max="4099" width="9.625" style="322" customWidth="1"/>
    <col min="4100" max="4100" width="9" style="322"/>
    <col min="4101" max="4101" width="20" style="322" bestFit="1" customWidth="1"/>
    <col min="4102" max="4102" width="18.625" style="322" customWidth="1"/>
    <col min="4103" max="4103" width="7.75" style="322" customWidth="1"/>
    <col min="4104" max="4104" width="2.375" style="322" customWidth="1"/>
    <col min="4105" max="4105" width="7.75" style="322" customWidth="1"/>
    <col min="4106" max="4352" width="9" style="322"/>
    <col min="4353" max="4353" width="9.625" style="322" customWidth="1"/>
    <col min="4354" max="4354" width="7.25" style="322" customWidth="1"/>
    <col min="4355" max="4355" width="9.625" style="322" customWidth="1"/>
    <col min="4356" max="4356" width="9" style="322"/>
    <col min="4357" max="4357" width="20" style="322" bestFit="1" customWidth="1"/>
    <col min="4358" max="4358" width="18.625" style="322" customWidth="1"/>
    <col min="4359" max="4359" width="7.75" style="322" customWidth="1"/>
    <col min="4360" max="4360" width="2.375" style="322" customWidth="1"/>
    <col min="4361" max="4361" width="7.75" style="322" customWidth="1"/>
    <col min="4362" max="4608" width="9" style="322"/>
    <col min="4609" max="4609" width="9.625" style="322" customWidth="1"/>
    <col min="4610" max="4610" width="7.25" style="322" customWidth="1"/>
    <col min="4611" max="4611" width="9.625" style="322" customWidth="1"/>
    <col min="4612" max="4612" width="9" style="322"/>
    <col min="4613" max="4613" width="20" style="322" bestFit="1" customWidth="1"/>
    <col min="4614" max="4614" width="18.625" style="322" customWidth="1"/>
    <col min="4615" max="4615" width="7.75" style="322" customWidth="1"/>
    <col min="4616" max="4616" width="2.375" style="322" customWidth="1"/>
    <col min="4617" max="4617" width="7.75" style="322" customWidth="1"/>
    <col min="4618" max="4864" width="9" style="322"/>
    <col min="4865" max="4865" width="9.625" style="322" customWidth="1"/>
    <col min="4866" max="4866" width="7.25" style="322" customWidth="1"/>
    <col min="4867" max="4867" width="9.625" style="322" customWidth="1"/>
    <col min="4868" max="4868" width="9" style="322"/>
    <col min="4869" max="4869" width="20" style="322" bestFit="1" customWidth="1"/>
    <col min="4870" max="4870" width="18.625" style="322" customWidth="1"/>
    <col min="4871" max="4871" width="7.75" style="322" customWidth="1"/>
    <col min="4872" max="4872" width="2.375" style="322" customWidth="1"/>
    <col min="4873" max="4873" width="7.75" style="322" customWidth="1"/>
    <col min="4874" max="5120" width="9" style="322"/>
    <col min="5121" max="5121" width="9.625" style="322" customWidth="1"/>
    <col min="5122" max="5122" width="7.25" style="322" customWidth="1"/>
    <col min="5123" max="5123" width="9.625" style="322" customWidth="1"/>
    <col min="5124" max="5124" width="9" style="322"/>
    <col min="5125" max="5125" width="20" style="322" bestFit="1" customWidth="1"/>
    <col min="5126" max="5126" width="18.625" style="322" customWidth="1"/>
    <col min="5127" max="5127" width="7.75" style="322" customWidth="1"/>
    <col min="5128" max="5128" width="2.375" style="322" customWidth="1"/>
    <col min="5129" max="5129" width="7.75" style="322" customWidth="1"/>
    <col min="5130" max="5376" width="9" style="322"/>
    <col min="5377" max="5377" width="9.625" style="322" customWidth="1"/>
    <col min="5378" max="5378" width="7.25" style="322" customWidth="1"/>
    <col min="5379" max="5379" width="9.625" style="322" customWidth="1"/>
    <col min="5380" max="5380" width="9" style="322"/>
    <col min="5381" max="5381" width="20" style="322" bestFit="1" customWidth="1"/>
    <col min="5382" max="5382" width="18.625" style="322" customWidth="1"/>
    <col min="5383" max="5383" width="7.75" style="322" customWidth="1"/>
    <col min="5384" max="5384" width="2.375" style="322" customWidth="1"/>
    <col min="5385" max="5385" width="7.75" style="322" customWidth="1"/>
    <col min="5386" max="5632" width="9" style="322"/>
    <col min="5633" max="5633" width="9.625" style="322" customWidth="1"/>
    <col min="5634" max="5634" width="7.25" style="322" customWidth="1"/>
    <col min="5635" max="5635" width="9.625" style="322" customWidth="1"/>
    <col min="5636" max="5636" width="9" style="322"/>
    <col min="5637" max="5637" width="20" style="322" bestFit="1" customWidth="1"/>
    <col min="5638" max="5638" width="18.625" style="322" customWidth="1"/>
    <col min="5639" max="5639" width="7.75" style="322" customWidth="1"/>
    <col min="5640" max="5640" width="2.375" style="322" customWidth="1"/>
    <col min="5641" max="5641" width="7.75" style="322" customWidth="1"/>
    <col min="5642" max="5888" width="9" style="322"/>
    <col min="5889" max="5889" width="9.625" style="322" customWidth="1"/>
    <col min="5890" max="5890" width="7.25" style="322" customWidth="1"/>
    <col min="5891" max="5891" width="9.625" style="322" customWidth="1"/>
    <col min="5892" max="5892" width="9" style="322"/>
    <col min="5893" max="5893" width="20" style="322" bestFit="1" customWidth="1"/>
    <col min="5894" max="5894" width="18.625" style="322" customWidth="1"/>
    <col min="5895" max="5895" width="7.75" style="322" customWidth="1"/>
    <col min="5896" max="5896" width="2.375" style="322" customWidth="1"/>
    <col min="5897" max="5897" width="7.75" style="322" customWidth="1"/>
    <col min="5898" max="6144" width="9" style="322"/>
    <col min="6145" max="6145" width="9.625" style="322" customWidth="1"/>
    <col min="6146" max="6146" width="7.25" style="322" customWidth="1"/>
    <col min="6147" max="6147" width="9.625" style="322" customWidth="1"/>
    <col min="6148" max="6148" width="9" style="322"/>
    <col min="6149" max="6149" width="20" style="322" bestFit="1" customWidth="1"/>
    <col min="6150" max="6150" width="18.625" style="322" customWidth="1"/>
    <col min="6151" max="6151" width="7.75" style="322" customWidth="1"/>
    <col min="6152" max="6152" width="2.375" style="322" customWidth="1"/>
    <col min="6153" max="6153" width="7.75" style="322" customWidth="1"/>
    <col min="6154" max="6400" width="9" style="322"/>
    <col min="6401" max="6401" width="9.625" style="322" customWidth="1"/>
    <col min="6402" max="6402" width="7.25" style="322" customWidth="1"/>
    <col min="6403" max="6403" width="9.625" style="322" customWidth="1"/>
    <col min="6404" max="6404" width="9" style="322"/>
    <col min="6405" max="6405" width="20" style="322" bestFit="1" customWidth="1"/>
    <col min="6406" max="6406" width="18.625" style="322" customWidth="1"/>
    <col min="6407" max="6407" width="7.75" style="322" customWidth="1"/>
    <col min="6408" max="6408" width="2.375" style="322" customWidth="1"/>
    <col min="6409" max="6409" width="7.75" style="322" customWidth="1"/>
    <col min="6410" max="6656" width="9" style="322"/>
    <col min="6657" max="6657" width="9.625" style="322" customWidth="1"/>
    <col min="6658" max="6658" width="7.25" style="322" customWidth="1"/>
    <col min="6659" max="6659" width="9.625" style="322" customWidth="1"/>
    <col min="6660" max="6660" width="9" style="322"/>
    <col min="6661" max="6661" width="20" style="322" bestFit="1" customWidth="1"/>
    <col min="6662" max="6662" width="18.625" style="322" customWidth="1"/>
    <col min="6663" max="6663" width="7.75" style="322" customWidth="1"/>
    <col min="6664" max="6664" width="2.375" style="322" customWidth="1"/>
    <col min="6665" max="6665" width="7.75" style="322" customWidth="1"/>
    <col min="6666" max="6912" width="9" style="322"/>
    <col min="6913" max="6913" width="9.625" style="322" customWidth="1"/>
    <col min="6914" max="6914" width="7.25" style="322" customWidth="1"/>
    <col min="6915" max="6915" width="9.625" style="322" customWidth="1"/>
    <col min="6916" max="6916" width="9" style="322"/>
    <col min="6917" max="6917" width="20" style="322" bestFit="1" customWidth="1"/>
    <col min="6918" max="6918" width="18.625" style="322" customWidth="1"/>
    <col min="6919" max="6919" width="7.75" style="322" customWidth="1"/>
    <col min="6920" max="6920" width="2.375" style="322" customWidth="1"/>
    <col min="6921" max="6921" width="7.75" style="322" customWidth="1"/>
    <col min="6922" max="7168" width="9" style="322"/>
    <col min="7169" max="7169" width="9.625" style="322" customWidth="1"/>
    <col min="7170" max="7170" width="7.25" style="322" customWidth="1"/>
    <col min="7171" max="7171" width="9.625" style="322" customWidth="1"/>
    <col min="7172" max="7172" width="9" style="322"/>
    <col min="7173" max="7173" width="20" style="322" bestFit="1" customWidth="1"/>
    <col min="7174" max="7174" width="18.625" style="322" customWidth="1"/>
    <col min="7175" max="7175" width="7.75" style="322" customWidth="1"/>
    <col min="7176" max="7176" width="2.375" style="322" customWidth="1"/>
    <col min="7177" max="7177" width="7.75" style="322" customWidth="1"/>
    <col min="7178" max="7424" width="9" style="322"/>
    <col min="7425" max="7425" width="9.625" style="322" customWidth="1"/>
    <col min="7426" max="7426" width="7.25" style="322" customWidth="1"/>
    <col min="7427" max="7427" width="9.625" style="322" customWidth="1"/>
    <col min="7428" max="7428" width="9" style="322"/>
    <col min="7429" max="7429" width="20" style="322" bestFit="1" customWidth="1"/>
    <col min="7430" max="7430" width="18.625" style="322" customWidth="1"/>
    <col min="7431" max="7431" width="7.75" style="322" customWidth="1"/>
    <col min="7432" max="7432" width="2.375" style="322" customWidth="1"/>
    <col min="7433" max="7433" width="7.75" style="322" customWidth="1"/>
    <col min="7434" max="7680" width="9" style="322"/>
    <col min="7681" max="7681" width="9.625" style="322" customWidth="1"/>
    <col min="7682" max="7682" width="7.25" style="322" customWidth="1"/>
    <col min="7683" max="7683" width="9.625" style="322" customWidth="1"/>
    <col min="7684" max="7684" width="9" style="322"/>
    <col min="7685" max="7685" width="20" style="322" bestFit="1" customWidth="1"/>
    <col min="7686" max="7686" width="18.625" style="322" customWidth="1"/>
    <col min="7687" max="7687" width="7.75" style="322" customWidth="1"/>
    <col min="7688" max="7688" width="2.375" style="322" customWidth="1"/>
    <col min="7689" max="7689" width="7.75" style="322" customWidth="1"/>
    <col min="7690" max="7936" width="9" style="322"/>
    <col min="7937" max="7937" width="9.625" style="322" customWidth="1"/>
    <col min="7938" max="7938" width="7.25" style="322" customWidth="1"/>
    <col min="7939" max="7939" width="9.625" style="322" customWidth="1"/>
    <col min="7940" max="7940" width="9" style="322"/>
    <col min="7941" max="7941" width="20" style="322" bestFit="1" customWidth="1"/>
    <col min="7942" max="7942" width="18.625" style="322" customWidth="1"/>
    <col min="7943" max="7943" width="7.75" style="322" customWidth="1"/>
    <col min="7944" max="7944" width="2.375" style="322" customWidth="1"/>
    <col min="7945" max="7945" width="7.75" style="322" customWidth="1"/>
    <col min="7946" max="8192" width="9" style="322"/>
    <col min="8193" max="8193" width="9.625" style="322" customWidth="1"/>
    <col min="8194" max="8194" width="7.25" style="322" customWidth="1"/>
    <col min="8195" max="8195" width="9.625" style="322" customWidth="1"/>
    <col min="8196" max="8196" width="9" style="322"/>
    <col min="8197" max="8197" width="20" style="322" bestFit="1" customWidth="1"/>
    <col min="8198" max="8198" width="18.625" style="322" customWidth="1"/>
    <col min="8199" max="8199" width="7.75" style="322" customWidth="1"/>
    <col min="8200" max="8200" width="2.375" style="322" customWidth="1"/>
    <col min="8201" max="8201" width="7.75" style="322" customWidth="1"/>
    <col min="8202" max="8448" width="9" style="322"/>
    <col min="8449" max="8449" width="9.625" style="322" customWidth="1"/>
    <col min="8450" max="8450" width="7.25" style="322" customWidth="1"/>
    <col min="8451" max="8451" width="9.625" style="322" customWidth="1"/>
    <col min="8452" max="8452" width="9" style="322"/>
    <col min="8453" max="8453" width="20" style="322" bestFit="1" customWidth="1"/>
    <col min="8454" max="8454" width="18.625" style="322" customWidth="1"/>
    <col min="8455" max="8455" width="7.75" style="322" customWidth="1"/>
    <col min="8456" max="8456" width="2.375" style="322" customWidth="1"/>
    <col min="8457" max="8457" width="7.75" style="322" customWidth="1"/>
    <col min="8458" max="8704" width="9" style="322"/>
    <col min="8705" max="8705" width="9.625" style="322" customWidth="1"/>
    <col min="8706" max="8706" width="7.25" style="322" customWidth="1"/>
    <col min="8707" max="8707" width="9.625" style="322" customWidth="1"/>
    <col min="8708" max="8708" width="9" style="322"/>
    <col min="8709" max="8709" width="20" style="322" bestFit="1" customWidth="1"/>
    <col min="8710" max="8710" width="18.625" style="322" customWidth="1"/>
    <col min="8711" max="8711" width="7.75" style="322" customWidth="1"/>
    <col min="8712" max="8712" width="2.375" style="322" customWidth="1"/>
    <col min="8713" max="8713" width="7.75" style="322" customWidth="1"/>
    <col min="8714" max="8960" width="9" style="322"/>
    <col min="8961" max="8961" width="9.625" style="322" customWidth="1"/>
    <col min="8962" max="8962" width="7.25" style="322" customWidth="1"/>
    <col min="8963" max="8963" width="9.625" style="322" customWidth="1"/>
    <col min="8964" max="8964" width="9" style="322"/>
    <col min="8965" max="8965" width="20" style="322" bestFit="1" customWidth="1"/>
    <col min="8966" max="8966" width="18.625" style="322" customWidth="1"/>
    <col min="8967" max="8967" width="7.75" style="322" customWidth="1"/>
    <col min="8968" max="8968" width="2.375" style="322" customWidth="1"/>
    <col min="8969" max="8969" width="7.75" style="322" customWidth="1"/>
    <col min="8970" max="9216" width="9" style="322"/>
    <col min="9217" max="9217" width="9.625" style="322" customWidth="1"/>
    <col min="9218" max="9218" width="7.25" style="322" customWidth="1"/>
    <col min="9219" max="9219" width="9.625" style="322" customWidth="1"/>
    <col min="9220" max="9220" width="9" style="322"/>
    <col min="9221" max="9221" width="20" style="322" bestFit="1" customWidth="1"/>
    <col min="9222" max="9222" width="18.625" style="322" customWidth="1"/>
    <col min="9223" max="9223" width="7.75" style="322" customWidth="1"/>
    <col min="9224" max="9224" width="2.375" style="322" customWidth="1"/>
    <col min="9225" max="9225" width="7.75" style="322" customWidth="1"/>
    <col min="9226" max="9472" width="9" style="322"/>
    <col min="9473" max="9473" width="9.625" style="322" customWidth="1"/>
    <col min="9474" max="9474" width="7.25" style="322" customWidth="1"/>
    <col min="9475" max="9475" width="9.625" style="322" customWidth="1"/>
    <col min="9476" max="9476" width="9" style="322"/>
    <col min="9477" max="9477" width="20" style="322" bestFit="1" customWidth="1"/>
    <col min="9478" max="9478" width="18.625" style="322" customWidth="1"/>
    <col min="9479" max="9479" width="7.75" style="322" customWidth="1"/>
    <col min="9480" max="9480" width="2.375" style="322" customWidth="1"/>
    <col min="9481" max="9481" width="7.75" style="322" customWidth="1"/>
    <col min="9482" max="9728" width="9" style="322"/>
    <col min="9729" max="9729" width="9.625" style="322" customWidth="1"/>
    <col min="9730" max="9730" width="7.25" style="322" customWidth="1"/>
    <col min="9731" max="9731" width="9.625" style="322" customWidth="1"/>
    <col min="9732" max="9732" width="9" style="322"/>
    <col min="9733" max="9733" width="20" style="322" bestFit="1" customWidth="1"/>
    <col min="9734" max="9734" width="18.625" style="322" customWidth="1"/>
    <col min="9735" max="9735" width="7.75" style="322" customWidth="1"/>
    <col min="9736" max="9736" width="2.375" style="322" customWidth="1"/>
    <col min="9737" max="9737" width="7.75" style="322" customWidth="1"/>
    <col min="9738" max="9984" width="9" style="322"/>
    <col min="9985" max="9985" width="9.625" style="322" customWidth="1"/>
    <col min="9986" max="9986" width="7.25" style="322" customWidth="1"/>
    <col min="9987" max="9987" width="9.625" style="322" customWidth="1"/>
    <col min="9988" max="9988" width="9" style="322"/>
    <col min="9989" max="9989" width="20" style="322" bestFit="1" customWidth="1"/>
    <col min="9990" max="9990" width="18.625" style="322" customWidth="1"/>
    <col min="9991" max="9991" width="7.75" style="322" customWidth="1"/>
    <col min="9992" max="9992" width="2.375" style="322" customWidth="1"/>
    <col min="9993" max="9993" width="7.75" style="322" customWidth="1"/>
    <col min="9994" max="10240" width="9" style="322"/>
    <col min="10241" max="10241" width="9.625" style="322" customWidth="1"/>
    <col min="10242" max="10242" width="7.25" style="322" customWidth="1"/>
    <col min="10243" max="10243" width="9.625" style="322" customWidth="1"/>
    <col min="10244" max="10244" width="9" style="322"/>
    <col min="10245" max="10245" width="20" style="322" bestFit="1" customWidth="1"/>
    <col min="10246" max="10246" width="18.625" style="322" customWidth="1"/>
    <col min="10247" max="10247" width="7.75" style="322" customWidth="1"/>
    <col min="10248" max="10248" width="2.375" style="322" customWidth="1"/>
    <col min="10249" max="10249" width="7.75" style="322" customWidth="1"/>
    <col min="10250" max="10496" width="9" style="322"/>
    <col min="10497" max="10497" width="9.625" style="322" customWidth="1"/>
    <col min="10498" max="10498" width="7.25" style="322" customWidth="1"/>
    <col min="10499" max="10499" width="9.625" style="322" customWidth="1"/>
    <col min="10500" max="10500" width="9" style="322"/>
    <col min="10501" max="10501" width="20" style="322" bestFit="1" customWidth="1"/>
    <col min="10502" max="10502" width="18.625" style="322" customWidth="1"/>
    <col min="10503" max="10503" width="7.75" style="322" customWidth="1"/>
    <col min="10504" max="10504" width="2.375" style="322" customWidth="1"/>
    <col min="10505" max="10505" width="7.75" style="322" customWidth="1"/>
    <col min="10506" max="10752" width="9" style="322"/>
    <col min="10753" max="10753" width="9.625" style="322" customWidth="1"/>
    <col min="10754" max="10754" width="7.25" style="322" customWidth="1"/>
    <col min="10755" max="10755" width="9.625" style="322" customWidth="1"/>
    <col min="10756" max="10756" width="9" style="322"/>
    <col min="10757" max="10757" width="20" style="322" bestFit="1" customWidth="1"/>
    <col min="10758" max="10758" width="18.625" style="322" customWidth="1"/>
    <col min="10759" max="10759" width="7.75" style="322" customWidth="1"/>
    <col min="10760" max="10760" width="2.375" style="322" customWidth="1"/>
    <col min="10761" max="10761" width="7.75" style="322" customWidth="1"/>
    <col min="10762" max="11008" width="9" style="322"/>
    <col min="11009" max="11009" width="9.625" style="322" customWidth="1"/>
    <col min="11010" max="11010" width="7.25" style="322" customWidth="1"/>
    <col min="11011" max="11011" width="9.625" style="322" customWidth="1"/>
    <col min="11012" max="11012" width="9" style="322"/>
    <col min="11013" max="11013" width="20" style="322" bestFit="1" customWidth="1"/>
    <col min="11014" max="11014" width="18.625" style="322" customWidth="1"/>
    <col min="11015" max="11015" width="7.75" style="322" customWidth="1"/>
    <col min="11016" max="11016" width="2.375" style="322" customWidth="1"/>
    <col min="11017" max="11017" width="7.75" style="322" customWidth="1"/>
    <col min="11018" max="11264" width="9" style="322"/>
    <col min="11265" max="11265" width="9.625" style="322" customWidth="1"/>
    <col min="11266" max="11266" width="7.25" style="322" customWidth="1"/>
    <col min="11267" max="11267" width="9.625" style="322" customWidth="1"/>
    <col min="11268" max="11268" width="9" style="322"/>
    <col min="11269" max="11269" width="20" style="322" bestFit="1" customWidth="1"/>
    <col min="11270" max="11270" width="18.625" style="322" customWidth="1"/>
    <col min="11271" max="11271" width="7.75" style="322" customWidth="1"/>
    <col min="11272" max="11272" width="2.375" style="322" customWidth="1"/>
    <col min="11273" max="11273" width="7.75" style="322" customWidth="1"/>
    <col min="11274" max="11520" width="9" style="322"/>
    <col min="11521" max="11521" width="9.625" style="322" customWidth="1"/>
    <col min="11522" max="11522" width="7.25" style="322" customWidth="1"/>
    <col min="11523" max="11523" width="9.625" style="322" customWidth="1"/>
    <col min="11524" max="11524" width="9" style="322"/>
    <col min="11525" max="11525" width="20" style="322" bestFit="1" customWidth="1"/>
    <col min="11526" max="11526" width="18.625" style="322" customWidth="1"/>
    <col min="11527" max="11527" width="7.75" style="322" customWidth="1"/>
    <col min="11528" max="11528" width="2.375" style="322" customWidth="1"/>
    <col min="11529" max="11529" width="7.75" style="322" customWidth="1"/>
    <col min="11530" max="11776" width="9" style="322"/>
    <col min="11777" max="11777" width="9.625" style="322" customWidth="1"/>
    <col min="11778" max="11778" width="7.25" style="322" customWidth="1"/>
    <col min="11779" max="11779" width="9.625" style="322" customWidth="1"/>
    <col min="11780" max="11780" width="9" style="322"/>
    <col min="11781" max="11781" width="20" style="322" bestFit="1" customWidth="1"/>
    <col min="11782" max="11782" width="18.625" style="322" customWidth="1"/>
    <col min="11783" max="11783" width="7.75" style="322" customWidth="1"/>
    <col min="11784" max="11784" width="2.375" style="322" customWidth="1"/>
    <col min="11785" max="11785" width="7.75" style="322" customWidth="1"/>
    <col min="11786" max="12032" width="9" style="322"/>
    <col min="12033" max="12033" width="9.625" style="322" customWidth="1"/>
    <col min="12034" max="12034" width="7.25" style="322" customWidth="1"/>
    <col min="12035" max="12035" width="9.625" style="322" customWidth="1"/>
    <col min="12036" max="12036" width="9" style="322"/>
    <col min="12037" max="12037" width="20" style="322" bestFit="1" customWidth="1"/>
    <col min="12038" max="12038" width="18.625" style="322" customWidth="1"/>
    <col min="12039" max="12039" width="7.75" style="322" customWidth="1"/>
    <col min="12040" max="12040" width="2.375" style="322" customWidth="1"/>
    <col min="12041" max="12041" width="7.75" style="322" customWidth="1"/>
    <col min="12042" max="12288" width="9" style="322"/>
    <col min="12289" max="12289" width="9.625" style="322" customWidth="1"/>
    <col min="12290" max="12290" width="7.25" style="322" customWidth="1"/>
    <col min="12291" max="12291" width="9.625" style="322" customWidth="1"/>
    <col min="12292" max="12292" width="9" style="322"/>
    <col min="12293" max="12293" width="20" style="322" bestFit="1" customWidth="1"/>
    <col min="12294" max="12294" width="18.625" style="322" customWidth="1"/>
    <col min="12295" max="12295" width="7.75" style="322" customWidth="1"/>
    <col min="12296" max="12296" width="2.375" style="322" customWidth="1"/>
    <col min="12297" max="12297" width="7.75" style="322" customWidth="1"/>
    <col min="12298" max="12544" width="9" style="322"/>
    <col min="12545" max="12545" width="9.625" style="322" customWidth="1"/>
    <col min="12546" max="12546" width="7.25" style="322" customWidth="1"/>
    <col min="12547" max="12547" width="9.625" style="322" customWidth="1"/>
    <col min="12548" max="12548" width="9" style="322"/>
    <col min="12549" max="12549" width="20" style="322" bestFit="1" customWidth="1"/>
    <col min="12550" max="12550" width="18.625" style="322" customWidth="1"/>
    <col min="12551" max="12551" width="7.75" style="322" customWidth="1"/>
    <col min="12552" max="12552" width="2.375" style="322" customWidth="1"/>
    <col min="12553" max="12553" width="7.75" style="322" customWidth="1"/>
    <col min="12554" max="12800" width="9" style="322"/>
    <col min="12801" max="12801" width="9.625" style="322" customWidth="1"/>
    <col min="12802" max="12802" width="7.25" style="322" customWidth="1"/>
    <col min="12803" max="12803" width="9.625" style="322" customWidth="1"/>
    <col min="12804" max="12804" width="9" style="322"/>
    <col min="12805" max="12805" width="20" style="322" bestFit="1" customWidth="1"/>
    <col min="12806" max="12806" width="18.625" style="322" customWidth="1"/>
    <col min="12807" max="12807" width="7.75" style="322" customWidth="1"/>
    <col min="12808" max="12808" width="2.375" style="322" customWidth="1"/>
    <col min="12809" max="12809" width="7.75" style="322" customWidth="1"/>
    <col min="12810" max="13056" width="9" style="322"/>
    <col min="13057" max="13057" width="9.625" style="322" customWidth="1"/>
    <col min="13058" max="13058" width="7.25" style="322" customWidth="1"/>
    <col min="13059" max="13059" width="9.625" style="322" customWidth="1"/>
    <col min="13060" max="13060" width="9" style="322"/>
    <col min="13061" max="13061" width="20" style="322" bestFit="1" customWidth="1"/>
    <col min="13062" max="13062" width="18.625" style="322" customWidth="1"/>
    <col min="13063" max="13063" width="7.75" style="322" customWidth="1"/>
    <col min="13064" max="13064" width="2.375" style="322" customWidth="1"/>
    <col min="13065" max="13065" width="7.75" style="322" customWidth="1"/>
    <col min="13066" max="13312" width="9" style="322"/>
    <col min="13313" max="13313" width="9.625" style="322" customWidth="1"/>
    <col min="13314" max="13314" width="7.25" style="322" customWidth="1"/>
    <col min="13315" max="13315" width="9.625" style="322" customWidth="1"/>
    <col min="13316" max="13316" width="9" style="322"/>
    <col min="13317" max="13317" width="20" style="322" bestFit="1" customWidth="1"/>
    <col min="13318" max="13318" width="18.625" style="322" customWidth="1"/>
    <col min="13319" max="13319" width="7.75" style="322" customWidth="1"/>
    <col min="13320" max="13320" width="2.375" style="322" customWidth="1"/>
    <col min="13321" max="13321" width="7.75" style="322" customWidth="1"/>
    <col min="13322" max="13568" width="9" style="322"/>
    <col min="13569" max="13569" width="9.625" style="322" customWidth="1"/>
    <col min="13570" max="13570" width="7.25" style="322" customWidth="1"/>
    <col min="13571" max="13571" width="9.625" style="322" customWidth="1"/>
    <col min="13572" max="13572" width="9" style="322"/>
    <col min="13573" max="13573" width="20" style="322" bestFit="1" customWidth="1"/>
    <col min="13574" max="13574" width="18.625" style="322" customWidth="1"/>
    <col min="13575" max="13575" width="7.75" style="322" customWidth="1"/>
    <col min="13576" max="13576" width="2.375" style="322" customWidth="1"/>
    <col min="13577" max="13577" width="7.75" style="322" customWidth="1"/>
    <col min="13578" max="13824" width="9" style="322"/>
    <col min="13825" max="13825" width="9.625" style="322" customWidth="1"/>
    <col min="13826" max="13826" width="7.25" style="322" customWidth="1"/>
    <col min="13827" max="13827" width="9.625" style="322" customWidth="1"/>
    <col min="13828" max="13828" width="9" style="322"/>
    <col min="13829" max="13829" width="20" style="322" bestFit="1" customWidth="1"/>
    <col min="13830" max="13830" width="18.625" style="322" customWidth="1"/>
    <col min="13831" max="13831" width="7.75" style="322" customWidth="1"/>
    <col min="13832" max="13832" width="2.375" style="322" customWidth="1"/>
    <col min="13833" max="13833" width="7.75" style="322" customWidth="1"/>
    <col min="13834" max="14080" width="9" style="322"/>
    <col min="14081" max="14081" width="9.625" style="322" customWidth="1"/>
    <col min="14082" max="14082" width="7.25" style="322" customWidth="1"/>
    <col min="14083" max="14083" width="9.625" style="322" customWidth="1"/>
    <col min="14084" max="14084" width="9" style="322"/>
    <col min="14085" max="14085" width="20" style="322" bestFit="1" customWidth="1"/>
    <col min="14086" max="14086" width="18.625" style="322" customWidth="1"/>
    <col min="14087" max="14087" width="7.75" style="322" customWidth="1"/>
    <col min="14088" max="14088" width="2.375" style="322" customWidth="1"/>
    <col min="14089" max="14089" width="7.75" style="322" customWidth="1"/>
    <col min="14090" max="14336" width="9" style="322"/>
    <col min="14337" max="14337" width="9.625" style="322" customWidth="1"/>
    <col min="14338" max="14338" width="7.25" style="322" customWidth="1"/>
    <col min="14339" max="14339" width="9.625" style="322" customWidth="1"/>
    <col min="14340" max="14340" width="9" style="322"/>
    <col min="14341" max="14341" width="20" style="322" bestFit="1" customWidth="1"/>
    <col min="14342" max="14342" width="18.625" style="322" customWidth="1"/>
    <col min="14343" max="14343" width="7.75" style="322" customWidth="1"/>
    <col min="14344" max="14344" width="2.375" style="322" customWidth="1"/>
    <col min="14345" max="14345" width="7.75" style="322" customWidth="1"/>
    <col min="14346" max="14592" width="9" style="322"/>
    <col min="14593" max="14593" width="9.625" style="322" customWidth="1"/>
    <col min="14594" max="14594" width="7.25" style="322" customWidth="1"/>
    <col min="14595" max="14595" width="9.625" style="322" customWidth="1"/>
    <col min="14596" max="14596" width="9" style="322"/>
    <col min="14597" max="14597" width="20" style="322" bestFit="1" customWidth="1"/>
    <col min="14598" max="14598" width="18.625" style="322" customWidth="1"/>
    <col min="14599" max="14599" width="7.75" style="322" customWidth="1"/>
    <col min="14600" max="14600" width="2.375" style="322" customWidth="1"/>
    <col min="14601" max="14601" width="7.75" style="322" customWidth="1"/>
    <col min="14602" max="14848" width="9" style="322"/>
    <col min="14849" max="14849" width="9.625" style="322" customWidth="1"/>
    <col min="14850" max="14850" width="7.25" style="322" customWidth="1"/>
    <col min="14851" max="14851" width="9.625" style="322" customWidth="1"/>
    <col min="14852" max="14852" width="9" style="322"/>
    <col min="14853" max="14853" width="20" style="322" bestFit="1" customWidth="1"/>
    <col min="14854" max="14854" width="18.625" style="322" customWidth="1"/>
    <col min="14855" max="14855" width="7.75" style="322" customWidth="1"/>
    <col min="14856" max="14856" width="2.375" style="322" customWidth="1"/>
    <col min="14857" max="14857" width="7.75" style="322" customWidth="1"/>
    <col min="14858" max="15104" width="9" style="322"/>
    <col min="15105" max="15105" width="9.625" style="322" customWidth="1"/>
    <col min="15106" max="15106" width="7.25" style="322" customWidth="1"/>
    <col min="15107" max="15107" width="9.625" style="322" customWidth="1"/>
    <col min="15108" max="15108" width="9" style="322"/>
    <col min="15109" max="15109" width="20" style="322" bestFit="1" customWidth="1"/>
    <col min="15110" max="15110" width="18.625" style="322" customWidth="1"/>
    <col min="15111" max="15111" width="7.75" style="322" customWidth="1"/>
    <col min="15112" max="15112" width="2.375" style="322" customWidth="1"/>
    <col min="15113" max="15113" width="7.75" style="322" customWidth="1"/>
    <col min="15114" max="15360" width="9" style="322"/>
    <col min="15361" max="15361" width="9.625" style="322" customWidth="1"/>
    <col min="15362" max="15362" width="7.25" style="322" customWidth="1"/>
    <col min="15363" max="15363" width="9.625" style="322" customWidth="1"/>
    <col min="15364" max="15364" width="9" style="322"/>
    <col min="15365" max="15365" width="20" style="322" bestFit="1" customWidth="1"/>
    <col min="15366" max="15366" width="18.625" style="322" customWidth="1"/>
    <col min="15367" max="15367" width="7.75" style="322" customWidth="1"/>
    <col min="15368" max="15368" width="2.375" style="322" customWidth="1"/>
    <col min="15369" max="15369" width="7.75" style="322" customWidth="1"/>
    <col min="15370" max="15616" width="9" style="322"/>
    <col min="15617" max="15617" width="9.625" style="322" customWidth="1"/>
    <col min="15618" max="15618" width="7.25" style="322" customWidth="1"/>
    <col min="15619" max="15619" width="9.625" style="322" customWidth="1"/>
    <col min="15620" max="15620" width="9" style="322"/>
    <col min="15621" max="15621" width="20" style="322" bestFit="1" customWidth="1"/>
    <col min="15622" max="15622" width="18.625" style="322" customWidth="1"/>
    <col min="15623" max="15623" width="7.75" style="322" customWidth="1"/>
    <col min="15624" max="15624" width="2.375" style="322" customWidth="1"/>
    <col min="15625" max="15625" width="7.75" style="322" customWidth="1"/>
    <col min="15626" max="15872" width="9" style="322"/>
    <col min="15873" max="15873" width="9.625" style="322" customWidth="1"/>
    <col min="15874" max="15874" width="7.25" style="322" customWidth="1"/>
    <col min="15875" max="15875" width="9.625" style="322" customWidth="1"/>
    <col min="15876" max="15876" width="9" style="322"/>
    <col min="15877" max="15877" width="20" style="322" bestFit="1" customWidth="1"/>
    <col min="15878" max="15878" width="18.625" style="322" customWidth="1"/>
    <col min="15879" max="15879" width="7.75" style="322" customWidth="1"/>
    <col min="15880" max="15880" width="2.375" style="322" customWidth="1"/>
    <col min="15881" max="15881" width="7.75" style="322" customWidth="1"/>
    <col min="15882" max="16128" width="9" style="322"/>
    <col min="16129" max="16129" width="9.625" style="322" customWidth="1"/>
    <col min="16130" max="16130" width="7.25" style="322" customWidth="1"/>
    <col min="16131" max="16131" width="9.625" style="322" customWidth="1"/>
    <col min="16132" max="16132" width="9" style="322"/>
    <col min="16133" max="16133" width="20" style="322" bestFit="1" customWidth="1"/>
    <col min="16134" max="16134" width="18.625" style="322" customWidth="1"/>
    <col min="16135" max="16135" width="7.75" style="322" customWidth="1"/>
    <col min="16136" max="16136" width="2.375" style="322" customWidth="1"/>
    <col min="16137" max="16137" width="7.75" style="322" customWidth="1"/>
    <col min="16138" max="16384" width="9" style="322"/>
  </cols>
  <sheetData>
    <row r="1" spans="1:8" ht="21" customHeight="1">
      <c r="A1" s="317"/>
      <c r="B1" s="318"/>
      <c r="C1" s="319"/>
      <c r="D1" s="320"/>
      <c r="E1" s="320"/>
      <c r="F1" s="320"/>
      <c r="G1" s="320"/>
      <c r="H1" s="321"/>
    </row>
    <row r="2" spans="1:8" ht="24">
      <c r="A2" s="549" t="s">
        <v>165</v>
      </c>
      <c r="B2" s="550"/>
      <c r="C2" s="550"/>
      <c r="D2" s="550"/>
      <c r="E2" s="550"/>
      <c r="F2" s="550"/>
      <c r="G2" s="550"/>
      <c r="H2" s="551"/>
    </row>
    <row r="3" spans="1:8" ht="30" customHeight="1">
      <c r="A3" s="552"/>
      <c r="B3" s="550"/>
      <c r="C3" s="550"/>
      <c r="D3" s="550"/>
      <c r="E3" s="550"/>
      <c r="F3" s="550"/>
      <c r="G3" s="550"/>
      <c r="H3" s="551"/>
    </row>
    <row r="4" spans="1:8">
      <c r="A4" s="141"/>
      <c r="B4" s="323"/>
      <c r="C4" s="324"/>
      <c r="D4" s="38"/>
      <c r="E4" s="38"/>
      <c r="F4" s="38"/>
      <c r="G4" s="38"/>
      <c r="H4" s="325"/>
    </row>
    <row r="5" spans="1:8">
      <c r="A5" s="326"/>
      <c r="B5" s="327"/>
      <c r="C5" s="327"/>
      <c r="D5" s="327"/>
      <c r="E5" s="327"/>
      <c r="F5" s="327"/>
      <c r="G5" s="327"/>
      <c r="H5" s="328"/>
    </row>
    <row r="6" spans="1:8" ht="23.25" customHeight="1">
      <c r="A6" s="329"/>
      <c r="B6" s="330" t="s">
        <v>166</v>
      </c>
      <c r="C6" s="331"/>
      <c r="D6" s="332" t="s">
        <v>167</v>
      </c>
      <c r="E6" s="332"/>
      <c r="F6" s="333"/>
      <c r="G6" s="333"/>
      <c r="H6" s="325"/>
    </row>
    <row r="7" spans="1:8" s="339" customFormat="1" ht="17.100000000000001" customHeight="1">
      <c r="A7" s="334"/>
      <c r="B7" s="335">
        <v>1</v>
      </c>
      <c r="C7" s="336"/>
      <c r="D7" s="333" t="s">
        <v>168</v>
      </c>
      <c r="E7" s="333"/>
      <c r="F7" s="333"/>
      <c r="G7" s="337"/>
      <c r="H7" s="338"/>
    </row>
    <row r="8" spans="1:8" s="339" customFormat="1" ht="17.100000000000001" customHeight="1">
      <c r="A8" s="334"/>
      <c r="B8" s="340"/>
      <c r="C8" s="336"/>
      <c r="D8" s="333"/>
      <c r="E8" s="333"/>
      <c r="F8" s="333"/>
      <c r="G8" s="333"/>
      <c r="H8" s="338"/>
    </row>
    <row r="9" spans="1:8" s="339" customFormat="1" ht="17.100000000000001" customHeight="1">
      <c r="A9" s="334"/>
      <c r="B9" s="341">
        <v>2</v>
      </c>
      <c r="C9" s="336"/>
      <c r="D9" s="333" t="s">
        <v>169</v>
      </c>
      <c r="E9" s="333"/>
      <c r="F9" s="333"/>
      <c r="G9" s="337"/>
      <c r="H9" s="338"/>
    </row>
    <row r="10" spans="1:8" s="339" customFormat="1" ht="17.100000000000001" customHeight="1">
      <c r="A10" s="334"/>
      <c r="B10" s="340"/>
      <c r="C10" s="336"/>
      <c r="D10" s="333"/>
      <c r="E10" s="333"/>
      <c r="F10" s="333"/>
      <c r="G10" s="333"/>
      <c r="H10" s="338"/>
    </row>
    <row r="11" spans="1:8" s="339" customFormat="1" ht="17.100000000000001" customHeight="1">
      <c r="A11" s="334"/>
      <c r="B11" s="342">
        <v>3</v>
      </c>
      <c r="C11" s="336"/>
      <c r="D11" s="333" t="s">
        <v>170</v>
      </c>
      <c r="E11" s="333"/>
      <c r="F11" s="333"/>
      <c r="G11" s="337"/>
      <c r="H11" s="338"/>
    </row>
    <row r="12" spans="1:8" s="339" customFormat="1" ht="17.100000000000001" customHeight="1">
      <c r="A12" s="334"/>
      <c r="B12" s="340"/>
      <c r="C12" s="336"/>
      <c r="D12" s="333"/>
      <c r="E12" s="333"/>
      <c r="F12" s="333"/>
      <c r="G12" s="333"/>
      <c r="H12" s="338"/>
    </row>
    <row r="13" spans="1:8" s="339" customFormat="1" ht="17.100000000000001" customHeight="1">
      <c r="A13" s="334"/>
      <c r="B13" s="479">
        <v>4</v>
      </c>
      <c r="C13" s="336"/>
      <c r="D13" s="333" t="s">
        <v>171</v>
      </c>
      <c r="E13" s="333"/>
      <c r="F13" s="333"/>
      <c r="G13" s="337"/>
      <c r="H13" s="338"/>
    </row>
    <row r="14" spans="1:8" s="339" customFormat="1" ht="17.100000000000001" customHeight="1">
      <c r="A14" s="334"/>
      <c r="B14" s="340" t="s">
        <v>172</v>
      </c>
      <c r="C14" s="336"/>
      <c r="D14" s="333"/>
      <c r="E14" s="333"/>
      <c r="F14" s="333"/>
      <c r="G14" s="333"/>
      <c r="H14" s="338"/>
    </row>
    <row r="15" spans="1:8" s="339" customFormat="1" ht="17.100000000000001" customHeight="1">
      <c r="A15" s="334"/>
      <c r="B15" s="343">
        <v>5</v>
      </c>
      <c r="C15" s="344"/>
      <c r="D15" s="333" t="s">
        <v>173</v>
      </c>
      <c r="E15" s="333"/>
      <c r="F15" s="333"/>
      <c r="G15" s="337"/>
      <c r="H15" s="338"/>
    </row>
    <row r="16" spans="1:8" s="339" customFormat="1" ht="17.100000000000001" customHeight="1">
      <c r="A16" s="334"/>
      <c r="B16" s="340"/>
      <c r="C16" s="336"/>
      <c r="D16" s="333"/>
      <c r="E16" s="333"/>
      <c r="F16" s="333"/>
      <c r="G16" s="333"/>
      <c r="H16" s="338"/>
    </row>
    <row r="17" spans="1:8" s="339" customFormat="1" ht="17.100000000000001" customHeight="1">
      <c r="A17" s="334"/>
      <c r="B17" s="345">
        <v>6</v>
      </c>
      <c r="C17" s="336"/>
      <c r="D17" s="333" t="s">
        <v>174</v>
      </c>
      <c r="E17" s="333"/>
      <c r="F17" s="333"/>
      <c r="G17" s="333"/>
      <c r="H17" s="338"/>
    </row>
    <row r="18" spans="1:8" s="339" customFormat="1" ht="17.100000000000001" customHeight="1">
      <c r="A18" s="334"/>
      <c r="B18" s="340"/>
      <c r="C18" s="336"/>
      <c r="D18" s="333"/>
      <c r="E18" s="333"/>
      <c r="F18" s="333"/>
      <c r="G18" s="333"/>
      <c r="H18" s="338"/>
    </row>
    <row r="19" spans="1:8" s="339" customFormat="1" ht="17.100000000000001" customHeight="1">
      <c r="A19" s="334"/>
      <c r="B19" s="346">
        <v>7</v>
      </c>
      <c r="C19" s="336"/>
      <c r="D19" s="333" t="s">
        <v>175</v>
      </c>
      <c r="E19" s="333"/>
      <c r="F19" s="333"/>
      <c r="G19" s="333"/>
      <c r="H19" s="338"/>
    </row>
    <row r="20" spans="1:8" s="339" customFormat="1" ht="17.100000000000001" customHeight="1">
      <c r="A20" s="334"/>
      <c r="B20" s="340"/>
      <c r="C20" s="336"/>
      <c r="D20" s="333"/>
      <c r="E20" s="333"/>
      <c r="F20" s="333"/>
      <c r="G20" s="333"/>
      <c r="H20" s="338"/>
    </row>
    <row r="21" spans="1:8" s="339" customFormat="1" ht="17.100000000000001" customHeight="1">
      <c r="A21" s="334"/>
      <c r="B21" s="347">
        <v>8</v>
      </c>
      <c r="C21" s="336"/>
      <c r="D21" s="333" t="s">
        <v>176</v>
      </c>
      <c r="E21" s="333"/>
      <c r="F21" s="333"/>
      <c r="G21" s="333"/>
      <c r="H21" s="338"/>
    </row>
    <row r="22" spans="1:8" s="339" customFormat="1" ht="17.100000000000001" customHeight="1">
      <c r="A22" s="334"/>
      <c r="B22" s="340"/>
      <c r="C22" s="336"/>
      <c r="D22" s="333"/>
      <c r="E22" s="333"/>
      <c r="F22" s="333"/>
      <c r="G22" s="333"/>
      <c r="H22" s="338"/>
    </row>
    <row r="23" spans="1:8" s="339" customFormat="1" ht="17.100000000000001" customHeight="1">
      <c r="A23" s="334"/>
      <c r="B23" s="348">
        <v>9</v>
      </c>
      <c r="C23" s="336"/>
      <c r="D23" s="333" t="s">
        <v>177</v>
      </c>
      <c r="E23" s="333"/>
      <c r="F23" s="333"/>
      <c r="G23" s="333"/>
      <c r="H23" s="338"/>
    </row>
    <row r="24" spans="1:8" s="339" customFormat="1" ht="17.100000000000001" customHeight="1">
      <c r="A24" s="334"/>
      <c r="B24" s="340"/>
      <c r="C24" s="336"/>
      <c r="D24" s="333"/>
      <c r="E24" s="333"/>
      <c r="F24" s="333"/>
      <c r="G24" s="333"/>
      <c r="H24" s="338"/>
    </row>
    <row r="25" spans="1:8" s="339" customFormat="1" ht="17.100000000000001" customHeight="1">
      <c r="A25" s="334"/>
      <c r="B25" s="349">
        <v>10</v>
      </c>
      <c r="C25" s="336"/>
      <c r="D25" s="333" t="s">
        <v>178</v>
      </c>
      <c r="E25" s="333"/>
      <c r="F25" s="333"/>
      <c r="G25" s="333"/>
      <c r="H25" s="338"/>
    </row>
    <row r="26" spans="1:8" s="339" customFormat="1" ht="17.100000000000001" customHeight="1">
      <c r="A26" s="334"/>
      <c r="B26" s="340"/>
      <c r="C26" s="336"/>
      <c r="D26" s="333"/>
      <c r="E26" s="333"/>
      <c r="F26" s="333"/>
      <c r="G26" s="333"/>
      <c r="H26" s="338"/>
    </row>
    <row r="27" spans="1:8" s="339" customFormat="1" ht="17.100000000000001" customHeight="1">
      <c r="A27" s="334"/>
      <c r="B27" s="350">
        <v>11</v>
      </c>
      <c r="C27" s="336"/>
      <c r="D27" s="333" t="s">
        <v>179</v>
      </c>
      <c r="E27" s="333"/>
      <c r="F27" s="333"/>
      <c r="G27" s="333"/>
      <c r="H27" s="338"/>
    </row>
    <row r="28" spans="1:8" s="339" customFormat="1" ht="17.100000000000001" customHeight="1">
      <c r="A28" s="334"/>
      <c r="B28" s="340"/>
      <c r="C28" s="336"/>
      <c r="D28" s="333"/>
      <c r="E28" s="333"/>
      <c r="F28" s="333"/>
      <c r="G28" s="333"/>
      <c r="H28" s="338"/>
    </row>
    <row r="29" spans="1:8" s="339" customFormat="1" ht="17.100000000000001" customHeight="1">
      <c r="A29" s="334"/>
      <c r="B29" s="375">
        <v>12</v>
      </c>
      <c r="C29" s="336"/>
      <c r="D29" s="333" t="s">
        <v>180</v>
      </c>
      <c r="E29" s="333"/>
      <c r="F29" s="333"/>
      <c r="G29" s="333"/>
      <c r="H29" s="338"/>
    </row>
    <row r="30" spans="1:8" s="339" customFormat="1" ht="17.100000000000001" customHeight="1">
      <c r="A30" s="351"/>
      <c r="B30" s="352"/>
      <c r="C30" s="353"/>
      <c r="D30" s="354"/>
      <c r="E30" s="354"/>
      <c r="F30" s="354"/>
      <c r="G30" s="354"/>
      <c r="H30" s="355"/>
    </row>
    <row r="31" spans="1:8" s="339" customFormat="1" ht="17.100000000000001" customHeight="1">
      <c r="A31" s="334"/>
      <c r="B31" s="375">
        <v>13</v>
      </c>
      <c r="C31" s="356"/>
      <c r="D31" s="333" t="s">
        <v>181</v>
      </c>
      <c r="E31" s="333"/>
      <c r="F31" s="333"/>
      <c r="G31" s="333"/>
      <c r="H31" s="338"/>
    </row>
    <row r="32" spans="1:8" s="339" customFormat="1" ht="17.100000000000001" customHeight="1">
      <c r="A32" s="334"/>
      <c r="B32" s="340"/>
      <c r="C32" s="336"/>
      <c r="D32" s="333"/>
      <c r="E32" s="333"/>
      <c r="F32" s="333"/>
      <c r="G32" s="333"/>
      <c r="H32" s="338"/>
    </row>
    <row r="33" spans="1:8" s="339" customFormat="1" ht="17.100000000000001" customHeight="1">
      <c r="A33" s="334"/>
      <c r="B33" s="375">
        <v>14</v>
      </c>
      <c r="C33" s="336"/>
      <c r="D33" s="333" t="s">
        <v>182</v>
      </c>
      <c r="E33" s="333"/>
      <c r="F33" s="333"/>
      <c r="G33" s="333"/>
      <c r="H33" s="338"/>
    </row>
    <row r="34" spans="1:8" s="339" customFormat="1" ht="17.100000000000001" customHeight="1">
      <c r="A34" s="357"/>
      <c r="B34" s="340"/>
      <c r="C34" s="336"/>
      <c r="D34" s="358"/>
      <c r="E34" s="358"/>
      <c r="F34" s="358"/>
      <c r="G34" s="358"/>
      <c r="H34" s="359"/>
    </row>
    <row r="35" spans="1:8" s="339" customFormat="1" ht="17.100000000000001" customHeight="1">
      <c r="A35" s="360"/>
      <c r="B35" s="375">
        <v>15</v>
      </c>
      <c r="C35" s="336"/>
      <c r="D35" s="361" t="s">
        <v>105</v>
      </c>
      <c r="E35" s="361" t="s">
        <v>183</v>
      </c>
      <c r="F35" s="361"/>
      <c r="G35" s="361"/>
      <c r="H35" s="362"/>
    </row>
    <row r="36" spans="1:8" s="339" customFormat="1" ht="17.100000000000001" customHeight="1">
      <c r="A36" s="357"/>
      <c r="B36" s="363"/>
      <c r="C36" s="364"/>
      <c r="D36" s="358"/>
      <c r="E36" s="358"/>
      <c r="F36" s="358"/>
      <c r="G36" s="358"/>
      <c r="H36" s="359"/>
    </row>
    <row r="37" spans="1:8" s="339" customFormat="1" ht="17.100000000000001" customHeight="1">
      <c r="A37" s="334"/>
      <c r="B37" s="375">
        <v>16</v>
      </c>
      <c r="C37" s="356"/>
      <c r="D37" s="333" t="s">
        <v>184</v>
      </c>
      <c r="E37" s="333"/>
      <c r="F37" s="333"/>
      <c r="G37" s="333"/>
      <c r="H37" s="338"/>
    </row>
    <row r="38" spans="1:8" s="339" customFormat="1" ht="17.100000000000001" customHeight="1">
      <c r="A38" s="334"/>
      <c r="B38" s="340"/>
      <c r="C38" s="336"/>
      <c r="D38" s="333"/>
      <c r="E38" s="333"/>
      <c r="F38" s="333"/>
      <c r="G38" s="333"/>
      <c r="H38" s="338"/>
    </row>
    <row r="39" spans="1:8" s="339" customFormat="1" ht="17.100000000000001" customHeight="1">
      <c r="A39" s="334"/>
      <c r="B39" s="375">
        <v>17</v>
      </c>
      <c r="C39" s="356"/>
      <c r="D39" s="333" t="s">
        <v>185</v>
      </c>
      <c r="E39" s="333"/>
      <c r="F39" s="333"/>
      <c r="G39" s="333"/>
      <c r="H39" s="338"/>
    </row>
    <row r="40" spans="1:8" s="339" customFormat="1" ht="17.100000000000001" customHeight="1">
      <c r="A40" s="334"/>
      <c r="B40" s="376"/>
      <c r="C40" s="356"/>
      <c r="D40" s="333"/>
      <c r="E40" s="333"/>
      <c r="F40" s="333"/>
      <c r="G40" s="333"/>
      <c r="H40" s="338"/>
    </row>
    <row r="41" spans="1:8" s="339" customFormat="1" ht="17.100000000000001" customHeight="1">
      <c r="A41" s="334"/>
      <c r="B41" s="340"/>
      <c r="C41" s="365"/>
      <c r="D41" s="333"/>
      <c r="E41" s="333"/>
      <c r="F41" s="333"/>
      <c r="G41" s="333"/>
      <c r="H41" s="338"/>
    </row>
    <row r="42" spans="1:8" s="339" customFormat="1" ht="29.25" customHeight="1">
      <c r="A42" s="553" t="s">
        <v>186</v>
      </c>
      <c r="B42" s="554"/>
      <c r="C42" s="554"/>
      <c r="D42" s="554"/>
      <c r="E42" s="554"/>
      <c r="F42" s="554"/>
      <c r="G42" s="554"/>
      <c r="H42" s="555"/>
    </row>
    <row r="43" spans="1:8" s="339" customFormat="1" ht="14.25">
      <c r="A43" s="366"/>
      <c r="B43" s="367"/>
      <c r="C43" s="368"/>
      <c r="D43" s="369"/>
      <c r="E43" s="369"/>
      <c r="F43" s="369"/>
      <c r="G43" s="369"/>
      <c r="H43" s="370"/>
    </row>
    <row r="44" spans="1:8" s="372" customFormat="1">
      <c r="A44" s="371"/>
      <c r="B44" s="323"/>
      <c r="C44" s="324"/>
      <c r="D44" s="371"/>
      <c r="E44" s="371"/>
      <c r="F44" s="371"/>
      <c r="G44" s="371"/>
      <c r="H44" s="371"/>
    </row>
    <row r="45" spans="1:8" s="372" customFormat="1">
      <c r="A45" s="371"/>
      <c r="B45" s="323"/>
      <c r="C45" s="324"/>
      <c r="D45" s="371"/>
      <c r="E45" s="371"/>
      <c r="F45" s="371"/>
      <c r="G45" s="371"/>
      <c r="H45" s="371"/>
    </row>
    <row r="46" spans="1:8" s="372" customFormat="1">
      <c r="A46" s="371"/>
      <c r="B46" s="323"/>
      <c r="C46" s="324"/>
      <c r="D46" s="371"/>
      <c r="E46" s="371"/>
      <c r="F46" s="371"/>
      <c r="G46" s="371"/>
      <c r="H46" s="371"/>
    </row>
    <row r="47" spans="1:8" s="372" customFormat="1">
      <c r="A47" s="371"/>
      <c r="B47" s="323"/>
      <c r="C47" s="324"/>
      <c r="D47" s="371"/>
      <c r="E47" s="371"/>
      <c r="F47" s="371"/>
      <c r="G47" s="371"/>
      <c r="H47" s="371"/>
    </row>
    <row r="48" spans="1:8" s="372" customFormat="1">
      <c r="A48" s="371"/>
      <c r="B48" s="323"/>
      <c r="C48" s="324"/>
      <c r="D48" s="371"/>
      <c r="E48" s="371"/>
      <c r="F48" s="371"/>
      <c r="G48" s="371"/>
      <c r="H48" s="371"/>
    </row>
    <row r="49" spans="1:8" s="372" customFormat="1">
      <c r="A49" s="371"/>
      <c r="B49" s="323"/>
      <c r="C49" s="324"/>
      <c r="D49" s="371"/>
      <c r="E49" s="371"/>
      <c r="F49" s="371"/>
      <c r="G49" s="371"/>
      <c r="H49" s="371"/>
    </row>
    <row r="50" spans="1:8" s="372" customFormat="1">
      <c r="A50" s="371"/>
      <c r="B50" s="323"/>
      <c r="C50" s="324"/>
      <c r="D50" s="371"/>
      <c r="E50" s="371"/>
      <c r="F50" s="371"/>
      <c r="G50" s="371"/>
      <c r="H50" s="371"/>
    </row>
    <row r="51" spans="1:8" s="372" customFormat="1">
      <c r="A51" s="371"/>
      <c r="B51" s="323"/>
      <c r="C51" s="324"/>
      <c r="D51" s="371"/>
      <c r="E51" s="371"/>
      <c r="F51" s="371"/>
      <c r="G51" s="371"/>
      <c r="H51" s="371"/>
    </row>
    <row r="52" spans="1:8" s="372" customFormat="1">
      <c r="A52" s="371"/>
      <c r="B52" s="323"/>
      <c r="C52" s="324"/>
      <c r="D52" s="371"/>
      <c r="E52" s="371"/>
      <c r="F52" s="371"/>
      <c r="G52" s="371"/>
      <c r="H52" s="371"/>
    </row>
    <row r="53" spans="1:8" s="372" customFormat="1">
      <c r="A53" s="371"/>
      <c r="B53" s="323"/>
      <c r="C53" s="324"/>
      <c r="D53" s="371"/>
      <c r="E53" s="371"/>
      <c r="F53" s="371"/>
      <c r="G53" s="371"/>
      <c r="H53" s="371"/>
    </row>
    <row r="54" spans="1:8" s="372" customFormat="1">
      <c r="A54" s="371"/>
      <c r="B54" s="323"/>
      <c r="C54" s="324"/>
      <c r="D54" s="371"/>
      <c r="E54" s="371"/>
      <c r="F54" s="371"/>
      <c r="G54" s="371"/>
      <c r="H54" s="371"/>
    </row>
    <row r="55" spans="1:8" s="372" customFormat="1">
      <c r="B55" s="373"/>
      <c r="C55" s="374"/>
    </row>
    <row r="56" spans="1:8" s="372" customFormat="1">
      <c r="B56" s="373"/>
      <c r="C56" s="374"/>
    </row>
    <row r="57" spans="1:8" s="372" customFormat="1">
      <c r="B57" s="373"/>
      <c r="C57" s="374"/>
    </row>
    <row r="58" spans="1:8" s="372" customFormat="1">
      <c r="B58" s="373"/>
      <c r="C58" s="374"/>
    </row>
    <row r="59" spans="1:8" s="372" customFormat="1">
      <c r="B59" s="373"/>
      <c r="C59" s="374"/>
    </row>
    <row r="60" spans="1:8" s="372" customFormat="1">
      <c r="B60" s="373"/>
      <c r="C60" s="374"/>
    </row>
    <row r="61" spans="1:8" s="372" customFormat="1">
      <c r="B61" s="373"/>
      <c r="C61" s="374"/>
    </row>
    <row r="62" spans="1:8" s="372" customFormat="1">
      <c r="B62" s="373"/>
      <c r="C62" s="374"/>
    </row>
    <row r="63" spans="1:8" s="372" customFormat="1">
      <c r="B63" s="373"/>
      <c r="C63" s="374"/>
    </row>
    <row r="64" spans="1:8" s="372" customFormat="1">
      <c r="B64" s="373"/>
      <c r="C64" s="374"/>
    </row>
    <row r="65" spans="2:3" s="372" customFormat="1">
      <c r="B65" s="373"/>
      <c r="C65" s="374"/>
    </row>
    <row r="66" spans="2:3" s="372" customFormat="1">
      <c r="B66" s="373"/>
      <c r="C66" s="374"/>
    </row>
    <row r="67" spans="2:3" s="372" customFormat="1">
      <c r="B67" s="373"/>
      <c r="C67" s="374"/>
    </row>
    <row r="68" spans="2:3" s="372" customFormat="1">
      <c r="B68" s="373"/>
      <c r="C68" s="374"/>
    </row>
    <row r="69" spans="2:3" s="372" customFormat="1">
      <c r="B69" s="373"/>
      <c r="C69" s="374"/>
    </row>
    <row r="70" spans="2:3" s="372" customFormat="1">
      <c r="B70" s="373"/>
      <c r="C70" s="374"/>
    </row>
    <row r="71" spans="2:3" s="372" customFormat="1">
      <c r="B71" s="373"/>
      <c r="C71" s="374"/>
    </row>
    <row r="72" spans="2:3" s="372" customFormat="1">
      <c r="B72" s="373"/>
      <c r="C72" s="374"/>
    </row>
    <row r="73" spans="2:3" s="372" customFormat="1">
      <c r="B73" s="373"/>
      <c r="C73" s="374"/>
    </row>
    <row r="74" spans="2:3" s="372" customFormat="1">
      <c r="B74" s="373"/>
      <c r="C74" s="374"/>
    </row>
    <row r="75" spans="2:3" s="372" customFormat="1">
      <c r="B75" s="373"/>
      <c r="C75" s="374"/>
    </row>
    <row r="76" spans="2:3" s="372" customFormat="1">
      <c r="B76" s="373"/>
      <c r="C76" s="374"/>
    </row>
    <row r="77" spans="2:3" s="372" customFormat="1">
      <c r="B77" s="373"/>
      <c r="C77" s="374"/>
    </row>
    <row r="78" spans="2:3" s="372" customFormat="1">
      <c r="B78" s="373"/>
      <c r="C78" s="374"/>
    </row>
    <row r="79" spans="2:3" s="372" customFormat="1">
      <c r="B79" s="373"/>
      <c r="C79" s="374"/>
    </row>
    <row r="80" spans="2:3" s="372" customFormat="1">
      <c r="B80" s="373"/>
      <c r="C80" s="374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I25" sqref="I25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2"/>
      <c r="B1" s="573"/>
      <c r="C1" s="573"/>
      <c r="D1" s="573"/>
      <c r="E1" s="573"/>
      <c r="F1" s="573"/>
      <c r="G1" s="573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219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21633</v>
      </c>
      <c r="D22" s="9">
        <v>19662</v>
      </c>
      <c r="E22" s="109">
        <v>100.6</v>
      </c>
      <c r="F22" s="41">
        <f>SUM(C22/D22*100)</f>
        <v>110.02441257247482</v>
      </c>
      <c r="G22" s="96"/>
    </row>
    <row r="23" spans="1:9">
      <c r="A23" s="95">
        <v>2</v>
      </c>
      <c r="B23" s="7" t="s">
        <v>85</v>
      </c>
      <c r="C23" s="9">
        <v>21185</v>
      </c>
      <c r="D23" s="9">
        <v>16343</v>
      </c>
      <c r="E23" s="109">
        <v>106.7</v>
      </c>
      <c r="F23" s="41">
        <f>SUM(C23/D23*100)</f>
        <v>129.6273633971731</v>
      </c>
      <c r="G23" s="96"/>
    </row>
    <row r="24" spans="1:9">
      <c r="A24" s="95">
        <v>3</v>
      </c>
      <c r="B24" s="7" t="s">
        <v>156</v>
      </c>
      <c r="C24" s="9">
        <v>9432</v>
      </c>
      <c r="D24" s="9">
        <v>9796</v>
      </c>
      <c r="E24" s="109">
        <v>100.2</v>
      </c>
      <c r="F24" s="41">
        <f t="shared" ref="F24:F32" si="0">SUM(C24/D24*100)</f>
        <v>96.284197631686411</v>
      </c>
      <c r="G24" s="96"/>
    </row>
    <row r="25" spans="1:9">
      <c r="A25" s="95">
        <v>4</v>
      </c>
      <c r="B25" s="7" t="s">
        <v>117</v>
      </c>
      <c r="C25" s="9">
        <v>5606</v>
      </c>
      <c r="D25" s="9">
        <v>4997</v>
      </c>
      <c r="E25" s="109">
        <v>116.1</v>
      </c>
      <c r="F25" s="41">
        <f t="shared" si="0"/>
        <v>112.18731238743247</v>
      </c>
      <c r="G25" s="96"/>
    </row>
    <row r="26" spans="1:9" ht="13.5" customHeight="1">
      <c r="A26" s="95">
        <v>5</v>
      </c>
      <c r="B26" s="7" t="s">
        <v>115</v>
      </c>
      <c r="C26" s="9">
        <v>5049</v>
      </c>
      <c r="D26" s="6">
        <v>5130</v>
      </c>
      <c r="E26" s="109">
        <v>98.2</v>
      </c>
      <c r="F26" s="41">
        <f t="shared" si="0"/>
        <v>98.421052631578945</v>
      </c>
      <c r="G26" s="96"/>
    </row>
    <row r="27" spans="1:9" ht="13.5" customHeight="1">
      <c r="A27" s="95">
        <v>6</v>
      </c>
      <c r="B27" s="7" t="s">
        <v>225</v>
      </c>
      <c r="C27" s="9">
        <v>4341</v>
      </c>
      <c r="D27" s="9">
        <v>3933</v>
      </c>
      <c r="E27" s="109">
        <v>99.4</v>
      </c>
      <c r="F27" s="41">
        <f t="shared" si="0"/>
        <v>110.37376048817697</v>
      </c>
      <c r="G27" s="96"/>
    </row>
    <row r="28" spans="1:9" ht="13.5" customHeight="1">
      <c r="A28" s="95">
        <v>7</v>
      </c>
      <c r="B28" s="7" t="s">
        <v>106</v>
      </c>
      <c r="C28" s="101">
        <v>4212</v>
      </c>
      <c r="D28" s="101">
        <v>4381</v>
      </c>
      <c r="E28" s="109">
        <v>99.6</v>
      </c>
      <c r="F28" s="41">
        <f t="shared" si="0"/>
        <v>96.142433234421361</v>
      </c>
      <c r="G28" s="96"/>
    </row>
    <row r="29" spans="1:9" ht="13.5" customHeight="1">
      <c r="A29" s="95">
        <v>8</v>
      </c>
      <c r="B29" s="7" t="s">
        <v>88</v>
      </c>
      <c r="C29" s="101">
        <v>3118</v>
      </c>
      <c r="D29" s="101">
        <v>3125</v>
      </c>
      <c r="E29" s="109">
        <v>99.8</v>
      </c>
      <c r="F29" s="41">
        <f t="shared" si="0"/>
        <v>99.775999999999996</v>
      </c>
      <c r="G29" s="96"/>
    </row>
    <row r="30" spans="1:9" ht="13.5" customHeight="1">
      <c r="A30" s="95">
        <v>9</v>
      </c>
      <c r="B30" s="7" t="s">
        <v>111</v>
      </c>
      <c r="C30" s="101">
        <v>2899</v>
      </c>
      <c r="D30" s="101">
        <v>2551</v>
      </c>
      <c r="E30" s="109">
        <v>102.4</v>
      </c>
      <c r="F30" s="41">
        <f t="shared" si="0"/>
        <v>113.64170913367306</v>
      </c>
      <c r="G30" s="96"/>
    </row>
    <row r="31" spans="1:9" ht="13.5" customHeight="1" thickBot="1">
      <c r="A31" s="97">
        <v>10</v>
      </c>
      <c r="B31" s="7" t="s">
        <v>87</v>
      </c>
      <c r="C31" s="98">
        <v>2662</v>
      </c>
      <c r="D31" s="98">
        <v>2422</v>
      </c>
      <c r="E31" s="110">
        <v>99</v>
      </c>
      <c r="F31" s="41">
        <f t="shared" si="0"/>
        <v>109.90916597853013</v>
      </c>
      <c r="G31" s="99"/>
    </row>
    <row r="32" spans="1:9" ht="13.5" customHeight="1" thickBot="1">
      <c r="A32" s="80"/>
      <c r="B32" s="81" t="s">
        <v>59</v>
      </c>
      <c r="C32" s="82">
        <v>93180</v>
      </c>
      <c r="D32" s="82">
        <v>84927</v>
      </c>
      <c r="E32" s="83">
        <v>102</v>
      </c>
      <c r="F32" s="107">
        <f t="shared" si="0"/>
        <v>109.71775760358898</v>
      </c>
      <c r="G32" s="121">
        <v>93.9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219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112511</v>
      </c>
      <c r="D54" s="9">
        <v>116572</v>
      </c>
      <c r="E54" s="41">
        <v>93.4</v>
      </c>
      <c r="F54" s="41">
        <f t="shared" ref="F54:F64" si="1">SUM(C54/D54*100)</f>
        <v>96.516316096489717</v>
      </c>
      <c r="G54" s="96"/>
      <c r="K54" s="327"/>
    </row>
    <row r="55" spans="1:11">
      <c r="A55" s="95">
        <v>2</v>
      </c>
      <c r="B55" s="303" t="s">
        <v>115</v>
      </c>
      <c r="C55" s="9">
        <v>20443</v>
      </c>
      <c r="D55" s="9">
        <v>11319</v>
      </c>
      <c r="E55" s="41">
        <v>189.1</v>
      </c>
      <c r="F55" s="41">
        <f t="shared" si="1"/>
        <v>180.60782754660306</v>
      </c>
      <c r="G55" s="96"/>
    </row>
    <row r="56" spans="1:11">
      <c r="A56" s="95">
        <v>3</v>
      </c>
      <c r="B56" s="303" t="s">
        <v>117</v>
      </c>
      <c r="C56" s="9">
        <v>20420</v>
      </c>
      <c r="D56" s="9">
        <v>21409</v>
      </c>
      <c r="E56" s="41">
        <v>107.1</v>
      </c>
      <c r="F56" s="41">
        <f t="shared" si="1"/>
        <v>95.380447475360825</v>
      </c>
      <c r="G56" s="96"/>
    </row>
    <row r="57" spans="1:11">
      <c r="A57" s="95">
        <v>4</v>
      </c>
      <c r="B57" s="303" t="s">
        <v>110</v>
      </c>
      <c r="C57" s="9">
        <v>19428</v>
      </c>
      <c r="D57" s="9">
        <v>19019</v>
      </c>
      <c r="E57" s="467">
        <v>92.2</v>
      </c>
      <c r="F57" s="41">
        <f t="shared" si="1"/>
        <v>102.15048109784952</v>
      </c>
      <c r="G57" s="96"/>
    </row>
    <row r="58" spans="1:11">
      <c r="A58" s="95">
        <v>5</v>
      </c>
      <c r="B58" s="303" t="s">
        <v>108</v>
      </c>
      <c r="C58" s="9">
        <v>12755</v>
      </c>
      <c r="D58" s="9">
        <v>19405</v>
      </c>
      <c r="E58" s="41">
        <v>104.1</v>
      </c>
      <c r="F58" s="231">
        <f t="shared" si="1"/>
        <v>65.730481834578711</v>
      </c>
      <c r="G58" s="96"/>
    </row>
    <row r="59" spans="1:11">
      <c r="A59" s="95">
        <v>6</v>
      </c>
      <c r="B59" s="303" t="s">
        <v>88</v>
      </c>
      <c r="C59" s="9">
        <v>12694</v>
      </c>
      <c r="D59" s="9">
        <v>14992</v>
      </c>
      <c r="E59" s="41">
        <v>97.9</v>
      </c>
      <c r="F59" s="41">
        <f t="shared" si="1"/>
        <v>84.671824973319104</v>
      </c>
      <c r="G59" s="96"/>
    </row>
    <row r="60" spans="1:11">
      <c r="A60" s="95">
        <v>7</v>
      </c>
      <c r="B60" s="303" t="s">
        <v>87</v>
      </c>
      <c r="C60" s="9">
        <v>11926</v>
      </c>
      <c r="D60" s="9">
        <v>5142</v>
      </c>
      <c r="E60" s="142">
        <v>96</v>
      </c>
      <c r="F60" s="41">
        <f t="shared" si="1"/>
        <v>231.93309996110463</v>
      </c>
      <c r="G60" s="96"/>
    </row>
    <row r="61" spans="1:11">
      <c r="A61" s="95">
        <v>8</v>
      </c>
      <c r="B61" s="303" t="s">
        <v>109</v>
      </c>
      <c r="C61" s="9">
        <v>11544</v>
      </c>
      <c r="D61" s="9">
        <v>12283</v>
      </c>
      <c r="E61" s="41">
        <v>98.6</v>
      </c>
      <c r="F61" s="41">
        <f t="shared" si="1"/>
        <v>93.983554506228117</v>
      </c>
      <c r="G61" s="96"/>
    </row>
    <row r="62" spans="1:11">
      <c r="A62" s="95">
        <v>9</v>
      </c>
      <c r="B62" s="303" t="s">
        <v>164</v>
      </c>
      <c r="C62" s="9">
        <v>7166</v>
      </c>
      <c r="D62" s="9">
        <v>6445</v>
      </c>
      <c r="E62" s="41">
        <v>130.6</v>
      </c>
      <c r="F62" s="41">
        <f t="shared" si="1"/>
        <v>111.18696664080683</v>
      </c>
      <c r="G62" s="96"/>
    </row>
    <row r="63" spans="1:11" ht="14.25" thickBot="1">
      <c r="A63" s="100">
        <v>10</v>
      </c>
      <c r="B63" s="303" t="s">
        <v>234</v>
      </c>
      <c r="C63" s="101">
        <v>4140</v>
      </c>
      <c r="D63" s="101">
        <v>3453</v>
      </c>
      <c r="E63" s="102">
        <v>94.7</v>
      </c>
      <c r="F63" s="41">
        <f t="shared" si="1"/>
        <v>119.89574283231971</v>
      </c>
      <c r="G63" s="104"/>
      <c r="H63" s="21"/>
    </row>
    <row r="64" spans="1:11" ht="14.25" thickBot="1">
      <c r="A64" s="80"/>
      <c r="B64" s="105" t="s">
        <v>62</v>
      </c>
      <c r="C64" s="106">
        <v>244137</v>
      </c>
      <c r="D64" s="106">
        <v>242211</v>
      </c>
      <c r="E64" s="107">
        <v>98.4</v>
      </c>
      <c r="F64" s="299">
        <f t="shared" si="1"/>
        <v>100.79517445533025</v>
      </c>
      <c r="G64" s="121">
        <v>59.3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J28" sqref="J2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219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3" t="s">
        <v>114</v>
      </c>
      <c r="C22" s="9">
        <v>70062</v>
      </c>
      <c r="D22" s="9">
        <v>61471</v>
      </c>
      <c r="E22" s="41">
        <v>99.4</v>
      </c>
      <c r="F22" s="41">
        <f>SUM(C22/D22*100)</f>
        <v>113.97569585658277</v>
      </c>
      <c r="G22" s="96"/>
    </row>
    <row r="23" spans="1:11">
      <c r="A23" s="28">
        <v>2</v>
      </c>
      <c r="B23" s="303" t="s">
        <v>190</v>
      </c>
      <c r="C23" s="9">
        <v>52680</v>
      </c>
      <c r="D23" s="9">
        <v>40055</v>
      </c>
      <c r="E23" s="41">
        <v>95.3</v>
      </c>
      <c r="F23" s="41">
        <f t="shared" ref="F23:F32" si="0">SUM(C23/D23*100)</f>
        <v>131.51916115341407</v>
      </c>
      <c r="G23" s="96"/>
    </row>
    <row r="24" spans="1:11" ht="13.5" customHeight="1">
      <c r="A24" s="28">
        <v>3</v>
      </c>
      <c r="B24" s="303" t="s">
        <v>106</v>
      </c>
      <c r="C24" s="9">
        <v>41269</v>
      </c>
      <c r="D24" s="9">
        <v>40596</v>
      </c>
      <c r="E24" s="66">
        <v>112</v>
      </c>
      <c r="F24" s="41">
        <f t="shared" si="0"/>
        <v>101.65779879791113</v>
      </c>
      <c r="G24" s="96"/>
    </row>
    <row r="25" spans="1:11">
      <c r="A25" s="28">
        <v>4</v>
      </c>
      <c r="B25" s="303" t="s">
        <v>116</v>
      </c>
      <c r="C25" s="9">
        <v>35960</v>
      </c>
      <c r="D25" s="9">
        <v>28997</v>
      </c>
      <c r="E25" s="41">
        <v>136.69999999999999</v>
      </c>
      <c r="F25" s="41">
        <f t="shared" si="0"/>
        <v>124.01282891333587</v>
      </c>
      <c r="G25" s="96"/>
    </row>
    <row r="26" spans="1:11">
      <c r="A26" s="28">
        <v>5</v>
      </c>
      <c r="B26" s="303" t="s">
        <v>216</v>
      </c>
      <c r="C26" s="9">
        <v>26436</v>
      </c>
      <c r="D26" s="9">
        <v>12113</v>
      </c>
      <c r="E26" s="41">
        <v>189.7</v>
      </c>
      <c r="F26" s="41">
        <f t="shared" si="0"/>
        <v>218.24486089325518</v>
      </c>
      <c r="G26" s="96"/>
    </row>
    <row r="27" spans="1:11" ht="13.5" customHeight="1">
      <c r="A27" s="28">
        <v>6</v>
      </c>
      <c r="B27" s="303" t="s">
        <v>157</v>
      </c>
      <c r="C27" s="9">
        <v>25568</v>
      </c>
      <c r="D27" s="9">
        <v>21987</v>
      </c>
      <c r="E27" s="41">
        <v>108.1</v>
      </c>
      <c r="F27" s="41">
        <f t="shared" si="0"/>
        <v>116.28689680265612</v>
      </c>
      <c r="G27" s="96"/>
      <c r="K27" t="s">
        <v>202</v>
      </c>
    </row>
    <row r="28" spans="1:11" ht="13.5" customHeight="1">
      <c r="A28" s="28">
        <v>7</v>
      </c>
      <c r="B28" s="303" t="s">
        <v>117</v>
      </c>
      <c r="C28" s="9">
        <v>21652</v>
      </c>
      <c r="D28" s="9">
        <v>23552</v>
      </c>
      <c r="E28" s="457">
        <v>94.2</v>
      </c>
      <c r="F28" s="231">
        <f t="shared" si="0"/>
        <v>91.932744565217391</v>
      </c>
      <c r="G28" s="96"/>
    </row>
    <row r="29" spans="1:11">
      <c r="A29" s="28">
        <v>8</v>
      </c>
      <c r="B29" s="303" t="s">
        <v>85</v>
      </c>
      <c r="C29" s="9">
        <v>16259</v>
      </c>
      <c r="D29" s="9">
        <v>14085</v>
      </c>
      <c r="E29" s="41">
        <v>102.1</v>
      </c>
      <c r="F29" s="41">
        <f t="shared" si="0"/>
        <v>115.43485977990771</v>
      </c>
      <c r="G29" s="96"/>
    </row>
    <row r="30" spans="1:11">
      <c r="A30" s="28">
        <v>9</v>
      </c>
      <c r="B30" s="303" t="s">
        <v>88</v>
      </c>
      <c r="C30" s="9">
        <v>16110</v>
      </c>
      <c r="D30" s="9">
        <v>19323</v>
      </c>
      <c r="E30" s="41">
        <v>100.8</v>
      </c>
      <c r="F30" s="231">
        <f t="shared" si="0"/>
        <v>83.372147182114574</v>
      </c>
      <c r="G30" s="96"/>
    </row>
    <row r="31" spans="1:11" ht="14.25" thickBot="1">
      <c r="A31" s="108">
        <v>10</v>
      </c>
      <c r="B31" s="303" t="s">
        <v>110</v>
      </c>
      <c r="C31" s="101">
        <v>16077</v>
      </c>
      <c r="D31" s="101">
        <v>20457</v>
      </c>
      <c r="E31" s="102">
        <v>87.1</v>
      </c>
      <c r="F31" s="102">
        <f t="shared" si="0"/>
        <v>78.589235958351665</v>
      </c>
      <c r="G31" s="104"/>
    </row>
    <row r="32" spans="1:11" ht="14.25" thickBot="1">
      <c r="A32" s="80"/>
      <c r="B32" s="81" t="s">
        <v>64</v>
      </c>
      <c r="C32" s="82">
        <v>406609</v>
      </c>
      <c r="D32" s="82">
        <v>380224</v>
      </c>
      <c r="E32" s="85">
        <v>103.6</v>
      </c>
      <c r="F32" s="107">
        <f t="shared" si="0"/>
        <v>106.93933049991584</v>
      </c>
      <c r="G32" s="121">
        <v>52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219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8" t="s">
        <v>88</v>
      </c>
      <c r="C54" s="9">
        <v>34282</v>
      </c>
      <c r="D54" s="9">
        <v>34185</v>
      </c>
      <c r="E54" s="109">
        <v>97</v>
      </c>
      <c r="F54" s="41">
        <f>SUM(C54/D54*100)</f>
        <v>100.28375018282874</v>
      </c>
      <c r="G54" s="96"/>
    </row>
    <row r="55" spans="1:8">
      <c r="A55" s="95">
        <v>2</v>
      </c>
      <c r="B55" s="7" t="s">
        <v>85</v>
      </c>
      <c r="C55" s="9">
        <v>5520</v>
      </c>
      <c r="D55" s="9">
        <v>8033</v>
      </c>
      <c r="E55" s="109">
        <v>101.9</v>
      </c>
      <c r="F55" s="41">
        <f t="shared" ref="F55:F64" si="1">SUM(C55/D55*100)</f>
        <v>68.716544254948346</v>
      </c>
      <c r="G55" s="96"/>
    </row>
    <row r="56" spans="1:8">
      <c r="A56" s="95">
        <v>3</v>
      </c>
      <c r="B56" s="303" t="s">
        <v>117</v>
      </c>
      <c r="C56" s="9">
        <v>1712</v>
      </c>
      <c r="D56" s="9">
        <v>1485</v>
      </c>
      <c r="E56" s="109">
        <v>109.5</v>
      </c>
      <c r="F56" s="41">
        <f t="shared" si="1"/>
        <v>115.28619528619528</v>
      </c>
      <c r="G56" s="96"/>
    </row>
    <row r="57" spans="1:8">
      <c r="A57" s="95">
        <v>4</v>
      </c>
      <c r="B57" s="303" t="s">
        <v>108</v>
      </c>
      <c r="C57" s="9">
        <v>1346</v>
      </c>
      <c r="D57" s="9">
        <v>1620</v>
      </c>
      <c r="E57" s="109">
        <v>66.5</v>
      </c>
      <c r="F57" s="41">
        <f t="shared" si="1"/>
        <v>83.086419753086417</v>
      </c>
      <c r="G57" s="96"/>
      <c r="H57" s="63"/>
    </row>
    <row r="58" spans="1:8">
      <c r="A58" s="95">
        <v>5</v>
      </c>
      <c r="B58" s="303" t="s">
        <v>106</v>
      </c>
      <c r="C58" s="9">
        <v>1228</v>
      </c>
      <c r="D58" s="9">
        <v>1343</v>
      </c>
      <c r="E58" s="70">
        <v>98.2</v>
      </c>
      <c r="F58" s="41">
        <f t="shared" si="1"/>
        <v>91.437081161578561</v>
      </c>
      <c r="G58" s="96"/>
    </row>
    <row r="59" spans="1:8">
      <c r="A59" s="95">
        <v>6</v>
      </c>
      <c r="B59" s="303" t="s">
        <v>114</v>
      </c>
      <c r="C59" s="9">
        <v>1074</v>
      </c>
      <c r="D59" s="9">
        <v>1223</v>
      </c>
      <c r="E59" s="109">
        <v>95.7</v>
      </c>
      <c r="F59" s="41">
        <f t="shared" si="1"/>
        <v>87.81684382665577</v>
      </c>
      <c r="G59" s="96"/>
    </row>
    <row r="60" spans="1:8">
      <c r="A60" s="95">
        <v>7</v>
      </c>
      <c r="B60" s="303" t="s">
        <v>157</v>
      </c>
      <c r="C60" s="9">
        <v>919</v>
      </c>
      <c r="D60" s="9">
        <v>619</v>
      </c>
      <c r="E60" s="109">
        <v>106.6</v>
      </c>
      <c r="F60" s="41">
        <f t="shared" si="1"/>
        <v>148.46526655896608</v>
      </c>
      <c r="G60" s="96"/>
    </row>
    <row r="61" spans="1:8">
      <c r="A61" s="95">
        <v>8</v>
      </c>
      <c r="B61" s="303" t="s">
        <v>115</v>
      </c>
      <c r="C61" s="9">
        <v>630</v>
      </c>
      <c r="D61" s="9">
        <v>473</v>
      </c>
      <c r="E61" s="109">
        <v>40.200000000000003</v>
      </c>
      <c r="F61" s="41">
        <f t="shared" si="1"/>
        <v>133.19238900634249</v>
      </c>
      <c r="G61" s="96"/>
    </row>
    <row r="62" spans="1:8">
      <c r="A62" s="95">
        <v>9</v>
      </c>
      <c r="B62" s="303" t="s">
        <v>216</v>
      </c>
      <c r="C62" s="9">
        <v>568</v>
      </c>
      <c r="D62" s="9">
        <v>495</v>
      </c>
      <c r="E62" s="109">
        <v>94.2</v>
      </c>
      <c r="F62" s="231">
        <f t="shared" si="1"/>
        <v>114.74747474747475</v>
      </c>
      <c r="G62" s="96"/>
    </row>
    <row r="63" spans="1:8" ht="14.25" thickBot="1">
      <c r="A63" s="97">
        <v>10</v>
      </c>
      <c r="B63" s="303" t="s">
        <v>225</v>
      </c>
      <c r="C63" s="98">
        <v>560</v>
      </c>
      <c r="D63" s="98">
        <v>434</v>
      </c>
      <c r="E63" s="110">
        <v>91.2</v>
      </c>
      <c r="F63" s="41">
        <f t="shared" si="1"/>
        <v>129.03225806451613</v>
      </c>
      <c r="G63" s="99"/>
    </row>
    <row r="64" spans="1:8" ht="14.25" thickBot="1">
      <c r="A64" s="80"/>
      <c r="B64" s="81" t="s">
        <v>60</v>
      </c>
      <c r="C64" s="82">
        <v>49698</v>
      </c>
      <c r="D64" s="82">
        <v>52164</v>
      </c>
      <c r="E64" s="83">
        <v>95.3</v>
      </c>
      <c r="F64" s="107">
        <f t="shared" si="1"/>
        <v>95.272601794340929</v>
      </c>
      <c r="G64" s="121">
        <v>109.4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H51" sqref="H5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219</v>
      </c>
      <c r="D20" s="74" t="s">
        <v>210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3" t="s">
        <v>117</v>
      </c>
      <c r="C21" s="9">
        <v>35049</v>
      </c>
      <c r="D21" s="9">
        <v>24315</v>
      </c>
      <c r="E21" s="109">
        <v>95.9</v>
      </c>
      <c r="F21" s="41">
        <f t="shared" ref="F21:F31" si="0">SUM(C21/D21*100)</f>
        <v>144.14558914250463</v>
      </c>
      <c r="G21" s="96"/>
    </row>
    <row r="22" spans="1:7">
      <c r="A22" s="95">
        <v>2</v>
      </c>
      <c r="B22" s="303" t="s">
        <v>108</v>
      </c>
      <c r="C22" s="9">
        <v>28137</v>
      </c>
      <c r="D22" s="9">
        <v>24793</v>
      </c>
      <c r="E22" s="109">
        <v>107.5</v>
      </c>
      <c r="F22" s="41">
        <f t="shared" si="0"/>
        <v>113.48767797362159</v>
      </c>
      <c r="G22" s="96"/>
    </row>
    <row r="23" spans="1:7" ht="13.5" customHeight="1">
      <c r="A23" s="95">
        <v>3</v>
      </c>
      <c r="B23" s="303" t="s">
        <v>192</v>
      </c>
      <c r="C23" s="9">
        <v>16338</v>
      </c>
      <c r="D23" s="9">
        <v>16272</v>
      </c>
      <c r="E23" s="109">
        <v>102</v>
      </c>
      <c r="F23" s="41">
        <f t="shared" si="0"/>
        <v>100.40560471976401</v>
      </c>
      <c r="G23" s="96"/>
    </row>
    <row r="24" spans="1:7" ht="13.5" customHeight="1">
      <c r="A24" s="95">
        <v>4</v>
      </c>
      <c r="B24" s="303" t="s">
        <v>106</v>
      </c>
      <c r="C24" s="9">
        <v>15527</v>
      </c>
      <c r="D24" s="9">
        <v>14183</v>
      </c>
      <c r="E24" s="109">
        <v>130.1</v>
      </c>
      <c r="F24" s="41">
        <f t="shared" si="0"/>
        <v>109.47613339913983</v>
      </c>
      <c r="G24" s="96"/>
    </row>
    <row r="25" spans="1:7" ht="13.5" customHeight="1">
      <c r="A25" s="95">
        <v>5</v>
      </c>
      <c r="B25" s="303" t="s">
        <v>110</v>
      </c>
      <c r="C25" s="9">
        <v>10029</v>
      </c>
      <c r="D25" s="9">
        <v>8720</v>
      </c>
      <c r="E25" s="109">
        <v>106</v>
      </c>
      <c r="F25" s="41">
        <f t="shared" si="0"/>
        <v>115.01146788990826</v>
      </c>
      <c r="G25" s="96"/>
    </row>
    <row r="26" spans="1:7" ht="13.5" customHeight="1">
      <c r="A26" s="95">
        <v>6</v>
      </c>
      <c r="B26" s="303" t="s">
        <v>109</v>
      </c>
      <c r="C26" s="9">
        <v>7497</v>
      </c>
      <c r="D26" s="9">
        <v>7185</v>
      </c>
      <c r="E26" s="109">
        <v>99</v>
      </c>
      <c r="F26" s="231">
        <f t="shared" si="0"/>
        <v>104.34237995824635</v>
      </c>
      <c r="G26" s="96"/>
    </row>
    <row r="27" spans="1:7" ht="13.5" customHeight="1">
      <c r="A27" s="95">
        <v>7</v>
      </c>
      <c r="B27" s="303" t="s">
        <v>87</v>
      </c>
      <c r="C27" s="9">
        <v>5597</v>
      </c>
      <c r="D27" s="9">
        <v>6926</v>
      </c>
      <c r="E27" s="109">
        <v>111.6</v>
      </c>
      <c r="F27" s="231">
        <f t="shared" si="0"/>
        <v>80.811435171816342</v>
      </c>
      <c r="G27" s="96"/>
    </row>
    <row r="28" spans="1:7" ht="13.5" customHeight="1">
      <c r="A28" s="95">
        <v>8</v>
      </c>
      <c r="B28" s="303" t="s">
        <v>164</v>
      </c>
      <c r="C28" s="9">
        <v>4150</v>
      </c>
      <c r="D28" s="9">
        <v>4207</v>
      </c>
      <c r="E28" s="109">
        <v>108.7</v>
      </c>
      <c r="F28" s="41">
        <f t="shared" si="0"/>
        <v>98.645115284050391</v>
      </c>
      <c r="G28" s="96"/>
    </row>
    <row r="29" spans="1:7" ht="13.5" customHeight="1">
      <c r="A29" s="95">
        <v>9</v>
      </c>
      <c r="B29" s="303" t="s">
        <v>115</v>
      </c>
      <c r="C29" s="111">
        <v>3721</v>
      </c>
      <c r="D29" s="101">
        <v>2626</v>
      </c>
      <c r="E29" s="112">
        <v>100.1</v>
      </c>
      <c r="F29" s="41">
        <f t="shared" si="0"/>
        <v>141.6984006092917</v>
      </c>
      <c r="G29" s="96"/>
    </row>
    <row r="30" spans="1:7" ht="13.5" customHeight="1" thickBot="1">
      <c r="A30" s="100">
        <v>10</v>
      </c>
      <c r="B30" s="303" t="s">
        <v>111</v>
      </c>
      <c r="C30" s="101">
        <v>2721</v>
      </c>
      <c r="D30" s="101">
        <v>2983</v>
      </c>
      <c r="E30" s="112">
        <v>99.9</v>
      </c>
      <c r="F30" s="231">
        <f t="shared" si="0"/>
        <v>91.21689574254107</v>
      </c>
      <c r="G30" s="104"/>
    </row>
    <row r="31" spans="1:7" ht="13.5" customHeight="1" thickBot="1">
      <c r="A31" s="80"/>
      <c r="B31" s="81" t="s">
        <v>66</v>
      </c>
      <c r="C31" s="82">
        <v>141542</v>
      </c>
      <c r="D31" s="82">
        <v>124722</v>
      </c>
      <c r="E31" s="83">
        <v>104</v>
      </c>
      <c r="F31" s="107">
        <f t="shared" si="0"/>
        <v>113.48599284809416</v>
      </c>
      <c r="G31" s="121">
        <v>87.3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219</v>
      </c>
      <c r="D53" s="74" t="s">
        <v>210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34289</v>
      </c>
      <c r="D54" s="9">
        <v>40426</v>
      </c>
      <c r="E54" s="41">
        <v>103</v>
      </c>
      <c r="F54" s="41">
        <f t="shared" ref="F54:F64" si="1">SUM(C54/D54*100)</f>
        <v>84.819175777964674</v>
      </c>
      <c r="G54" s="96"/>
    </row>
    <row r="55" spans="1:7">
      <c r="A55" s="95">
        <v>2</v>
      </c>
      <c r="B55" s="303" t="s">
        <v>87</v>
      </c>
      <c r="C55" s="6">
        <v>25358</v>
      </c>
      <c r="D55" s="9">
        <v>19596</v>
      </c>
      <c r="E55" s="41">
        <v>100.2</v>
      </c>
      <c r="F55" s="41">
        <f t="shared" si="1"/>
        <v>129.40395999183508</v>
      </c>
      <c r="G55" s="96"/>
    </row>
    <row r="56" spans="1:7">
      <c r="A56" s="95">
        <v>3</v>
      </c>
      <c r="B56" s="303" t="s">
        <v>88</v>
      </c>
      <c r="C56" s="6">
        <v>25188</v>
      </c>
      <c r="D56" s="9">
        <v>29754</v>
      </c>
      <c r="E56" s="467">
        <v>103.2</v>
      </c>
      <c r="F56" s="41">
        <f t="shared" si="1"/>
        <v>84.654164145997186</v>
      </c>
      <c r="G56" s="96"/>
    </row>
    <row r="57" spans="1:7">
      <c r="A57" s="95">
        <v>4</v>
      </c>
      <c r="B57" s="303" t="s">
        <v>157</v>
      </c>
      <c r="C57" s="6">
        <v>21730</v>
      </c>
      <c r="D57" s="6">
        <v>20955</v>
      </c>
      <c r="E57" s="41">
        <v>101.1</v>
      </c>
      <c r="F57" s="41">
        <f t="shared" si="1"/>
        <v>103.69840133619661</v>
      </c>
      <c r="G57" s="96"/>
    </row>
    <row r="58" spans="1:7">
      <c r="A58" s="95">
        <v>5</v>
      </c>
      <c r="B58" s="303" t="s">
        <v>109</v>
      </c>
      <c r="C58" s="6">
        <v>17386</v>
      </c>
      <c r="D58" s="9">
        <v>16601</v>
      </c>
      <c r="E58" s="41">
        <v>98.5</v>
      </c>
      <c r="F58" s="41">
        <f t="shared" si="1"/>
        <v>104.72863080537319</v>
      </c>
      <c r="G58" s="96"/>
    </row>
    <row r="59" spans="1:7">
      <c r="A59" s="95">
        <v>6</v>
      </c>
      <c r="B59" s="303" t="s">
        <v>111</v>
      </c>
      <c r="C59" s="6">
        <v>16562</v>
      </c>
      <c r="D59" s="9">
        <v>15613</v>
      </c>
      <c r="E59" s="41">
        <v>101.7</v>
      </c>
      <c r="F59" s="41">
        <f t="shared" si="1"/>
        <v>106.07826810990841</v>
      </c>
      <c r="G59" s="96"/>
    </row>
    <row r="60" spans="1:7">
      <c r="A60" s="95">
        <v>7</v>
      </c>
      <c r="B60" s="303" t="s">
        <v>115</v>
      </c>
      <c r="C60" s="6">
        <v>14186</v>
      </c>
      <c r="D60" s="9">
        <v>11853</v>
      </c>
      <c r="E60" s="41">
        <v>106.5</v>
      </c>
      <c r="F60" s="41">
        <f t="shared" si="1"/>
        <v>119.68278073061671</v>
      </c>
      <c r="G60" s="96"/>
    </row>
    <row r="61" spans="1:7">
      <c r="A61" s="95">
        <v>8</v>
      </c>
      <c r="B61" s="303" t="s">
        <v>85</v>
      </c>
      <c r="C61" s="6">
        <v>13125</v>
      </c>
      <c r="D61" s="9">
        <v>12183</v>
      </c>
      <c r="E61" s="41">
        <v>99.6</v>
      </c>
      <c r="F61" s="41">
        <f t="shared" si="1"/>
        <v>107.73208569317903</v>
      </c>
      <c r="G61" s="96"/>
    </row>
    <row r="62" spans="1:7">
      <c r="A62" s="95">
        <v>9</v>
      </c>
      <c r="B62" s="303" t="s">
        <v>226</v>
      </c>
      <c r="C62" s="111">
        <v>9232</v>
      </c>
      <c r="D62" s="101">
        <v>8172</v>
      </c>
      <c r="E62" s="102">
        <v>103.3</v>
      </c>
      <c r="F62" s="41">
        <f t="shared" si="1"/>
        <v>112.97112090063632</v>
      </c>
      <c r="G62" s="96"/>
    </row>
    <row r="63" spans="1:7" ht="14.25" thickBot="1">
      <c r="A63" s="100">
        <v>10</v>
      </c>
      <c r="B63" s="303" t="s">
        <v>156</v>
      </c>
      <c r="C63" s="111">
        <v>8894</v>
      </c>
      <c r="D63" s="101">
        <v>11924</v>
      </c>
      <c r="E63" s="102">
        <v>101.9</v>
      </c>
      <c r="F63" s="102">
        <f t="shared" si="1"/>
        <v>74.58906407245891</v>
      </c>
      <c r="G63" s="104"/>
    </row>
    <row r="64" spans="1:7" ht="14.25" thickBot="1">
      <c r="A64" s="80"/>
      <c r="B64" s="81" t="s">
        <v>62</v>
      </c>
      <c r="C64" s="82">
        <v>233888</v>
      </c>
      <c r="D64" s="82">
        <v>230652</v>
      </c>
      <c r="E64" s="85">
        <v>100.6</v>
      </c>
      <c r="F64" s="107">
        <f t="shared" si="1"/>
        <v>101.40297938019181</v>
      </c>
      <c r="G64" s="121">
        <v>67.3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G71" sqref="G71"/>
    </sheetView>
  </sheetViews>
  <sheetFormatPr defaultRowHeight="13.5"/>
  <cols>
    <col min="1" max="1" width="9.375" style="315" customWidth="1"/>
    <col min="2" max="2" width="6.625" style="315" customWidth="1"/>
    <col min="3" max="3" width="6.875" style="315" customWidth="1"/>
    <col min="4" max="4" width="6.125" style="315" customWidth="1"/>
    <col min="5" max="5" width="6.625" style="315" customWidth="1"/>
    <col min="6" max="13" width="6.125" style="315" customWidth="1"/>
    <col min="14" max="14" width="8.625" style="315" customWidth="1"/>
    <col min="15" max="15" width="8.375" style="315" customWidth="1"/>
    <col min="16" max="16" width="5" style="315" customWidth="1"/>
    <col min="17" max="17" width="11.25" style="213" customWidth="1"/>
    <col min="18" max="18" width="12.5" style="315" customWidth="1"/>
    <col min="19" max="26" width="7.625" style="315" customWidth="1"/>
    <col min="27" max="16384" width="9" style="315"/>
  </cols>
  <sheetData>
    <row r="6" spans="1:17">
      <c r="Q6" s="420"/>
    </row>
    <row r="10" spans="1:17">
      <c r="O10" s="276"/>
    </row>
    <row r="15" spans="1:17" ht="12.75" customHeight="1"/>
    <row r="16" spans="1:17" ht="11.1" customHeight="1">
      <c r="A16" s="16"/>
      <c r="B16" s="210" t="s">
        <v>102</v>
      </c>
      <c r="C16" s="210" t="s">
        <v>103</v>
      </c>
      <c r="D16" s="210" t="s">
        <v>104</v>
      </c>
      <c r="E16" s="210" t="s">
        <v>93</v>
      </c>
      <c r="F16" s="210" t="s">
        <v>94</v>
      </c>
      <c r="G16" s="210" t="s">
        <v>95</v>
      </c>
      <c r="H16" s="210" t="s">
        <v>96</v>
      </c>
      <c r="I16" s="210" t="s">
        <v>97</v>
      </c>
      <c r="J16" s="210" t="s">
        <v>98</v>
      </c>
      <c r="K16" s="210" t="s">
        <v>99</v>
      </c>
      <c r="L16" s="210" t="s">
        <v>100</v>
      </c>
      <c r="M16" s="282" t="s">
        <v>101</v>
      </c>
      <c r="N16" s="284" t="s">
        <v>149</v>
      </c>
      <c r="O16" s="210" t="s">
        <v>151</v>
      </c>
    </row>
    <row r="17" spans="1:27" ht="11.1" customHeight="1">
      <c r="A17" s="10" t="s">
        <v>194</v>
      </c>
      <c r="B17" s="207">
        <v>71.900000000000006</v>
      </c>
      <c r="C17" s="207">
        <v>72.8</v>
      </c>
      <c r="D17" s="207">
        <v>70.8</v>
      </c>
      <c r="E17" s="207">
        <v>69.3</v>
      </c>
      <c r="F17" s="207">
        <v>67.3</v>
      </c>
      <c r="G17" s="207">
        <v>67.400000000000006</v>
      </c>
      <c r="H17" s="207">
        <v>65.900000000000006</v>
      </c>
      <c r="I17" s="207">
        <v>59.5</v>
      </c>
      <c r="J17" s="207">
        <v>62.3</v>
      </c>
      <c r="K17" s="207">
        <v>71.400000000000006</v>
      </c>
      <c r="L17" s="207">
        <v>58.5</v>
      </c>
      <c r="M17" s="208">
        <v>59.7</v>
      </c>
      <c r="N17" s="286">
        <f>SUM(B17:M17)</f>
        <v>796.8</v>
      </c>
      <c r="O17" s="285">
        <v>89</v>
      </c>
      <c r="P17" s="201"/>
      <c r="Q17" s="287"/>
      <c r="R17" s="288"/>
      <c r="S17" s="288"/>
      <c r="T17" s="201"/>
      <c r="U17" s="201"/>
      <c r="V17" s="201"/>
      <c r="W17" s="201"/>
      <c r="X17" s="201"/>
      <c r="Y17" s="201"/>
      <c r="Z17" s="1"/>
      <c r="AA17" s="1"/>
    </row>
    <row r="18" spans="1:27" ht="11.1" customHeight="1">
      <c r="A18" s="10" t="s">
        <v>197</v>
      </c>
      <c r="B18" s="207">
        <v>55.9</v>
      </c>
      <c r="C18" s="207">
        <v>51.2</v>
      </c>
      <c r="D18" s="207">
        <v>69.599999999999994</v>
      </c>
      <c r="E18" s="207">
        <v>75</v>
      </c>
      <c r="F18" s="207">
        <v>69</v>
      </c>
      <c r="G18" s="207">
        <v>73.8</v>
      </c>
      <c r="H18" s="207">
        <v>72.400000000000006</v>
      </c>
      <c r="I18" s="207">
        <v>71.8</v>
      </c>
      <c r="J18" s="207">
        <v>69.3</v>
      </c>
      <c r="K18" s="207">
        <v>71.099999999999994</v>
      </c>
      <c r="L18" s="207">
        <v>59.4</v>
      </c>
      <c r="M18" s="208">
        <v>58.7</v>
      </c>
      <c r="N18" s="286">
        <f>SUM(B18:M18)</f>
        <v>797.19999999999993</v>
      </c>
      <c r="O18" s="285">
        <f t="shared" ref="O18:O21" si="0">ROUND(N18/N17*100,1)</f>
        <v>100.1</v>
      </c>
      <c r="P18" s="201"/>
      <c r="Q18" s="288"/>
      <c r="R18" s="288"/>
      <c r="S18" s="288"/>
      <c r="T18" s="201"/>
      <c r="U18" s="201"/>
      <c r="V18" s="201"/>
      <c r="W18" s="201"/>
      <c r="X18" s="201"/>
      <c r="Y18" s="201"/>
      <c r="Z18" s="1"/>
      <c r="AA18" s="1"/>
    </row>
    <row r="19" spans="1:27" ht="11.1" customHeight="1">
      <c r="A19" s="10" t="s">
        <v>203</v>
      </c>
      <c r="B19" s="207">
        <v>49.3</v>
      </c>
      <c r="C19" s="207">
        <v>64.900000000000006</v>
      </c>
      <c r="D19" s="207">
        <v>65.8</v>
      </c>
      <c r="E19" s="207">
        <v>72.599999999999994</v>
      </c>
      <c r="F19" s="207">
        <v>63.4</v>
      </c>
      <c r="G19" s="207">
        <v>66.2</v>
      </c>
      <c r="H19" s="209">
        <v>68</v>
      </c>
      <c r="I19" s="207">
        <v>72.900000000000006</v>
      </c>
      <c r="J19" s="207">
        <v>69.599999999999994</v>
      </c>
      <c r="K19" s="207">
        <v>66.400000000000006</v>
      </c>
      <c r="L19" s="207">
        <v>65.099999999999994</v>
      </c>
      <c r="M19" s="208">
        <v>62.1</v>
      </c>
      <c r="N19" s="286">
        <f>SUM(B19:M19)</f>
        <v>786.30000000000007</v>
      </c>
      <c r="O19" s="285">
        <f t="shared" si="0"/>
        <v>98.6</v>
      </c>
      <c r="P19" s="201"/>
      <c r="Q19" s="223"/>
      <c r="R19" s="288"/>
      <c r="S19" s="288"/>
      <c r="T19" s="201"/>
      <c r="U19" s="201"/>
      <c r="V19" s="201"/>
      <c r="W19" s="201"/>
      <c r="X19" s="201"/>
      <c r="Y19" s="201"/>
      <c r="Z19" s="1"/>
      <c r="AA19" s="1"/>
    </row>
    <row r="20" spans="1:27" ht="11.1" customHeight="1">
      <c r="A20" s="10" t="s">
        <v>210</v>
      </c>
      <c r="B20" s="207">
        <v>63.2</v>
      </c>
      <c r="C20" s="207">
        <v>70</v>
      </c>
      <c r="D20" s="207">
        <v>71.900000000000006</v>
      </c>
      <c r="E20" s="207">
        <v>79.599999999999994</v>
      </c>
      <c r="F20" s="207">
        <v>76.7</v>
      </c>
      <c r="G20" s="207">
        <v>86</v>
      </c>
      <c r="H20" s="209">
        <v>86.4</v>
      </c>
      <c r="I20" s="207">
        <v>75.400000000000006</v>
      </c>
      <c r="J20" s="207">
        <v>75.400000000000006</v>
      </c>
      <c r="K20" s="207">
        <v>78.400000000000006</v>
      </c>
      <c r="L20" s="207">
        <v>67.5</v>
      </c>
      <c r="M20" s="208">
        <v>73.099999999999994</v>
      </c>
      <c r="N20" s="286">
        <f>SUM(B20:M20)</f>
        <v>903.59999999999991</v>
      </c>
      <c r="O20" s="285">
        <f t="shared" si="0"/>
        <v>114.9</v>
      </c>
      <c r="P20" s="201"/>
      <c r="Q20" s="223"/>
      <c r="R20" s="288"/>
      <c r="S20" s="288"/>
      <c r="T20" s="201"/>
      <c r="U20" s="201"/>
      <c r="V20" s="201"/>
      <c r="W20" s="201"/>
      <c r="X20" s="201"/>
      <c r="Y20" s="201"/>
      <c r="Z20" s="1"/>
      <c r="AA20" s="1"/>
    </row>
    <row r="21" spans="1:27" ht="11.1" customHeight="1">
      <c r="A21" s="10" t="s">
        <v>219</v>
      </c>
      <c r="B21" s="207">
        <v>61.5</v>
      </c>
      <c r="C21" s="207">
        <v>79.400000000000006</v>
      </c>
      <c r="D21" s="207">
        <v>78.3</v>
      </c>
      <c r="E21" s="207">
        <v>80.8</v>
      </c>
      <c r="F21" s="207">
        <v>75.5</v>
      </c>
      <c r="G21" s="207">
        <v>87.5</v>
      </c>
      <c r="H21" s="209"/>
      <c r="I21" s="207"/>
      <c r="J21" s="207"/>
      <c r="K21" s="207"/>
      <c r="L21" s="207"/>
      <c r="M21" s="208"/>
      <c r="N21" s="286">
        <f>SUM(B21:M21)</f>
        <v>463</v>
      </c>
      <c r="O21" s="285">
        <f t="shared" si="0"/>
        <v>51.2</v>
      </c>
      <c r="P21" s="201"/>
      <c r="Q21" s="223"/>
      <c r="R21" s="201"/>
      <c r="S21" s="201"/>
      <c r="T21" s="201"/>
      <c r="U21" s="201"/>
      <c r="V21" s="201"/>
      <c r="W21" s="201"/>
      <c r="X21" s="201"/>
      <c r="Y21" s="201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1"/>
      <c r="O22" s="201"/>
      <c r="P22" s="201"/>
      <c r="Q22" s="223"/>
      <c r="R22" s="201"/>
      <c r="S22" s="201"/>
      <c r="T22" s="201"/>
      <c r="U22" s="201"/>
      <c r="V22" s="201"/>
      <c r="W22" s="201"/>
      <c r="X22" s="201"/>
      <c r="Y22" s="201"/>
      <c r="Z22" s="1"/>
      <c r="AA22" s="1"/>
    </row>
    <row r="23" spans="1:27" ht="9.9499999999999993" customHeight="1">
      <c r="N23" s="201"/>
      <c r="O23" s="201"/>
      <c r="P23" s="201"/>
      <c r="Q23" s="223"/>
      <c r="R23" s="201"/>
      <c r="S23" s="201"/>
      <c r="T23" s="201"/>
      <c r="U23" s="201"/>
      <c r="V23" s="201"/>
      <c r="W23" s="201"/>
      <c r="X23" s="201"/>
      <c r="Y23" s="201"/>
      <c r="Z23" s="1"/>
      <c r="AA23" s="1"/>
    </row>
    <row r="24" spans="1:27">
      <c r="A24" s="214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</row>
    <row r="28" spans="1:27">
      <c r="O28" s="215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0" t="s">
        <v>102</v>
      </c>
      <c r="C41" s="210" t="s">
        <v>103</v>
      </c>
      <c r="D41" s="210" t="s">
        <v>104</v>
      </c>
      <c r="E41" s="210" t="s">
        <v>93</v>
      </c>
      <c r="F41" s="210" t="s">
        <v>94</v>
      </c>
      <c r="G41" s="210" t="s">
        <v>95</v>
      </c>
      <c r="H41" s="210" t="s">
        <v>96</v>
      </c>
      <c r="I41" s="210" t="s">
        <v>97</v>
      </c>
      <c r="J41" s="210" t="s">
        <v>98</v>
      </c>
      <c r="K41" s="210" t="s">
        <v>99</v>
      </c>
      <c r="L41" s="210" t="s">
        <v>100</v>
      </c>
      <c r="M41" s="282" t="s">
        <v>101</v>
      </c>
      <c r="N41" s="284" t="s">
        <v>150</v>
      </c>
      <c r="O41" s="210" t="s">
        <v>151</v>
      </c>
      <c r="P41" s="1"/>
      <c r="Q41" s="211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6">
        <v>93</v>
      </c>
      <c r="C42" s="216">
        <v>91.6</v>
      </c>
      <c r="D42" s="216">
        <v>76.7</v>
      </c>
      <c r="E42" s="216">
        <v>88.2</v>
      </c>
      <c r="F42" s="216">
        <v>91.4</v>
      </c>
      <c r="G42" s="216">
        <v>87.4</v>
      </c>
      <c r="H42" s="216">
        <v>87.9</v>
      </c>
      <c r="I42" s="216">
        <v>89.2</v>
      </c>
      <c r="J42" s="216">
        <v>84.7</v>
      </c>
      <c r="K42" s="216">
        <v>87.3</v>
      </c>
      <c r="L42" s="216">
        <v>83.1</v>
      </c>
      <c r="M42" s="283">
        <v>75.2</v>
      </c>
      <c r="N42" s="290">
        <f>SUM(B42:M42)/12</f>
        <v>86.308333333333337</v>
      </c>
      <c r="O42" s="285">
        <v>95.1</v>
      </c>
      <c r="P42" s="201"/>
      <c r="Q42" s="390"/>
      <c r="R42" s="390"/>
      <c r="S42" s="201"/>
      <c r="T42" s="201"/>
      <c r="U42" s="201"/>
      <c r="V42" s="201"/>
      <c r="W42" s="201"/>
      <c r="X42" s="201"/>
      <c r="Y42" s="201"/>
      <c r="Z42" s="201"/>
    </row>
    <row r="43" spans="1:26" ht="11.1" customHeight="1">
      <c r="A43" s="10" t="s">
        <v>197</v>
      </c>
      <c r="B43" s="216">
        <v>77.5</v>
      </c>
      <c r="C43" s="216">
        <v>73</v>
      </c>
      <c r="D43" s="216">
        <v>75.400000000000006</v>
      </c>
      <c r="E43" s="216">
        <v>84.5</v>
      </c>
      <c r="F43" s="216">
        <v>86.8</v>
      </c>
      <c r="G43" s="216">
        <v>88.4</v>
      </c>
      <c r="H43" s="216">
        <v>86.3</v>
      </c>
      <c r="I43" s="216">
        <v>82.4</v>
      </c>
      <c r="J43" s="216">
        <v>83.7</v>
      </c>
      <c r="K43" s="216">
        <v>87.4</v>
      </c>
      <c r="L43" s="216">
        <v>84.9</v>
      </c>
      <c r="M43" s="283">
        <v>79.099999999999994</v>
      </c>
      <c r="N43" s="290">
        <f>SUM(B43:M43)/12</f>
        <v>82.45</v>
      </c>
      <c r="O43" s="285">
        <f>ROUND(N43/N42*100,1)</f>
        <v>95.5</v>
      </c>
      <c r="P43" s="201"/>
      <c r="Q43" s="390"/>
      <c r="R43" s="390"/>
      <c r="S43" s="201"/>
      <c r="T43" s="201"/>
      <c r="U43" s="201"/>
      <c r="V43" s="201"/>
      <c r="W43" s="201"/>
      <c r="X43" s="201"/>
      <c r="Y43" s="201"/>
      <c r="Z43" s="201"/>
    </row>
    <row r="44" spans="1:26" ht="11.1" customHeight="1">
      <c r="A44" s="10" t="s">
        <v>203</v>
      </c>
      <c r="B44" s="216">
        <v>77.599999999999994</v>
      </c>
      <c r="C44" s="216">
        <v>82.9</v>
      </c>
      <c r="D44" s="216">
        <v>83.6</v>
      </c>
      <c r="E44" s="216">
        <v>80.900000000000006</v>
      </c>
      <c r="F44" s="216">
        <v>84.6</v>
      </c>
      <c r="G44" s="216">
        <v>85.1</v>
      </c>
      <c r="H44" s="216">
        <v>86.3</v>
      </c>
      <c r="I44" s="216">
        <v>93.5</v>
      </c>
      <c r="J44" s="216">
        <v>91</v>
      </c>
      <c r="K44" s="216">
        <v>88.9</v>
      </c>
      <c r="L44" s="216">
        <v>82.8</v>
      </c>
      <c r="M44" s="283">
        <v>75.900000000000006</v>
      </c>
      <c r="N44" s="290">
        <f>SUM(B44:M44)/12</f>
        <v>84.424999999999997</v>
      </c>
      <c r="O44" s="285">
        <f t="shared" ref="O44:O46" si="1">ROUND(N44/N43*100,1)</f>
        <v>102.4</v>
      </c>
      <c r="P44" s="201"/>
      <c r="Q44" s="390"/>
      <c r="R44" s="390"/>
      <c r="S44" s="201"/>
      <c r="T44" s="201"/>
      <c r="U44" s="201"/>
      <c r="V44" s="201"/>
      <c r="W44" s="201"/>
      <c r="X44" s="201"/>
      <c r="Y44" s="201"/>
      <c r="Z44" s="201"/>
    </row>
    <row r="45" spans="1:26" ht="11.1" customHeight="1">
      <c r="A45" s="10" t="s">
        <v>210</v>
      </c>
      <c r="B45" s="216">
        <v>81.900000000000006</v>
      </c>
      <c r="C45" s="216">
        <v>83.2</v>
      </c>
      <c r="D45" s="216">
        <v>80.2</v>
      </c>
      <c r="E45" s="216">
        <v>83.3</v>
      </c>
      <c r="F45" s="216">
        <v>82.7</v>
      </c>
      <c r="G45" s="216">
        <v>84.9</v>
      </c>
      <c r="H45" s="216">
        <v>86.3</v>
      </c>
      <c r="I45" s="216">
        <v>86</v>
      </c>
      <c r="J45" s="216">
        <v>84.8</v>
      </c>
      <c r="K45" s="216">
        <v>89.3</v>
      </c>
      <c r="L45" s="216">
        <v>83.9</v>
      </c>
      <c r="M45" s="283">
        <v>78.099999999999994</v>
      </c>
      <c r="N45" s="290">
        <f>SUM(B45:M45)/12</f>
        <v>83.716666666666654</v>
      </c>
      <c r="O45" s="285">
        <f t="shared" si="1"/>
        <v>99.2</v>
      </c>
      <c r="P45" s="201"/>
      <c r="Q45" s="390"/>
      <c r="R45" s="390"/>
      <c r="S45" s="201"/>
      <c r="T45" s="201"/>
      <c r="U45" s="201"/>
      <c r="V45" s="201"/>
      <c r="W45" s="201"/>
      <c r="X45" s="201"/>
      <c r="Y45" s="201"/>
      <c r="Z45" s="201"/>
    </row>
    <row r="46" spans="1:26" ht="11.1" customHeight="1">
      <c r="A46" s="10" t="s">
        <v>219</v>
      </c>
      <c r="B46" s="216">
        <v>79.8</v>
      </c>
      <c r="C46" s="216">
        <v>86.7</v>
      </c>
      <c r="D46" s="216">
        <v>87.5</v>
      </c>
      <c r="E46" s="216">
        <v>89.9</v>
      </c>
      <c r="F46" s="216">
        <v>91.4</v>
      </c>
      <c r="G46" s="216">
        <v>93.2</v>
      </c>
      <c r="H46" s="216"/>
      <c r="I46" s="216"/>
      <c r="J46" s="216"/>
      <c r="K46" s="216"/>
      <c r="L46" s="216"/>
      <c r="M46" s="283"/>
      <c r="N46" s="290">
        <f>SUM(B46:M46)/12</f>
        <v>44.041666666666664</v>
      </c>
      <c r="O46" s="285">
        <f t="shared" si="1"/>
        <v>52.6</v>
      </c>
      <c r="P46" s="201"/>
      <c r="Q46" s="390"/>
      <c r="R46" s="390"/>
      <c r="S46" s="201"/>
      <c r="T46" s="201"/>
      <c r="U46" s="201"/>
      <c r="V46" s="201"/>
      <c r="W46" s="201"/>
      <c r="X46" s="201"/>
      <c r="Y46" s="201"/>
      <c r="Z46" s="201"/>
    </row>
    <row r="47" spans="1:26" ht="11.1" customHeight="1">
      <c r="N47" s="23"/>
      <c r="O47" s="201"/>
      <c r="P47" s="201"/>
      <c r="Q47" s="223"/>
      <c r="R47" s="201"/>
      <c r="S47" s="201"/>
      <c r="T47" s="201"/>
      <c r="U47" s="201"/>
      <c r="V47" s="201"/>
      <c r="W47" s="201"/>
      <c r="X47" s="201"/>
      <c r="Y47" s="201"/>
      <c r="Z47" s="201"/>
    </row>
    <row r="48" spans="1:26" ht="11.1" customHeight="1">
      <c r="N48" s="23"/>
      <c r="O48" s="201"/>
      <c r="P48" s="201"/>
      <c r="Q48" s="223"/>
      <c r="R48" s="201"/>
      <c r="S48" s="201"/>
      <c r="T48" s="201"/>
      <c r="U48" s="201"/>
      <c r="V48" s="201"/>
      <c r="W48" s="201"/>
      <c r="X48" s="201"/>
      <c r="Y48" s="201"/>
      <c r="Z48" s="201"/>
    </row>
    <row r="49" spans="13:26">
      <c r="N49" s="1"/>
      <c r="O49" s="1"/>
      <c r="P49" s="1"/>
      <c r="Q49" s="211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0" t="s">
        <v>102</v>
      </c>
      <c r="C65" s="210" t="s">
        <v>103</v>
      </c>
      <c r="D65" s="210" t="s">
        <v>104</v>
      </c>
      <c r="E65" s="210" t="s">
        <v>93</v>
      </c>
      <c r="F65" s="210" t="s">
        <v>94</v>
      </c>
      <c r="G65" s="210" t="s">
        <v>95</v>
      </c>
      <c r="H65" s="210" t="s">
        <v>96</v>
      </c>
      <c r="I65" s="210" t="s">
        <v>97</v>
      </c>
      <c r="J65" s="210" t="s">
        <v>98</v>
      </c>
      <c r="K65" s="210" t="s">
        <v>99</v>
      </c>
      <c r="L65" s="210" t="s">
        <v>100</v>
      </c>
      <c r="M65" s="282" t="s">
        <v>101</v>
      </c>
      <c r="N65" s="284" t="s">
        <v>150</v>
      </c>
      <c r="O65" s="394" t="s">
        <v>151</v>
      </c>
    </row>
    <row r="66" spans="1:26" ht="11.1" customHeight="1">
      <c r="A66" s="10" t="s">
        <v>194</v>
      </c>
      <c r="B66" s="207">
        <v>76.8</v>
      </c>
      <c r="C66" s="207">
        <v>79.7</v>
      </c>
      <c r="D66" s="207">
        <v>93</v>
      </c>
      <c r="E66" s="207">
        <v>77</v>
      </c>
      <c r="F66" s="207">
        <v>73.2</v>
      </c>
      <c r="G66" s="207">
        <v>77.599999999999994</v>
      </c>
      <c r="H66" s="207">
        <v>74.8</v>
      </c>
      <c r="I66" s="207">
        <v>66.5</v>
      </c>
      <c r="J66" s="207">
        <v>74.2</v>
      </c>
      <c r="K66" s="207">
        <v>81.5</v>
      </c>
      <c r="L66" s="207">
        <v>71.099999999999994</v>
      </c>
      <c r="M66" s="208">
        <v>80.400000000000006</v>
      </c>
      <c r="N66" s="289">
        <f>SUM(B66:M66)/12</f>
        <v>77.149999999999991</v>
      </c>
      <c r="O66" s="393">
        <v>94</v>
      </c>
      <c r="P66" s="23"/>
      <c r="Q66" s="392"/>
      <c r="R66" s="392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7">
        <v>71.8</v>
      </c>
      <c r="C67" s="207">
        <v>71</v>
      </c>
      <c r="D67" s="207">
        <v>92.1</v>
      </c>
      <c r="E67" s="207">
        <v>88</v>
      </c>
      <c r="F67" s="207">
        <v>79.2</v>
      </c>
      <c r="G67" s="207">
        <v>83.3</v>
      </c>
      <c r="H67" s="207">
        <v>84.1</v>
      </c>
      <c r="I67" s="207">
        <v>87.4</v>
      </c>
      <c r="J67" s="207">
        <v>82.6</v>
      </c>
      <c r="K67" s="207">
        <v>80.900000000000006</v>
      </c>
      <c r="L67" s="207">
        <v>70.3</v>
      </c>
      <c r="M67" s="208">
        <v>75</v>
      </c>
      <c r="N67" s="289">
        <f>SUM(B67:M67)/12</f>
        <v>80.474999999999994</v>
      </c>
      <c r="O67" s="393">
        <f>ROUND(N67/N66*100,1)</f>
        <v>104.3</v>
      </c>
      <c r="P67" s="23"/>
      <c r="Q67" s="490"/>
      <c r="R67" s="490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203</v>
      </c>
      <c r="B68" s="207">
        <v>63.9</v>
      </c>
      <c r="C68" s="207">
        <v>77.5</v>
      </c>
      <c r="D68" s="207">
        <v>78.599999999999994</v>
      </c>
      <c r="E68" s="207">
        <v>89.9</v>
      </c>
      <c r="F68" s="207">
        <v>74.400000000000006</v>
      </c>
      <c r="G68" s="207">
        <v>77.8</v>
      </c>
      <c r="H68" s="207">
        <v>78.599999999999994</v>
      </c>
      <c r="I68" s="207">
        <v>77</v>
      </c>
      <c r="J68" s="207">
        <v>76.900000000000006</v>
      </c>
      <c r="K68" s="207">
        <v>74.900000000000006</v>
      </c>
      <c r="L68" s="207">
        <v>79.400000000000006</v>
      </c>
      <c r="M68" s="208">
        <v>82.7</v>
      </c>
      <c r="N68" s="289">
        <f>SUM(B68:M68)/12</f>
        <v>77.633333333333326</v>
      </c>
      <c r="O68" s="285">
        <f t="shared" ref="O68:O70" si="2">ROUND(N68/N67*100,1)</f>
        <v>96.5</v>
      </c>
      <c r="P68" s="23"/>
      <c r="Q68" s="490"/>
      <c r="R68" s="490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210</v>
      </c>
      <c r="B69" s="207">
        <v>76.3</v>
      </c>
      <c r="C69" s="207">
        <v>84</v>
      </c>
      <c r="D69" s="207">
        <v>89.9</v>
      </c>
      <c r="E69" s="207">
        <v>95.5</v>
      </c>
      <c r="F69" s="207">
        <v>92.8</v>
      </c>
      <c r="G69" s="207">
        <v>101.3</v>
      </c>
      <c r="H69" s="207">
        <v>100.1</v>
      </c>
      <c r="I69" s="207">
        <v>87.6</v>
      </c>
      <c r="J69" s="207">
        <v>89</v>
      </c>
      <c r="K69" s="207">
        <v>87.4</v>
      </c>
      <c r="L69" s="207">
        <v>81</v>
      </c>
      <c r="M69" s="208">
        <v>93.7</v>
      </c>
      <c r="N69" s="289">
        <f>SUM(B69:M69)/12</f>
        <v>89.88333333333334</v>
      </c>
      <c r="O69" s="285">
        <f t="shared" si="2"/>
        <v>115.8</v>
      </c>
      <c r="P69" s="23"/>
      <c r="Q69" s="490"/>
      <c r="R69" s="490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219</v>
      </c>
      <c r="B70" s="207">
        <v>76.8</v>
      </c>
      <c r="C70" s="207">
        <v>91.2</v>
      </c>
      <c r="D70" s="207">
        <v>89.4</v>
      </c>
      <c r="E70" s="207">
        <v>89.7</v>
      </c>
      <c r="F70" s="207">
        <v>82.5</v>
      </c>
      <c r="G70" s="207">
        <v>93.9</v>
      </c>
      <c r="H70" s="207"/>
      <c r="I70" s="207"/>
      <c r="J70" s="207"/>
      <c r="K70" s="207"/>
      <c r="L70" s="207"/>
      <c r="M70" s="208"/>
      <c r="N70" s="289">
        <f>SUM(B70:M70)/12</f>
        <v>43.625</v>
      </c>
      <c r="O70" s="285">
        <f t="shared" si="2"/>
        <v>48.5</v>
      </c>
      <c r="P70" s="23"/>
      <c r="Q70" s="222"/>
      <c r="R70" s="491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3"/>
      <c r="O71" s="23"/>
      <c r="P71" s="23"/>
      <c r="Q71" s="211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3"/>
      <c r="C72" s="213"/>
      <c r="D72" s="213"/>
      <c r="E72" s="213"/>
      <c r="F72" s="213"/>
      <c r="G72" s="217"/>
      <c r="H72" s="213"/>
      <c r="I72" s="213"/>
      <c r="J72" s="213"/>
      <c r="K72" s="213"/>
      <c r="L72" s="213"/>
      <c r="M72" s="213"/>
      <c r="N72" s="23"/>
      <c r="O72" s="23"/>
      <c r="P72" s="23"/>
      <c r="Q72" s="211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G76" sqref="G76"/>
    </sheetView>
  </sheetViews>
  <sheetFormatPr defaultRowHeight="13.5"/>
  <cols>
    <col min="1" max="1" width="7.625" style="315" customWidth="1"/>
    <col min="2" max="7" width="6.125" style="315" customWidth="1"/>
    <col min="8" max="8" width="6.25" style="315" customWidth="1"/>
    <col min="9" max="10" width="6.125" style="315" customWidth="1"/>
    <col min="11" max="11" width="6.125" style="1" customWidth="1"/>
    <col min="12" max="13" width="6.125" style="315" customWidth="1"/>
    <col min="14" max="16" width="7.625" style="315" customWidth="1"/>
    <col min="17" max="17" width="8.375" style="315" customWidth="1"/>
    <col min="18" max="18" width="10.125" style="315" customWidth="1"/>
    <col min="19" max="23" width="7.625" style="315" customWidth="1"/>
    <col min="24" max="24" width="7.625" style="214" customWidth="1"/>
    <col min="25" max="26" width="7.625" style="315" customWidth="1"/>
    <col min="27" max="16384" width="9" style="315"/>
  </cols>
  <sheetData>
    <row r="1" spans="1:29">
      <c r="A1" s="23"/>
      <c r="B1" s="218"/>
      <c r="C1" s="201"/>
      <c r="D1" s="201"/>
      <c r="E1" s="201"/>
      <c r="F1" s="201"/>
      <c r="G1" s="201"/>
      <c r="H1" s="201"/>
      <c r="I1" s="201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1"/>
      <c r="C2" s="201"/>
      <c r="D2" s="201"/>
      <c r="E2" s="201"/>
      <c r="F2" s="201"/>
      <c r="G2" s="201"/>
      <c r="H2" s="201"/>
      <c r="I2" s="201"/>
      <c r="J2" s="1"/>
      <c r="L2" s="57"/>
      <c r="M2" s="219"/>
      <c r="N2" s="57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1"/>
      <c r="AB2" s="1"/>
      <c r="AC2" s="1"/>
    </row>
    <row r="3" spans="1:29">
      <c r="A3" s="23"/>
      <c r="B3" s="201"/>
      <c r="C3" s="201"/>
      <c r="D3" s="201"/>
      <c r="E3" s="201"/>
      <c r="F3" s="201"/>
      <c r="G3" s="201"/>
      <c r="H3" s="201"/>
      <c r="I3" s="201"/>
      <c r="J3" s="1"/>
      <c r="L3" s="57"/>
      <c r="M3" s="219"/>
      <c r="N3" s="57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1"/>
      <c r="AB3" s="1"/>
      <c r="AC3" s="1"/>
    </row>
    <row r="4" spans="1:29">
      <c r="A4" s="23"/>
      <c r="B4" s="201"/>
      <c r="C4" s="201"/>
      <c r="D4" s="201"/>
      <c r="E4" s="201"/>
      <c r="F4" s="201"/>
      <c r="G4" s="201"/>
      <c r="H4" s="201"/>
      <c r="I4" s="201"/>
      <c r="J4" s="1"/>
      <c r="L4" s="57"/>
      <c r="M4" s="219"/>
      <c r="N4" s="57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"/>
      <c r="AB4" s="1"/>
      <c r="AC4" s="1"/>
    </row>
    <row r="5" spans="1:29">
      <c r="A5" s="23"/>
      <c r="B5" s="201"/>
      <c r="C5" s="201"/>
      <c r="D5" s="201"/>
      <c r="E5" s="201"/>
      <c r="F5" s="201"/>
      <c r="G5" s="201"/>
      <c r="H5" s="201"/>
      <c r="I5" s="201"/>
      <c r="J5" s="1"/>
      <c r="L5" s="57"/>
      <c r="M5" s="219"/>
      <c r="N5" s="57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1"/>
      <c r="AB5" s="1"/>
      <c r="AC5" s="1"/>
    </row>
    <row r="6" spans="1:29">
      <c r="J6" s="1"/>
      <c r="L6" s="57"/>
      <c r="M6" s="219"/>
      <c r="N6" s="57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1"/>
      <c r="AB6" s="1"/>
      <c r="AC6" s="1"/>
    </row>
    <row r="7" spans="1:29">
      <c r="J7" s="1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4" t="s">
        <v>149</v>
      </c>
      <c r="O18" s="284" t="s">
        <v>151</v>
      </c>
    </row>
    <row r="19" spans="1:18" ht="11.1" customHeight="1">
      <c r="A19" s="10" t="s">
        <v>194</v>
      </c>
      <c r="B19" s="216">
        <v>18.2</v>
      </c>
      <c r="C19" s="216">
        <v>14.4</v>
      </c>
      <c r="D19" s="216">
        <v>13.5</v>
      </c>
      <c r="E19" s="216">
        <v>14</v>
      </c>
      <c r="F19" s="216">
        <v>13.8</v>
      </c>
      <c r="G19" s="216">
        <v>13.8</v>
      </c>
      <c r="H19" s="216">
        <v>14.3</v>
      </c>
      <c r="I19" s="216">
        <v>11.5</v>
      </c>
      <c r="J19" s="216">
        <v>13.6</v>
      </c>
      <c r="K19" s="216">
        <v>11.5</v>
      </c>
      <c r="L19" s="216">
        <v>12.3</v>
      </c>
      <c r="M19" s="216">
        <v>14.9</v>
      </c>
      <c r="N19" s="290">
        <f>SUM(B19:M19)</f>
        <v>165.8</v>
      </c>
      <c r="O19" s="290">
        <v>106.5</v>
      </c>
      <c r="Q19" s="292"/>
      <c r="R19" s="292"/>
    </row>
    <row r="20" spans="1:18" ht="11.1" customHeight="1">
      <c r="A20" s="10" t="s">
        <v>197</v>
      </c>
      <c r="B20" s="216">
        <v>11.3</v>
      </c>
      <c r="C20" s="216">
        <v>12.7</v>
      </c>
      <c r="D20" s="216">
        <v>15.1</v>
      </c>
      <c r="E20" s="216">
        <v>11.3</v>
      </c>
      <c r="F20" s="216">
        <v>13.7</v>
      </c>
      <c r="G20" s="216">
        <v>14</v>
      </c>
      <c r="H20" s="216">
        <v>16.100000000000001</v>
      </c>
      <c r="I20" s="216">
        <v>11.4</v>
      </c>
      <c r="J20" s="216">
        <v>14.7</v>
      </c>
      <c r="K20" s="216">
        <v>12.9</v>
      </c>
      <c r="L20" s="216">
        <v>15.2</v>
      </c>
      <c r="M20" s="216">
        <v>14.5</v>
      </c>
      <c r="N20" s="290">
        <f>SUM(B20:M20)</f>
        <v>162.9</v>
      </c>
      <c r="O20" s="290">
        <f>ROUND(N20/N19*100,1)</f>
        <v>98.3</v>
      </c>
      <c r="Q20" s="292"/>
      <c r="R20" s="292"/>
    </row>
    <row r="21" spans="1:18" ht="11.1" customHeight="1">
      <c r="A21" s="10" t="s">
        <v>203</v>
      </c>
      <c r="B21" s="216">
        <v>11.9</v>
      </c>
      <c r="C21" s="216">
        <v>14</v>
      </c>
      <c r="D21" s="216">
        <v>15.1</v>
      </c>
      <c r="E21" s="216">
        <v>12.7</v>
      </c>
      <c r="F21" s="216">
        <v>12.4</v>
      </c>
      <c r="G21" s="216">
        <v>13.3</v>
      </c>
      <c r="H21" s="216">
        <v>13.5</v>
      </c>
      <c r="I21" s="216">
        <v>12.5</v>
      </c>
      <c r="J21" s="216">
        <v>12.8</v>
      </c>
      <c r="K21" s="216">
        <v>12</v>
      </c>
      <c r="L21" s="216">
        <v>13.9</v>
      </c>
      <c r="M21" s="216">
        <v>14.4</v>
      </c>
      <c r="N21" s="290">
        <f>SUM(B21:M21)</f>
        <v>158.5</v>
      </c>
      <c r="O21" s="290">
        <f t="shared" ref="O21:O23" si="0">ROUND(N21/N20*100,1)</f>
        <v>97.3</v>
      </c>
      <c r="Q21" s="292"/>
      <c r="R21" s="292"/>
    </row>
    <row r="22" spans="1:18" ht="11.1" customHeight="1">
      <c r="A22" s="10" t="s">
        <v>210</v>
      </c>
      <c r="B22" s="216">
        <v>12.8</v>
      </c>
      <c r="C22" s="216">
        <v>13.9</v>
      </c>
      <c r="D22" s="216">
        <v>14.7</v>
      </c>
      <c r="E22" s="216">
        <v>15.6</v>
      </c>
      <c r="F22" s="216">
        <v>16.100000000000001</v>
      </c>
      <c r="G22" s="216">
        <v>15.1</v>
      </c>
      <c r="H22" s="216">
        <v>14.4</v>
      </c>
      <c r="I22" s="216">
        <v>14.6</v>
      </c>
      <c r="J22" s="216">
        <v>15.2</v>
      </c>
      <c r="K22" s="216">
        <v>14.3</v>
      </c>
      <c r="L22" s="216">
        <v>15.3</v>
      </c>
      <c r="M22" s="216">
        <v>14.9</v>
      </c>
      <c r="N22" s="290">
        <f>SUM(B22:M22)</f>
        <v>176.90000000000003</v>
      </c>
      <c r="O22" s="290">
        <f t="shared" si="0"/>
        <v>111.6</v>
      </c>
      <c r="Q22" s="292"/>
      <c r="R22" s="292"/>
    </row>
    <row r="23" spans="1:18" ht="11.1" customHeight="1">
      <c r="A23" s="10" t="s">
        <v>219</v>
      </c>
      <c r="B23" s="216">
        <v>14.2</v>
      </c>
      <c r="C23" s="216">
        <v>12.5</v>
      </c>
      <c r="D23" s="216">
        <v>14.7</v>
      </c>
      <c r="E23" s="216">
        <v>13.7</v>
      </c>
      <c r="F23" s="216">
        <v>14.5</v>
      </c>
      <c r="G23" s="216">
        <v>14.4</v>
      </c>
      <c r="H23" s="216"/>
      <c r="I23" s="216"/>
      <c r="J23" s="216"/>
      <c r="K23" s="216"/>
      <c r="L23" s="216"/>
      <c r="M23" s="216"/>
      <c r="N23" s="290">
        <f>SUM(B23:M23)</f>
        <v>84</v>
      </c>
      <c r="O23" s="290">
        <f t="shared" si="0"/>
        <v>47.5</v>
      </c>
    </row>
    <row r="24" spans="1:18" ht="9.75" customHeight="1">
      <c r="J24" s="468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4" t="s">
        <v>150</v>
      </c>
      <c r="O42" s="284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6">
        <v>25.5</v>
      </c>
      <c r="C43" s="216">
        <v>28.1</v>
      </c>
      <c r="D43" s="216">
        <v>20.6</v>
      </c>
      <c r="E43" s="216">
        <v>22</v>
      </c>
      <c r="F43" s="216">
        <v>23.2</v>
      </c>
      <c r="G43" s="216">
        <v>24.5</v>
      </c>
      <c r="H43" s="216">
        <v>24</v>
      </c>
      <c r="I43" s="216">
        <v>22.4</v>
      </c>
      <c r="J43" s="216">
        <v>22.9</v>
      </c>
      <c r="K43" s="216">
        <v>20.9</v>
      </c>
      <c r="L43" s="216">
        <v>21</v>
      </c>
      <c r="M43" s="216">
        <v>21.5</v>
      </c>
      <c r="N43" s="290">
        <f>SUM(B43:M43)/12</f>
        <v>23.05</v>
      </c>
      <c r="O43" s="290">
        <v>107.4</v>
      </c>
      <c r="P43" s="219"/>
      <c r="Q43" s="293"/>
      <c r="R43" s="293"/>
      <c r="S43" s="219"/>
      <c r="T43" s="219"/>
      <c r="U43" s="219"/>
      <c r="V43" s="219"/>
      <c r="W43" s="219"/>
      <c r="X43" s="219"/>
      <c r="Y43" s="219"/>
      <c r="Z43" s="219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6">
        <v>21.2</v>
      </c>
      <c r="C44" s="216">
        <v>22.2</v>
      </c>
      <c r="D44" s="216">
        <v>23.7</v>
      </c>
      <c r="E44" s="216">
        <v>23.1</v>
      </c>
      <c r="F44" s="216">
        <v>25.1</v>
      </c>
      <c r="G44" s="216">
        <v>23.7</v>
      </c>
      <c r="H44" s="216">
        <v>25.8</v>
      </c>
      <c r="I44" s="216">
        <v>24.1</v>
      </c>
      <c r="J44" s="216">
        <v>24.1</v>
      </c>
      <c r="K44" s="216">
        <v>22.3</v>
      </c>
      <c r="L44" s="216">
        <v>23.7</v>
      </c>
      <c r="M44" s="216">
        <v>26.1</v>
      </c>
      <c r="N44" s="290">
        <f>SUM(B44:M44)/12</f>
        <v>23.758333333333336</v>
      </c>
      <c r="O44" s="290">
        <f>ROUND(N44/N43*100,1)</f>
        <v>103.1</v>
      </c>
      <c r="P44" s="219"/>
      <c r="Q44" s="293"/>
      <c r="R44" s="293"/>
      <c r="S44" s="219"/>
      <c r="T44" s="219"/>
      <c r="U44" s="219"/>
      <c r="V44" s="219"/>
      <c r="W44" s="219"/>
      <c r="X44" s="219"/>
      <c r="Y44" s="219"/>
      <c r="Z44" s="219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203</v>
      </c>
      <c r="B45" s="216">
        <v>25.9</v>
      </c>
      <c r="C45" s="216">
        <v>25.7</v>
      </c>
      <c r="D45" s="216">
        <v>25.6</v>
      </c>
      <c r="E45" s="216">
        <v>23.7</v>
      </c>
      <c r="F45" s="216">
        <v>24</v>
      </c>
      <c r="G45" s="216">
        <v>23.2</v>
      </c>
      <c r="H45" s="216">
        <v>22.7</v>
      </c>
      <c r="I45" s="216">
        <v>22</v>
      </c>
      <c r="J45" s="216">
        <v>22.5</v>
      </c>
      <c r="K45" s="216">
        <v>21.8</v>
      </c>
      <c r="L45" s="216">
        <v>22.4</v>
      </c>
      <c r="M45" s="216">
        <v>21.1</v>
      </c>
      <c r="N45" s="290">
        <f>SUM(B45:M45)/12</f>
        <v>23.383333333333336</v>
      </c>
      <c r="O45" s="290">
        <f t="shared" ref="O45:O47" si="1">ROUND(N45/N44*100,1)</f>
        <v>98.4</v>
      </c>
      <c r="P45" s="219"/>
      <c r="Q45" s="293"/>
      <c r="R45" s="293"/>
      <c r="S45" s="219"/>
      <c r="T45" s="219"/>
      <c r="U45" s="219"/>
      <c r="V45" s="219"/>
      <c r="W45" s="219"/>
      <c r="X45" s="219"/>
      <c r="Y45" s="219"/>
      <c r="Z45" s="219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210</v>
      </c>
      <c r="B46" s="216">
        <v>21.8</v>
      </c>
      <c r="C46" s="216">
        <v>23</v>
      </c>
      <c r="D46" s="216">
        <v>22.8</v>
      </c>
      <c r="E46" s="216">
        <v>23.1</v>
      </c>
      <c r="F46" s="216">
        <v>23.5</v>
      </c>
      <c r="G46" s="216">
        <v>24.2</v>
      </c>
      <c r="H46" s="216">
        <v>22.7</v>
      </c>
      <c r="I46" s="216">
        <v>23</v>
      </c>
      <c r="J46" s="216">
        <v>22.9</v>
      </c>
      <c r="K46" s="216">
        <v>22.9</v>
      </c>
      <c r="L46" s="216">
        <v>23</v>
      </c>
      <c r="M46" s="216">
        <v>24</v>
      </c>
      <c r="N46" s="290">
        <f>SUM(B46:M46)/12</f>
        <v>23.074999999999999</v>
      </c>
      <c r="O46" s="290">
        <f t="shared" si="1"/>
        <v>98.7</v>
      </c>
      <c r="P46" s="219"/>
      <c r="Q46" s="293"/>
      <c r="R46" s="293"/>
      <c r="S46" s="219"/>
      <c r="T46" s="219"/>
      <c r="U46" s="219"/>
      <c r="V46" s="219"/>
      <c r="W46" s="219"/>
      <c r="X46" s="219"/>
      <c r="Y46" s="219"/>
      <c r="Z46" s="219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219</v>
      </c>
      <c r="B47" s="216">
        <v>23.3</v>
      </c>
      <c r="C47" s="216">
        <v>22.2</v>
      </c>
      <c r="D47" s="216">
        <v>23.2</v>
      </c>
      <c r="E47" s="216">
        <v>24.1</v>
      </c>
      <c r="F47" s="216">
        <v>24.8</v>
      </c>
      <c r="G47" s="216">
        <v>24.4</v>
      </c>
      <c r="H47" s="216"/>
      <c r="I47" s="216"/>
      <c r="J47" s="216"/>
      <c r="K47" s="216"/>
      <c r="L47" s="216"/>
      <c r="M47" s="216"/>
      <c r="N47" s="290">
        <f>SUM(B47:M47)/12</f>
        <v>11.833333333333334</v>
      </c>
      <c r="O47" s="290">
        <f t="shared" si="1"/>
        <v>51.3</v>
      </c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4" t="s">
        <v>150</v>
      </c>
      <c r="O70" s="284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7">
        <v>67.400000000000006</v>
      </c>
      <c r="C71" s="207">
        <v>48.9</v>
      </c>
      <c r="D71" s="207">
        <v>70.8</v>
      </c>
      <c r="E71" s="207">
        <v>62</v>
      </c>
      <c r="F71" s="207">
        <v>58.4</v>
      </c>
      <c r="G71" s="207">
        <v>55.4</v>
      </c>
      <c r="H71" s="207">
        <v>59.8</v>
      </c>
      <c r="I71" s="207">
        <v>53.2</v>
      </c>
      <c r="J71" s="207">
        <v>59</v>
      </c>
      <c r="K71" s="207">
        <v>57.2</v>
      </c>
      <c r="L71" s="207">
        <v>58.4</v>
      </c>
      <c r="M71" s="207">
        <v>69.099999999999994</v>
      </c>
      <c r="N71" s="289">
        <f>SUM(B71:M71)/12</f>
        <v>59.966666666666669</v>
      </c>
      <c r="O71" s="290">
        <v>98.7</v>
      </c>
      <c r="P71" s="57"/>
      <c r="Q71" s="391"/>
      <c r="R71" s="391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7">
        <v>53.5</v>
      </c>
      <c r="C72" s="207">
        <v>56.3</v>
      </c>
      <c r="D72" s="207">
        <v>62.7</v>
      </c>
      <c r="E72" s="207">
        <v>49.3</v>
      </c>
      <c r="F72" s="207">
        <v>52.9</v>
      </c>
      <c r="G72" s="207">
        <v>60.2</v>
      </c>
      <c r="H72" s="207">
        <v>61.1</v>
      </c>
      <c r="I72" s="207">
        <v>49.2</v>
      </c>
      <c r="J72" s="207">
        <v>60.8</v>
      </c>
      <c r="K72" s="207">
        <v>59.5</v>
      </c>
      <c r="L72" s="207">
        <v>62.9</v>
      </c>
      <c r="M72" s="207">
        <v>53.6</v>
      </c>
      <c r="N72" s="289">
        <f>SUM(B72:M72)/12</f>
        <v>56.833333333333336</v>
      </c>
      <c r="O72" s="290">
        <f t="shared" ref="O72:O73" si="2">ROUND(N72/N71*100,1)</f>
        <v>94.8</v>
      </c>
      <c r="P72" s="57"/>
      <c r="Q72" s="391"/>
      <c r="R72" s="391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203</v>
      </c>
      <c r="B73" s="207">
        <v>46.2</v>
      </c>
      <c r="C73" s="207">
        <v>54.4</v>
      </c>
      <c r="D73" s="207">
        <v>59</v>
      </c>
      <c r="E73" s="207">
        <v>55.3</v>
      </c>
      <c r="F73" s="207">
        <v>51.4</v>
      </c>
      <c r="G73" s="207">
        <v>57.8</v>
      </c>
      <c r="H73" s="207">
        <v>59.8</v>
      </c>
      <c r="I73" s="207">
        <v>57.4</v>
      </c>
      <c r="J73" s="207">
        <v>56.4</v>
      </c>
      <c r="K73" s="207">
        <v>56</v>
      </c>
      <c r="L73" s="207">
        <v>61.8</v>
      </c>
      <c r="M73" s="207">
        <v>69.099999999999994</v>
      </c>
      <c r="N73" s="289">
        <f>SUM(B73:M73)/12</f>
        <v>57.04999999999999</v>
      </c>
      <c r="O73" s="290">
        <f t="shared" si="2"/>
        <v>100.4</v>
      </c>
      <c r="Q73" s="395"/>
      <c r="R73" s="395"/>
    </row>
    <row r="74" spans="1:26" ht="11.1" customHeight="1">
      <c r="A74" s="10" t="s">
        <v>210</v>
      </c>
      <c r="B74" s="207">
        <v>57.9</v>
      </c>
      <c r="C74" s="207">
        <v>59.2</v>
      </c>
      <c r="D74" s="207">
        <v>64.3</v>
      </c>
      <c r="E74" s="207">
        <v>67.400000000000006</v>
      </c>
      <c r="F74" s="207">
        <v>68.5</v>
      </c>
      <c r="G74" s="207">
        <v>61.6</v>
      </c>
      <c r="H74" s="207">
        <v>64.7</v>
      </c>
      <c r="I74" s="207">
        <v>63.2</v>
      </c>
      <c r="J74" s="207">
        <v>66.5</v>
      </c>
      <c r="K74" s="207">
        <v>62.4</v>
      </c>
      <c r="L74" s="207">
        <v>66.099999999999994</v>
      </c>
      <c r="M74" s="207">
        <v>61.3</v>
      </c>
      <c r="N74" s="289">
        <f>SUM(B74:M74)/12</f>
        <v>63.591666666666661</v>
      </c>
      <c r="O74" s="290">
        <v>111.4</v>
      </c>
      <c r="Q74" s="395"/>
      <c r="R74" s="395"/>
    </row>
    <row r="75" spans="1:26" ht="11.1" customHeight="1">
      <c r="A75" s="10" t="s">
        <v>219</v>
      </c>
      <c r="B75" s="207">
        <v>61.3</v>
      </c>
      <c r="C75" s="207">
        <v>57.5</v>
      </c>
      <c r="D75" s="207">
        <v>62.8</v>
      </c>
      <c r="E75" s="207">
        <v>55.8</v>
      </c>
      <c r="F75" s="207">
        <v>58</v>
      </c>
      <c r="G75" s="207">
        <v>59.3</v>
      </c>
      <c r="H75" s="207"/>
      <c r="I75" s="207"/>
      <c r="J75" s="207"/>
      <c r="K75" s="207"/>
      <c r="L75" s="207"/>
      <c r="M75" s="207"/>
      <c r="N75" s="289">
        <f>SUM(B75:M75)/12</f>
        <v>29.558333333333334</v>
      </c>
      <c r="O75" s="290"/>
    </row>
    <row r="76" spans="1:26" ht="9.9499999999999993" customHeight="1">
      <c r="B76" s="213"/>
      <c r="C76" s="213"/>
      <c r="D76" s="213"/>
      <c r="E76" s="213"/>
      <c r="F76" s="213"/>
      <c r="G76" s="213"/>
      <c r="H76" s="213"/>
      <c r="I76" s="213"/>
      <c r="J76" s="213"/>
      <c r="K76" s="211"/>
      <c r="L76" s="213"/>
      <c r="M76" s="213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Q76" sqref="Q76"/>
    </sheetView>
  </sheetViews>
  <sheetFormatPr defaultColWidth="7.625" defaultRowHeight="9.9499999999999993" customHeight="1"/>
  <cols>
    <col min="1" max="1" width="7.625" style="315" customWidth="1"/>
    <col min="2" max="13" width="6.125" style="315" customWidth="1"/>
    <col min="14" max="16384" width="7.625" style="315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9"/>
      <c r="N4" s="57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9"/>
      <c r="N5" s="57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9"/>
      <c r="N6" s="57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9"/>
      <c r="N7" s="57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9"/>
      <c r="N8" s="57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1"/>
    </row>
    <row r="10" spans="12:51" ht="9.9499999999999993" customHeight="1">
      <c r="L10" s="57"/>
      <c r="M10" s="57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1"/>
    </row>
    <row r="11" spans="12:51" ht="9.9499999999999993" customHeight="1">
      <c r="L11" s="57"/>
      <c r="M11" s="57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1"/>
    </row>
    <row r="12" spans="12:51" ht="9.9499999999999993" customHeight="1">
      <c r="L12" s="57"/>
      <c r="M12" s="57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1"/>
    </row>
    <row r="13" spans="12:51" ht="9.9499999999999993" customHeight="1">
      <c r="L13" s="57"/>
      <c r="M13" s="57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9"/>
      <c r="AA15" s="1"/>
    </row>
    <row r="16" spans="12:51" ht="9.9499999999999993" customHeight="1">
      <c r="L16" s="57"/>
      <c r="M16" s="219"/>
      <c r="AA16" s="1"/>
    </row>
    <row r="17" spans="1:27" ht="9.9499999999999993" customHeight="1">
      <c r="L17" s="57"/>
      <c r="M17" s="219"/>
      <c r="AA17" s="1"/>
    </row>
    <row r="18" spans="1:27" ht="9.9499999999999993" customHeight="1">
      <c r="L18" s="57"/>
      <c r="M18" s="219"/>
      <c r="AA18" s="1"/>
    </row>
    <row r="19" spans="1:27" ht="9.9499999999999993" customHeight="1">
      <c r="L19" s="57"/>
      <c r="M19" s="219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16" t="s">
        <v>151</v>
      </c>
      <c r="AA24" s="1"/>
    </row>
    <row r="25" spans="1:27" ht="11.1" customHeight="1">
      <c r="A25" s="10" t="s">
        <v>194</v>
      </c>
      <c r="B25" s="216">
        <v>18.2</v>
      </c>
      <c r="C25" s="216">
        <v>17</v>
      </c>
      <c r="D25" s="216">
        <v>18</v>
      </c>
      <c r="E25" s="216">
        <v>19.2</v>
      </c>
      <c r="F25" s="216">
        <v>19.7</v>
      </c>
      <c r="G25" s="216">
        <v>17.600000000000001</v>
      </c>
      <c r="H25" s="216">
        <v>19.899999999999999</v>
      </c>
      <c r="I25" s="216">
        <v>15</v>
      </c>
      <c r="J25" s="216">
        <v>15.4</v>
      </c>
      <c r="K25" s="216">
        <v>17.5</v>
      </c>
      <c r="L25" s="216">
        <v>16.8</v>
      </c>
      <c r="M25" s="216">
        <v>16.100000000000001</v>
      </c>
      <c r="N25" s="290">
        <f>SUM(B25:M25)</f>
        <v>210.40000000000003</v>
      </c>
      <c r="O25" s="209">
        <v>101.6</v>
      </c>
      <c r="Q25" s="21"/>
      <c r="R25" s="21"/>
      <c r="AA25" s="1"/>
    </row>
    <row r="26" spans="1:27" ht="11.1" customHeight="1">
      <c r="A26" s="10" t="s">
        <v>197</v>
      </c>
      <c r="B26" s="216">
        <v>12.5</v>
      </c>
      <c r="C26" s="216">
        <v>15.5</v>
      </c>
      <c r="D26" s="216">
        <v>16.8</v>
      </c>
      <c r="E26" s="216">
        <v>16.399999999999999</v>
      </c>
      <c r="F26" s="216">
        <v>20.3</v>
      </c>
      <c r="G26" s="216">
        <v>16.899999999999999</v>
      </c>
      <c r="H26" s="216">
        <v>18</v>
      </c>
      <c r="I26" s="216">
        <v>20</v>
      </c>
      <c r="J26" s="216">
        <v>17.5</v>
      </c>
      <c r="K26" s="216">
        <v>18.8</v>
      </c>
      <c r="L26" s="216">
        <v>18.2</v>
      </c>
      <c r="M26" s="216">
        <v>16.899999999999999</v>
      </c>
      <c r="N26" s="290">
        <f>SUM(B26:M26)</f>
        <v>207.8</v>
      </c>
      <c r="O26" s="209">
        <f>ROUND(N26/N25*100,1)</f>
        <v>98.8</v>
      </c>
      <c r="Q26" s="21"/>
      <c r="R26" s="21"/>
      <c r="AA26" s="1"/>
    </row>
    <row r="27" spans="1:27" ht="11.1" customHeight="1">
      <c r="A27" s="10" t="s">
        <v>203</v>
      </c>
      <c r="B27" s="216">
        <v>20.100000000000001</v>
      </c>
      <c r="C27" s="216">
        <v>17.8</v>
      </c>
      <c r="D27" s="216">
        <v>17.3</v>
      </c>
      <c r="E27" s="216">
        <v>15.5</v>
      </c>
      <c r="F27" s="216">
        <v>16.5</v>
      </c>
      <c r="G27" s="216">
        <v>17.7</v>
      </c>
      <c r="H27" s="216">
        <v>20.3</v>
      </c>
      <c r="I27" s="216">
        <v>17.2</v>
      </c>
      <c r="J27" s="216">
        <v>17.3</v>
      </c>
      <c r="K27" s="216">
        <v>18.100000000000001</v>
      </c>
      <c r="L27" s="216">
        <v>17.3</v>
      </c>
      <c r="M27" s="216">
        <v>18.7</v>
      </c>
      <c r="N27" s="290">
        <f>SUM(B27:M27)</f>
        <v>213.8</v>
      </c>
      <c r="O27" s="209">
        <f t="shared" ref="O27:O29" si="0">ROUND(N27/N26*100,1)</f>
        <v>102.9</v>
      </c>
      <c r="Q27" s="21"/>
      <c r="R27" s="21"/>
      <c r="AA27" s="1"/>
    </row>
    <row r="28" spans="1:27" ht="11.1" customHeight="1">
      <c r="A28" s="10" t="s">
        <v>210</v>
      </c>
      <c r="B28" s="216">
        <v>16.899999999999999</v>
      </c>
      <c r="C28" s="216">
        <v>14.7</v>
      </c>
      <c r="D28" s="216">
        <v>19.899999999999999</v>
      </c>
      <c r="E28" s="216">
        <v>20</v>
      </c>
      <c r="F28" s="216">
        <v>23.4</v>
      </c>
      <c r="G28" s="216">
        <v>19.3</v>
      </c>
      <c r="H28" s="216">
        <v>19.5</v>
      </c>
      <c r="I28" s="216">
        <v>17.8</v>
      </c>
      <c r="J28" s="216">
        <v>19</v>
      </c>
      <c r="K28" s="216">
        <v>17.8</v>
      </c>
      <c r="L28" s="216">
        <v>19.100000000000001</v>
      </c>
      <c r="M28" s="216">
        <v>22.7</v>
      </c>
      <c r="N28" s="290">
        <f>SUM(B28:M28)</f>
        <v>230.1</v>
      </c>
      <c r="O28" s="209">
        <f t="shared" si="0"/>
        <v>107.6</v>
      </c>
      <c r="Q28" s="21"/>
      <c r="R28" s="21"/>
      <c r="AA28" s="1"/>
    </row>
    <row r="29" spans="1:27" ht="11.1" customHeight="1">
      <c r="A29" s="10" t="s">
        <v>219</v>
      </c>
      <c r="B29" s="216">
        <v>17.8</v>
      </c>
      <c r="C29" s="216">
        <v>19.2</v>
      </c>
      <c r="D29" s="216">
        <v>22</v>
      </c>
      <c r="E29" s="216">
        <v>19.600000000000001</v>
      </c>
      <c r="F29" s="216">
        <v>21.2</v>
      </c>
      <c r="G29" s="216">
        <v>21.5</v>
      </c>
      <c r="H29" s="216"/>
      <c r="I29" s="216"/>
      <c r="J29" s="216"/>
      <c r="K29" s="216"/>
      <c r="L29" s="216"/>
      <c r="M29" s="216"/>
      <c r="N29" s="290">
        <f>SUM(B29:M29)</f>
        <v>121.3</v>
      </c>
      <c r="O29" s="209">
        <f t="shared" si="0"/>
        <v>52.7</v>
      </c>
      <c r="AA29" s="1"/>
    </row>
    <row r="30" spans="1:27" ht="9.9499999999999993" customHeight="1">
      <c r="N30" s="213"/>
      <c r="O30" s="213"/>
      <c r="AA30" s="1"/>
    </row>
    <row r="31" spans="1:27" ht="9.9499999999999993" customHeight="1"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6">
        <v>31.6</v>
      </c>
      <c r="C54" s="216">
        <v>32</v>
      </c>
      <c r="D54" s="216">
        <v>30.9</v>
      </c>
      <c r="E54" s="216">
        <v>31.3</v>
      </c>
      <c r="F54" s="216">
        <v>34</v>
      </c>
      <c r="G54" s="216">
        <v>33.5</v>
      </c>
      <c r="H54" s="216">
        <v>34.4</v>
      </c>
      <c r="I54" s="216">
        <v>34.5</v>
      </c>
      <c r="J54" s="216">
        <v>33</v>
      </c>
      <c r="K54" s="216">
        <v>34.200000000000003</v>
      </c>
      <c r="L54" s="216">
        <v>35.4</v>
      </c>
      <c r="M54" s="216">
        <v>34.200000000000003</v>
      </c>
      <c r="N54" s="290">
        <f t="shared" ref="N54:N56" si="1">SUM(B54:M54)/12</f>
        <v>33.25</v>
      </c>
      <c r="O54" s="398">
        <v>108.7</v>
      </c>
      <c r="P54" s="219"/>
      <c r="Q54" s="396"/>
      <c r="R54" s="396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6">
        <v>31.5</v>
      </c>
      <c r="C55" s="216">
        <v>33.1</v>
      </c>
      <c r="D55" s="216">
        <v>32.799999999999997</v>
      </c>
      <c r="E55" s="216">
        <v>31.9</v>
      </c>
      <c r="F55" s="216">
        <v>35.799999999999997</v>
      </c>
      <c r="G55" s="216">
        <v>33.4</v>
      </c>
      <c r="H55" s="216">
        <v>34.200000000000003</v>
      </c>
      <c r="I55" s="216">
        <v>34.200000000000003</v>
      </c>
      <c r="J55" s="216">
        <v>35</v>
      </c>
      <c r="K55" s="216">
        <v>35.4</v>
      </c>
      <c r="L55" s="216">
        <v>36.6</v>
      </c>
      <c r="M55" s="216">
        <v>34.5</v>
      </c>
      <c r="N55" s="290">
        <f t="shared" si="1"/>
        <v>34.033333333333331</v>
      </c>
      <c r="O55" s="398">
        <f>ROUND(N55/N54*100,1)</f>
        <v>102.4</v>
      </c>
      <c r="P55" s="219"/>
      <c r="Q55" s="396"/>
      <c r="R55" s="396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203</v>
      </c>
      <c r="B56" s="216">
        <v>41</v>
      </c>
      <c r="C56" s="216">
        <v>42.3</v>
      </c>
      <c r="D56" s="216">
        <v>42</v>
      </c>
      <c r="E56" s="216">
        <v>39.1</v>
      </c>
      <c r="F56" s="216">
        <v>38.700000000000003</v>
      </c>
      <c r="G56" s="216">
        <v>37.4</v>
      </c>
      <c r="H56" s="216">
        <v>37.5</v>
      </c>
      <c r="I56" s="216">
        <v>36.5</v>
      </c>
      <c r="J56" s="216">
        <v>37.1</v>
      </c>
      <c r="K56" s="216">
        <v>38.6</v>
      </c>
      <c r="L56" s="216">
        <v>38.4</v>
      </c>
      <c r="M56" s="216">
        <v>37.6</v>
      </c>
      <c r="N56" s="290">
        <f t="shared" si="1"/>
        <v>38.85</v>
      </c>
      <c r="O56" s="398">
        <f t="shared" ref="O56:O58" si="2">ROUND(N56/N55*100,1)</f>
        <v>114.2</v>
      </c>
      <c r="P56" s="219"/>
      <c r="Q56" s="396"/>
      <c r="R56" s="396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210</v>
      </c>
      <c r="B57" s="216">
        <v>38</v>
      </c>
      <c r="C57" s="216">
        <v>35.700000000000003</v>
      </c>
      <c r="D57" s="216">
        <v>37</v>
      </c>
      <c r="E57" s="216">
        <v>36.799999999999997</v>
      </c>
      <c r="F57" s="216">
        <v>39.200000000000003</v>
      </c>
      <c r="G57" s="216">
        <v>38</v>
      </c>
      <c r="H57" s="216">
        <v>35.9</v>
      </c>
      <c r="I57" s="216">
        <v>35.4</v>
      </c>
      <c r="J57" s="216">
        <v>36.700000000000003</v>
      </c>
      <c r="K57" s="216">
        <v>37.200000000000003</v>
      </c>
      <c r="L57" s="216">
        <v>37.1</v>
      </c>
      <c r="M57" s="216">
        <v>38</v>
      </c>
      <c r="N57" s="290">
        <f>SUM(B57:M57)/12</f>
        <v>37.083333333333329</v>
      </c>
      <c r="O57" s="398">
        <v>95.4</v>
      </c>
      <c r="P57" s="219"/>
      <c r="Q57" s="396"/>
      <c r="R57" s="396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219</v>
      </c>
      <c r="B58" s="216">
        <v>36.9</v>
      </c>
      <c r="C58" s="216">
        <v>38.9</v>
      </c>
      <c r="D58" s="216">
        <v>39.799999999999997</v>
      </c>
      <c r="E58" s="216">
        <v>38.4</v>
      </c>
      <c r="F58" s="216">
        <v>39.200000000000003</v>
      </c>
      <c r="G58" s="216">
        <v>40.700000000000003</v>
      </c>
      <c r="H58" s="216"/>
      <c r="I58" s="216"/>
      <c r="J58" s="216"/>
      <c r="K58" s="216"/>
      <c r="L58" s="216"/>
      <c r="M58" s="216"/>
      <c r="N58" s="290">
        <f>SUM(B58:M58)/12</f>
        <v>19.491666666666664</v>
      </c>
      <c r="O58" s="398">
        <f t="shared" si="2"/>
        <v>52.6</v>
      </c>
      <c r="P58" s="219"/>
      <c r="Q58" s="293"/>
      <c r="R58" s="293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1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2"/>
    </row>
    <row r="65" spans="7:28" ht="9.9499999999999993" customHeight="1">
      <c r="G65" s="220"/>
    </row>
    <row r="66" spans="7:28" ht="9.9499999999999993" customHeight="1"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</row>
    <row r="67" spans="7:28" ht="9.9499999999999993" customHeight="1"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</row>
    <row r="68" spans="7:28" ht="9.9499999999999993" customHeight="1"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</row>
    <row r="69" spans="7:28" ht="9.9499999999999993" customHeight="1"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</row>
    <row r="84" spans="1:18" s="213" customFormat="1" ht="11.1" customHeight="1">
      <c r="A84" s="10" t="s">
        <v>194</v>
      </c>
      <c r="B84" s="207">
        <v>55.9</v>
      </c>
      <c r="C84" s="207">
        <v>52.6</v>
      </c>
      <c r="D84" s="207">
        <v>59</v>
      </c>
      <c r="E84" s="207">
        <v>60.9</v>
      </c>
      <c r="F84" s="207">
        <v>56.1</v>
      </c>
      <c r="G84" s="207">
        <v>52.8</v>
      </c>
      <c r="H84" s="207">
        <v>57.2</v>
      </c>
      <c r="I84" s="207">
        <v>43.3</v>
      </c>
      <c r="J84" s="207">
        <v>47.8</v>
      </c>
      <c r="K84" s="207">
        <v>50.4</v>
      </c>
      <c r="L84" s="207">
        <v>46.6</v>
      </c>
      <c r="M84" s="207">
        <v>48</v>
      </c>
      <c r="N84" s="289">
        <f t="shared" ref="N84:N88" si="3">SUM(B84:M84)/12</f>
        <v>52.550000000000004</v>
      </c>
      <c r="O84" s="398">
        <v>93</v>
      </c>
      <c r="Q84" s="397"/>
      <c r="R84" s="397"/>
    </row>
    <row r="85" spans="1:18" s="213" customFormat="1" ht="11.1" customHeight="1">
      <c r="A85" s="10" t="s">
        <v>197</v>
      </c>
      <c r="B85" s="207">
        <v>42.1</v>
      </c>
      <c r="C85" s="207">
        <v>45.6</v>
      </c>
      <c r="D85" s="207">
        <v>51.4</v>
      </c>
      <c r="E85" s="207">
        <v>51.9</v>
      </c>
      <c r="F85" s="207">
        <v>54.2</v>
      </c>
      <c r="G85" s="207">
        <v>52.4</v>
      </c>
      <c r="H85" s="207">
        <v>52.1</v>
      </c>
      <c r="I85" s="207">
        <v>58.5</v>
      </c>
      <c r="J85" s="207">
        <v>49.4</v>
      </c>
      <c r="K85" s="207">
        <v>52.9</v>
      </c>
      <c r="L85" s="207">
        <v>48.8</v>
      </c>
      <c r="M85" s="207">
        <v>50.5</v>
      </c>
      <c r="N85" s="289">
        <f t="shared" si="3"/>
        <v>50.816666666666663</v>
      </c>
      <c r="O85" s="398">
        <f>ROUND(N85/N84*100,1)</f>
        <v>96.7</v>
      </c>
      <c r="Q85" s="397"/>
      <c r="R85" s="397"/>
    </row>
    <row r="86" spans="1:18" s="213" customFormat="1" ht="11.1" customHeight="1">
      <c r="A86" s="10" t="s">
        <v>203</v>
      </c>
      <c r="B86" s="207">
        <v>44.7</v>
      </c>
      <c r="C86" s="207">
        <v>41.1</v>
      </c>
      <c r="D86" s="207">
        <v>41.4</v>
      </c>
      <c r="E86" s="207">
        <v>41.7</v>
      </c>
      <c r="F86" s="207">
        <v>43</v>
      </c>
      <c r="G86" s="207">
        <v>48.2</v>
      </c>
      <c r="H86" s="209">
        <v>54</v>
      </c>
      <c r="I86" s="207">
        <v>47.7</v>
      </c>
      <c r="J86" s="207">
        <v>46.3</v>
      </c>
      <c r="K86" s="207">
        <v>45.7</v>
      </c>
      <c r="L86" s="207">
        <v>45.3</v>
      </c>
      <c r="M86" s="207">
        <v>50.3</v>
      </c>
      <c r="N86" s="289">
        <f t="shared" si="3"/>
        <v>45.783333333333331</v>
      </c>
      <c r="O86" s="398">
        <f t="shared" ref="O86:O88" si="4">ROUND(N86/N85*100,1)</f>
        <v>90.1</v>
      </c>
      <c r="Q86" s="397"/>
      <c r="R86" s="397"/>
    </row>
    <row r="87" spans="1:18" s="213" customFormat="1" ht="11.1" customHeight="1">
      <c r="A87" s="10" t="s">
        <v>210</v>
      </c>
      <c r="B87" s="207">
        <v>44</v>
      </c>
      <c r="C87" s="207">
        <v>42.9</v>
      </c>
      <c r="D87" s="207">
        <v>52.9</v>
      </c>
      <c r="E87" s="207">
        <v>54.6</v>
      </c>
      <c r="F87" s="207">
        <v>58.6</v>
      </c>
      <c r="G87" s="207">
        <v>51.4</v>
      </c>
      <c r="H87" s="209">
        <v>55.6</v>
      </c>
      <c r="I87" s="207">
        <v>50.5</v>
      </c>
      <c r="J87" s="207">
        <v>50.9</v>
      </c>
      <c r="K87" s="207">
        <v>47.7</v>
      </c>
      <c r="L87" s="207">
        <v>51.7</v>
      </c>
      <c r="M87" s="207">
        <v>59.4</v>
      </c>
      <c r="N87" s="289">
        <f t="shared" si="3"/>
        <v>51.68333333333333</v>
      </c>
      <c r="O87" s="398">
        <f t="shared" si="4"/>
        <v>112.9</v>
      </c>
      <c r="Q87" s="397"/>
      <c r="R87" s="397"/>
    </row>
    <row r="88" spans="1:18" ht="11.1" customHeight="1">
      <c r="A88" s="10" t="s">
        <v>219</v>
      </c>
      <c r="B88" s="207">
        <v>49</v>
      </c>
      <c r="C88" s="207">
        <v>47.9</v>
      </c>
      <c r="D88" s="207">
        <v>54.9</v>
      </c>
      <c r="E88" s="207">
        <v>51.9</v>
      </c>
      <c r="F88" s="207">
        <v>53.4</v>
      </c>
      <c r="G88" s="207">
        <v>52</v>
      </c>
      <c r="H88" s="209"/>
      <c r="I88" s="207"/>
      <c r="J88" s="207"/>
      <c r="K88" s="207"/>
      <c r="L88" s="207"/>
      <c r="M88" s="207"/>
      <c r="N88" s="289">
        <f t="shared" si="3"/>
        <v>25.758333333333336</v>
      </c>
      <c r="O88" s="398">
        <f t="shared" si="4"/>
        <v>49.8</v>
      </c>
      <c r="Q88" s="21"/>
    </row>
    <row r="89" spans="1:18" ht="9.9499999999999993" customHeight="1">
      <c r="O89" s="294"/>
    </row>
    <row r="90" spans="1:18" ht="9.9499999999999993" customHeight="1">
      <c r="G90" s="509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G89" sqref="G89"/>
    </sheetView>
  </sheetViews>
  <sheetFormatPr defaultRowHeight="9.9499999999999993" customHeight="1"/>
  <cols>
    <col min="1" max="1" width="7.625" style="315" customWidth="1"/>
    <col min="2" max="13" width="6.125" style="315" customWidth="1"/>
    <col min="14" max="26" width="7.625" style="315" customWidth="1"/>
    <col min="27" max="16384" width="9" style="315"/>
  </cols>
  <sheetData>
    <row r="18" spans="1:29" ht="9.9499999999999993" customHeigh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1">
        <v>35.5</v>
      </c>
      <c r="C25" s="221">
        <v>37.4</v>
      </c>
      <c r="D25" s="221">
        <v>42.3</v>
      </c>
      <c r="E25" s="221">
        <v>45.1</v>
      </c>
      <c r="F25" s="221">
        <v>47</v>
      </c>
      <c r="G25" s="221">
        <v>49</v>
      </c>
      <c r="H25" s="221">
        <v>47.4</v>
      </c>
      <c r="I25" s="221">
        <v>30</v>
      </c>
      <c r="J25" s="221">
        <v>29.8</v>
      </c>
      <c r="K25" s="221">
        <v>39.799999999999997</v>
      </c>
      <c r="L25" s="221">
        <v>33.6</v>
      </c>
      <c r="M25" s="221">
        <v>36.700000000000003</v>
      </c>
      <c r="N25" s="290">
        <f>SUM(B25:M25)</f>
        <v>473.6</v>
      </c>
      <c r="O25" s="285">
        <v>105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</row>
    <row r="26" spans="1:29" ht="11.1" customHeight="1">
      <c r="A26" s="10" t="s">
        <v>197</v>
      </c>
      <c r="B26" s="221">
        <v>32.4</v>
      </c>
      <c r="C26" s="221">
        <v>36.200000000000003</v>
      </c>
      <c r="D26" s="221">
        <v>34.1</v>
      </c>
      <c r="E26" s="221">
        <v>46.4</v>
      </c>
      <c r="F26" s="221">
        <v>41.6</v>
      </c>
      <c r="G26" s="221">
        <v>47.6</v>
      </c>
      <c r="H26" s="221">
        <v>44</v>
      </c>
      <c r="I26" s="221">
        <v>27.3</v>
      </c>
      <c r="J26" s="221">
        <v>34.799999999999997</v>
      </c>
      <c r="K26" s="221">
        <v>42</v>
      </c>
      <c r="L26" s="221">
        <v>32.799999999999997</v>
      </c>
      <c r="M26" s="221">
        <v>44.4</v>
      </c>
      <c r="N26" s="290">
        <f>SUM(B26:M26)</f>
        <v>463.59999999999997</v>
      </c>
      <c r="O26" s="285">
        <f>ROUND(N26/N25*100,1)</f>
        <v>97.9</v>
      </c>
      <c r="P26" s="219"/>
      <c r="Q26" s="396"/>
      <c r="R26" s="396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</row>
    <row r="27" spans="1:29" ht="11.1" customHeight="1">
      <c r="A27" s="10" t="s">
        <v>203</v>
      </c>
      <c r="B27" s="221">
        <v>34.799999999999997</v>
      </c>
      <c r="C27" s="221">
        <v>36.4</v>
      </c>
      <c r="D27" s="221">
        <v>35.200000000000003</v>
      </c>
      <c r="E27" s="221">
        <v>49.9</v>
      </c>
      <c r="F27" s="221">
        <v>43.1</v>
      </c>
      <c r="G27" s="221">
        <v>48.2</v>
      </c>
      <c r="H27" s="221">
        <v>44.6</v>
      </c>
      <c r="I27" s="221">
        <v>33.799999999999997</v>
      </c>
      <c r="J27" s="221">
        <v>31.8</v>
      </c>
      <c r="K27" s="221">
        <v>38.1</v>
      </c>
      <c r="L27" s="221">
        <v>36.5</v>
      </c>
      <c r="M27" s="221">
        <v>38.200000000000003</v>
      </c>
      <c r="N27" s="422">
        <f>SUM(B27:M27)</f>
        <v>470.6</v>
      </c>
      <c r="O27" s="285">
        <f t="shared" ref="O27:O29" si="0">ROUND(N27/N26*100,1)</f>
        <v>101.5</v>
      </c>
      <c r="P27" s="219"/>
      <c r="Q27" s="396"/>
      <c r="R27" s="396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</row>
    <row r="28" spans="1:29" ht="11.1" customHeight="1">
      <c r="A28" s="10" t="s">
        <v>210</v>
      </c>
      <c r="B28" s="221">
        <v>33.1</v>
      </c>
      <c r="C28" s="221">
        <v>35.1</v>
      </c>
      <c r="D28" s="221">
        <v>41.1</v>
      </c>
      <c r="E28" s="221">
        <v>42.3</v>
      </c>
      <c r="F28" s="221">
        <v>42.9</v>
      </c>
      <c r="G28" s="221">
        <v>48.7</v>
      </c>
      <c r="H28" s="221">
        <v>50.1</v>
      </c>
      <c r="I28" s="221">
        <v>35.4</v>
      </c>
      <c r="J28" s="221">
        <v>35</v>
      </c>
      <c r="K28" s="221">
        <v>39</v>
      </c>
      <c r="L28" s="221">
        <v>38</v>
      </c>
      <c r="M28" s="221">
        <v>37.299999999999997</v>
      </c>
      <c r="N28" s="422">
        <f>SUM(B28:M28)</f>
        <v>478.00000000000006</v>
      </c>
      <c r="O28" s="285">
        <f t="shared" si="0"/>
        <v>101.6</v>
      </c>
      <c r="P28" s="219"/>
      <c r="Q28" s="396"/>
      <c r="R28" s="396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</row>
    <row r="29" spans="1:29" ht="11.1" customHeight="1">
      <c r="A29" s="10" t="s">
        <v>219</v>
      </c>
      <c r="B29" s="221">
        <v>31</v>
      </c>
      <c r="C29" s="221">
        <v>41.9</v>
      </c>
      <c r="D29" s="221">
        <v>40.700000000000003</v>
      </c>
      <c r="E29" s="221">
        <v>47.3</v>
      </c>
      <c r="F29" s="221">
        <v>55.6</v>
      </c>
      <c r="G29" s="221">
        <v>54.5</v>
      </c>
      <c r="H29" s="221"/>
      <c r="I29" s="221"/>
      <c r="J29" s="221"/>
      <c r="K29" s="221"/>
      <c r="L29" s="221"/>
      <c r="M29" s="221"/>
      <c r="N29" s="422">
        <f>SUM(B29:M29)</f>
        <v>271</v>
      </c>
      <c r="O29" s="285">
        <f t="shared" si="0"/>
        <v>56.7</v>
      </c>
      <c r="P29" s="219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1">
        <v>25.8</v>
      </c>
      <c r="C54" s="221">
        <v>27.6</v>
      </c>
      <c r="D54" s="221">
        <v>27.8</v>
      </c>
      <c r="E54" s="221">
        <v>30.9</v>
      </c>
      <c r="F54" s="221">
        <v>36.200000000000003</v>
      </c>
      <c r="G54" s="221">
        <v>32.1</v>
      </c>
      <c r="H54" s="221">
        <v>31.1</v>
      </c>
      <c r="I54" s="221">
        <v>31.7</v>
      </c>
      <c r="J54" s="221">
        <v>31.5</v>
      </c>
      <c r="K54" s="221">
        <v>35.799999999999997</v>
      </c>
      <c r="L54" s="221">
        <v>36</v>
      </c>
      <c r="M54" s="221">
        <v>42.3</v>
      </c>
      <c r="N54" s="290">
        <f>SUM(B54:M54)/12</f>
        <v>32.4</v>
      </c>
      <c r="O54" s="285">
        <v>109.2</v>
      </c>
      <c r="P54" s="219"/>
      <c r="Q54" s="399"/>
      <c r="R54" s="399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1">
        <v>38.9</v>
      </c>
      <c r="C55" s="221">
        <v>41.9</v>
      </c>
      <c r="D55" s="221">
        <v>38.6</v>
      </c>
      <c r="E55" s="221">
        <v>40.799999999999997</v>
      </c>
      <c r="F55" s="221">
        <v>45</v>
      </c>
      <c r="G55" s="221">
        <v>43.7</v>
      </c>
      <c r="H55" s="221">
        <v>40.799999999999997</v>
      </c>
      <c r="I55" s="221">
        <v>38.1</v>
      </c>
      <c r="J55" s="221">
        <v>38.200000000000003</v>
      </c>
      <c r="K55" s="221">
        <v>41.2</v>
      </c>
      <c r="L55" s="221">
        <v>41</v>
      </c>
      <c r="M55" s="221">
        <v>48.4</v>
      </c>
      <c r="N55" s="290">
        <f>SUM(B55:M55)/12</f>
        <v>41.383333333333333</v>
      </c>
      <c r="O55" s="285">
        <f>ROUND(N55/N54*100,1)</f>
        <v>127.7</v>
      </c>
      <c r="P55" s="219"/>
      <c r="Q55" s="399"/>
      <c r="R55" s="399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203</v>
      </c>
      <c r="B56" s="221">
        <v>46.2</v>
      </c>
      <c r="C56" s="221">
        <v>47.2</v>
      </c>
      <c r="D56" s="221">
        <v>44.6</v>
      </c>
      <c r="E56" s="221">
        <v>49.3</v>
      </c>
      <c r="F56" s="221">
        <v>51.6</v>
      </c>
      <c r="G56" s="221">
        <v>50</v>
      </c>
      <c r="H56" s="221">
        <v>46.9</v>
      </c>
      <c r="I56" s="221">
        <v>46</v>
      </c>
      <c r="J56" s="221">
        <v>43.8</v>
      </c>
      <c r="K56" s="221">
        <v>45.9</v>
      </c>
      <c r="L56" s="221">
        <v>45.7</v>
      </c>
      <c r="M56" s="221">
        <v>42.4</v>
      </c>
      <c r="N56" s="290">
        <f>SUM(B56:M56)/12</f>
        <v>46.633333333333326</v>
      </c>
      <c r="O56" s="285">
        <f t="shared" ref="O56:O58" si="1">ROUND(N56/N55*100,1)</f>
        <v>112.7</v>
      </c>
      <c r="P56" s="219"/>
      <c r="Q56" s="399"/>
      <c r="R56" s="399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210</v>
      </c>
      <c r="B57" s="221">
        <v>42.4</v>
      </c>
      <c r="C57" s="221">
        <v>42.8</v>
      </c>
      <c r="D57" s="221">
        <v>43.9</v>
      </c>
      <c r="E57" s="221">
        <v>47.3</v>
      </c>
      <c r="F57" s="221">
        <v>50.1</v>
      </c>
      <c r="G57" s="221">
        <v>52.2</v>
      </c>
      <c r="H57" s="221">
        <v>51.2</v>
      </c>
      <c r="I57" s="221">
        <v>49.2</v>
      </c>
      <c r="J57" s="221">
        <v>48.2</v>
      </c>
      <c r="K57" s="221">
        <v>49.1</v>
      </c>
      <c r="L57" s="221">
        <v>48.9</v>
      </c>
      <c r="M57" s="221">
        <v>50.5</v>
      </c>
      <c r="N57" s="290">
        <f>SUM(B57:M57)/12</f>
        <v>47.983333333333327</v>
      </c>
      <c r="O57" s="285">
        <f t="shared" si="1"/>
        <v>102.9</v>
      </c>
      <c r="P57" s="219"/>
      <c r="Q57" s="399"/>
      <c r="R57" s="399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219</v>
      </c>
      <c r="B58" s="221">
        <v>48.3</v>
      </c>
      <c r="C58" s="221">
        <v>50.9</v>
      </c>
      <c r="D58" s="221">
        <v>48.3</v>
      </c>
      <c r="E58" s="221">
        <v>50.5</v>
      </c>
      <c r="F58" s="221">
        <v>52.1</v>
      </c>
      <c r="G58" s="221">
        <v>49.7</v>
      </c>
      <c r="H58" s="221"/>
      <c r="I58" s="221"/>
      <c r="J58" s="221"/>
      <c r="K58" s="221"/>
      <c r="L58" s="221"/>
      <c r="M58" s="221"/>
      <c r="N58" s="290">
        <f>SUM(B58:M58)/12</f>
        <v>24.983333333333334</v>
      </c>
      <c r="O58" s="285">
        <f t="shared" si="1"/>
        <v>52.1</v>
      </c>
      <c r="P58" s="219"/>
      <c r="Q58" s="293"/>
      <c r="R58" s="293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89">
        <f>SUM(B84:M84)/12</f>
        <v>123.80833333333335</v>
      </c>
      <c r="O84" s="209">
        <v>96.1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89">
        <f>SUM(B85:M85)/12</f>
        <v>93.191666666666663</v>
      </c>
      <c r="O85" s="209">
        <f>ROUND(N85/N84*100,1)</f>
        <v>75.3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203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89">
        <f>SUM(B86:M86)/12</f>
        <v>84.041666666666657</v>
      </c>
      <c r="O86" s="209">
        <f t="shared" ref="O86" si="2">ROUND(N86/N85*100,1)</f>
        <v>90.2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210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89">
        <f>SUM(B87:M87)/12</f>
        <v>82.891666666666666</v>
      </c>
      <c r="O87" s="209">
        <v>98.7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219</v>
      </c>
      <c r="B88" s="15">
        <v>64.900000000000006</v>
      </c>
      <c r="C88" s="15">
        <v>81.8</v>
      </c>
      <c r="D88" s="15">
        <v>84.6</v>
      </c>
      <c r="E88" s="15">
        <v>93.4</v>
      </c>
      <c r="F88" s="15">
        <v>106.7</v>
      </c>
      <c r="G88" s="15">
        <v>109.4</v>
      </c>
      <c r="H88" s="15"/>
      <c r="I88" s="15"/>
      <c r="J88" s="15"/>
      <c r="K88" s="15"/>
      <c r="L88" s="15"/>
      <c r="M88" s="15"/>
      <c r="N88" s="289">
        <f>SUM(B88:M88)/12</f>
        <v>45.066666666666663</v>
      </c>
      <c r="O88" s="209"/>
      <c r="P88" s="57"/>
      <c r="Q88" s="492"/>
      <c r="R88" s="492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30"/>
      <c r="D89" s="501"/>
    </row>
    <row r="90" spans="1:26" s="525" customFormat="1" ht="9.9499999999999993" customHeight="1">
      <c r="D90" s="50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G89" sqref="G89"/>
    </sheetView>
  </sheetViews>
  <sheetFormatPr defaultRowHeight="9.9499999999999993" customHeight="1"/>
  <cols>
    <col min="1" max="1" width="8" style="511" customWidth="1"/>
    <col min="2" max="13" width="6.125" style="511" customWidth="1"/>
    <col min="14" max="26" width="7.625" style="511" customWidth="1"/>
    <col min="27" max="16384" width="9" style="511"/>
  </cols>
  <sheetData>
    <row r="8" spans="1:26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spans="1:26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spans="1:26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26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spans="1:26" ht="9.9499999999999993" customHeigh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9" spans="1:55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55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55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spans="1:55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5" t="s">
        <v>194</v>
      </c>
      <c r="B25" s="496">
        <v>74.8</v>
      </c>
      <c r="C25" s="496">
        <v>80</v>
      </c>
      <c r="D25" s="496">
        <v>85.8</v>
      </c>
      <c r="E25" s="496">
        <v>89.3</v>
      </c>
      <c r="F25" s="496">
        <v>92</v>
      </c>
      <c r="G25" s="496">
        <v>92.3</v>
      </c>
      <c r="H25" s="496">
        <v>93.1</v>
      </c>
      <c r="I25" s="496">
        <v>83.1</v>
      </c>
      <c r="J25" s="496">
        <v>74.400000000000006</v>
      </c>
      <c r="K25" s="496">
        <v>84.4</v>
      </c>
      <c r="L25" s="496">
        <v>80.8</v>
      </c>
      <c r="M25" s="496">
        <v>81.400000000000006</v>
      </c>
      <c r="N25" s="290">
        <f>SUM(B25:M25)</f>
        <v>1011.4</v>
      </c>
      <c r="O25" s="285">
        <v>97.1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5" t="s">
        <v>197</v>
      </c>
      <c r="B26" s="496">
        <v>67.3</v>
      </c>
      <c r="C26" s="496">
        <v>73</v>
      </c>
      <c r="D26" s="496">
        <v>86.4</v>
      </c>
      <c r="E26" s="496">
        <v>89</v>
      </c>
      <c r="F26" s="496">
        <v>74.5</v>
      </c>
      <c r="G26" s="496">
        <v>91.5</v>
      </c>
      <c r="H26" s="496">
        <v>85.7</v>
      </c>
      <c r="I26" s="496">
        <v>83.3</v>
      </c>
      <c r="J26" s="496">
        <v>85</v>
      </c>
      <c r="K26" s="496">
        <v>90.2</v>
      </c>
      <c r="L26" s="496">
        <v>91.7</v>
      </c>
      <c r="M26" s="496">
        <v>82.4</v>
      </c>
      <c r="N26" s="497">
        <f>SUM(B26:M26)</f>
        <v>1000.0000000000001</v>
      </c>
      <c r="O26" s="498">
        <f>ROUND(N26/N25*100,1)</f>
        <v>98.9</v>
      </c>
      <c r="P26" s="502"/>
      <c r="Q26" s="503"/>
      <c r="R26" s="503"/>
      <c r="S26" s="502"/>
      <c r="T26" s="502"/>
      <c r="U26" s="502"/>
      <c r="V26" s="502"/>
      <c r="W26" s="502"/>
      <c r="X26" s="502"/>
      <c r="Y26" s="502"/>
      <c r="Z26" s="502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5" t="s">
        <v>203</v>
      </c>
      <c r="B27" s="496">
        <v>65.8</v>
      </c>
      <c r="C27" s="496">
        <v>77.2</v>
      </c>
      <c r="D27" s="496">
        <v>98.6</v>
      </c>
      <c r="E27" s="496">
        <v>102.1</v>
      </c>
      <c r="F27" s="496">
        <v>107.9</v>
      </c>
      <c r="G27" s="496">
        <v>110.2</v>
      </c>
      <c r="H27" s="496">
        <v>110.1</v>
      </c>
      <c r="I27" s="496">
        <v>92.2</v>
      </c>
      <c r="J27" s="496">
        <v>93.8</v>
      </c>
      <c r="K27" s="496">
        <v>96.7</v>
      </c>
      <c r="L27" s="496">
        <v>111.1</v>
      </c>
      <c r="M27" s="496">
        <v>104.1</v>
      </c>
      <c r="N27" s="497">
        <f>SUM(B27:M27)</f>
        <v>1169.8</v>
      </c>
      <c r="O27" s="498">
        <f t="shared" ref="O27:O29" si="0">ROUND(N27/N26*100,1)</f>
        <v>117</v>
      </c>
      <c r="P27" s="502"/>
      <c r="Q27" s="503"/>
      <c r="R27" s="503"/>
      <c r="S27" s="502"/>
      <c r="T27" s="502"/>
      <c r="U27" s="502"/>
      <c r="V27" s="502"/>
      <c r="W27" s="502"/>
      <c r="X27" s="502"/>
      <c r="Y27" s="502"/>
      <c r="Z27" s="502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5" t="s">
        <v>210</v>
      </c>
      <c r="B28" s="496">
        <v>86.4</v>
      </c>
      <c r="C28" s="496">
        <v>105.9</v>
      </c>
      <c r="D28" s="496">
        <v>115.8</v>
      </c>
      <c r="E28" s="496">
        <v>124.6</v>
      </c>
      <c r="F28" s="496">
        <v>121.9</v>
      </c>
      <c r="G28" s="496">
        <v>135.4</v>
      </c>
      <c r="H28" s="496">
        <v>137.80000000000001</v>
      </c>
      <c r="I28" s="496">
        <v>127</v>
      </c>
      <c r="J28" s="496">
        <v>126.1</v>
      </c>
      <c r="K28" s="496">
        <v>125.2</v>
      </c>
      <c r="L28" s="496">
        <v>122.8</v>
      </c>
      <c r="M28" s="496">
        <v>110</v>
      </c>
      <c r="N28" s="497">
        <f>SUM(B28:M28)</f>
        <v>1438.8999999999999</v>
      </c>
      <c r="O28" s="498">
        <f t="shared" si="0"/>
        <v>123</v>
      </c>
      <c r="P28" s="502"/>
      <c r="Q28" s="503"/>
      <c r="R28" s="503"/>
      <c r="S28" s="502"/>
      <c r="T28" s="502"/>
      <c r="U28" s="502"/>
      <c r="V28" s="502"/>
      <c r="W28" s="502"/>
      <c r="X28" s="502"/>
      <c r="Y28" s="502"/>
      <c r="Z28" s="502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5" t="s">
        <v>219</v>
      </c>
      <c r="B29" s="496">
        <v>91</v>
      </c>
      <c r="C29" s="496">
        <v>88.5</v>
      </c>
      <c r="D29" s="496">
        <v>127.1</v>
      </c>
      <c r="E29" s="496">
        <v>123.6</v>
      </c>
      <c r="F29" s="496">
        <v>127.3</v>
      </c>
      <c r="G29" s="496">
        <v>123.9</v>
      </c>
      <c r="H29" s="496"/>
      <c r="I29" s="496"/>
      <c r="J29" s="496"/>
      <c r="K29" s="496"/>
      <c r="L29" s="496"/>
      <c r="M29" s="496"/>
      <c r="N29" s="497">
        <f>SUM(B29:M29)</f>
        <v>681.4</v>
      </c>
      <c r="O29" s="498">
        <f t="shared" si="0"/>
        <v>47.4</v>
      </c>
      <c r="P29" s="502"/>
      <c r="Q29" s="504"/>
      <c r="R29" s="504"/>
      <c r="S29" s="502"/>
      <c r="T29" s="502"/>
      <c r="U29" s="502"/>
      <c r="V29" s="502"/>
      <c r="W29" s="502"/>
      <c r="X29" s="502"/>
      <c r="Y29" s="502"/>
      <c r="Z29" s="502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8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0" customFormat="1" ht="11.1" customHeight="1">
      <c r="A53" s="505"/>
      <c r="B53" s="506" t="s">
        <v>90</v>
      </c>
      <c r="C53" s="506" t="s">
        <v>91</v>
      </c>
      <c r="D53" s="506" t="s">
        <v>92</v>
      </c>
      <c r="E53" s="506" t="s">
        <v>93</v>
      </c>
      <c r="F53" s="506" t="s">
        <v>94</v>
      </c>
      <c r="G53" s="506" t="s">
        <v>95</v>
      </c>
      <c r="H53" s="506" t="s">
        <v>96</v>
      </c>
      <c r="I53" s="506" t="s">
        <v>97</v>
      </c>
      <c r="J53" s="506" t="s">
        <v>98</v>
      </c>
      <c r="K53" s="506" t="s">
        <v>99</v>
      </c>
      <c r="L53" s="506" t="s">
        <v>100</v>
      </c>
      <c r="M53" s="506" t="s">
        <v>101</v>
      </c>
      <c r="N53" s="507" t="s">
        <v>150</v>
      </c>
      <c r="O53" s="508" t="s">
        <v>152</v>
      </c>
      <c r="P53" s="509"/>
      <c r="Q53" s="509"/>
      <c r="R53" s="509"/>
      <c r="S53" s="509"/>
      <c r="T53" s="509"/>
      <c r="U53" s="509"/>
      <c r="V53" s="509"/>
      <c r="W53" s="509"/>
      <c r="X53" s="509"/>
      <c r="Y53" s="509"/>
      <c r="Z53" s="509"/>
      <c r="AA53" s="501"/>
      <c r="AB53" s="501"/>
      <c r="AC53" s="501"/>
      <c r="AD53" s="501"/>
      <c r="AE53" s="501"/>
      <c r="AF53" s="501"/>
      <c r="AG53" s="501"/>
      <c r="AH53" s="501"/>
      <c r="AI53" s="501"/>
      <c r="AJ53" s="501"/>
      <c r="AK53" s="501"/>
      <c r="AL53" s="501"/>
      <c r="AM53" s="501"/>
      <c r="AN53" s="501"/>
      <c r="AO53" s="501"/>
      <c r="AP53" s="501"/>
      <c r="AQ53" s="501"/>
      <c r="AR53" s="501"/>
      <c r="AS53" s="501"/>
      <c r="AT53" s="501"/>
      <c r="AU53" s="501"/>
      <c r="AV53" s="501"/>
    </row>
    <row r="54" spans="1:48" s="420" customFormat="1" ht="11.1" customHeight="1">
      <c r="A54" s="495" t="s">
        <v>194</v>
      </c>
      <c r="B54" s="496">
        <v>80</v>
      </c>
      <c r="C54" s="496">
        <v>84.1</v>
      </c>
      <c r="D54" s="496">
        <v>84.5</v>
      </c>
      <c r="E54" s="496">
        <v>90.6</v>
      </c>
      <c r="F54" s="496">
        <v>100.8</v>
      </c>
      <c r="G54" s="496">
        <v>107.1</v>
      </c>
      <c r="H54" s="496">
        <v>100.5</v>
      </c>
      <c r="I54" s="496">
        <v>87.9</v>
      </c>
      <c r="J54" s="496">
        <v>85</v>
      </c>
      <c r="K54" s="496">
        <v>81.8</v>
      </c>
      <c r="L54" s="496">
        <v>84.8</v>
      </c>
      <c r="M54" s="496">
        <v>80.8</v>
      </c>
      <c r="N54" s="497">
        <f>SUM(B54:M54)/12</f>
        <v>88.99166666666666</v>
      </c>
      <c r="O54" s="498">
        <v>105.2</v>
      </c>
      <c r="P54" s="499"/>
      <c r="Q54" s="500"/>
      <c r="R54" s="500"/>
      <c r="S54" s="499"/>
      <c r="T54" s="499"/>
      <c r="U54" s="499"/>
      <c r="V54" s="499"/>
      <c r="W54" s="499"/>
      <c r="X54" s="499"/>
      <c r="Y54" s="499"/>
      <c r="Z54" s="499"/>
      <c r="AA54" s="501"/>
      <c r="AB54" s="501"/>
      <c r="AC54" s="501"/>
      <c r="AD54" s="501"/>
      <c r="AE54" s="501"/>
      <c r="AF54" s="501"/>
      <c r="AG54" s="501"/>
      <c r="AH54" s="501"/>
      <c r="AI54" s="501"/>
      <c r="AJ54" s="501"/>
      <c r="AK54" s="501"/>
      <c r="AL54" s="501"/>
      <c r="AM54" s="501"/>
      <c r="AN54" s="501"/>
      <c r="AO54" s="501"/>
      <c r="AP54" s="501"/>
      <c r="AQ54" s="501"/>
      <c r="AR54" s="501"/>
      <c r="AS54" s="501"/>
      <c r="AT54" s="501"/>
      <c r="AU54" s="501"/>
      <c r="AV54" s="501"/>
    </row>
    <row r="55" spans="1:48" s="420" customFormat="1" ht="11.1" customHeight="1">
      <c r="A55" s="495" t="s">
        <v>197</v>
      </c>
      <c r="B55" s="496">
        <v>87.5</v>
      </c>
      <c r="C55" s="496">
        <v>86</v>
      </c>
      <c r="D55" s="496">
        <v>88.7</v>
      </c>
      <c r="E55" s="496">
        <v>92</v>
      </c>
      <c r="F55" s="496">
        <v>87.1</v>
      </c>
      <c r="G55" s="496">
        <v>88.8</v>
      </c>
      <c r="H55" s="496">
        <v>85.6</v>
      </c>
      <c r="I55" s="496">
        <v>85.8</v>
      </c>
      <c r="J55" s="496">
        <v>84.5</v>
      </c>
      <c r="K55" s="496">
        <v>89.5</v>
      </c>
      <c r="L55" s="496">
        <v>92.2</v>
      </c>
      <c r="M55" s="496">
        <v>85.7</v>
      </c>
      <c r="N55" s="497">
        <f>SUM(B55:M55)/12</f>
        <v>87.783333333333317</v>
      </c>
      <c r="O55" s="498">
        <f t="shared" ref="O55:O56" si="1">ROUND(N55/N54*100,1)</f>
        <v>98.6</v>
      </c>
      <c r="P55" s="499"/>
      <c r="Q55" s="500"/>
      <c r="R55" s="500"/>
      <c r="S55" s="499"/>
      <c r="T55" s="499"/>
      <c r="U55" s="499"/>
      <c r="V55" s="499"/>
      <c r="W55" s="499"/>
      <c r="X55" s="499"/>
      <c r="Y55" s="499"/>
      <c r="Z55" s="499"/>
      <c r="AA55" s="501"/>
      <c r="AB55" s="501"/>
      <c r="AC55" s="501"/>
      <c r="AD55" s="501"/>
      <c r="AE55" s="501"/>
      <c r="AF55" s="501"/>
      <c r="AG55" s="501"/>
      <c r="AH55" s="501"/>
      <c r="AI55" s="501"/>
      <c r="AJ55" s="501"/>
      <c r="AK55" s="501"/>
      <c r="AL55" s="501"/>
      <c r="AM55" s="501"/>
      <c r="AN55" s="501"/>
      <c r="AO55" s="501"/>
      <c r="AP55" s="501"/>
      <c r="AQ55" s="501"/>
      <c r="AR55" s="501"/>
      <c r="AS55" s="501"/>
      <c r="AT55" s="501"/>
      <c r="AU55" s="501"/>
      <c r="AV55" s="501"/>
    </row>
    <row r="56" spans="1:48" s="420" customFormat="1" ht="11.1" customHeight="1">
      <c r="A56" s="495" t="s">
        <v>203</v>
      </c>
      <c r="B56" s="496">
        <v>84</v>
      </c>
      <c r="C56" s="496">
        <v>84.8</v>
      </c>
      <c r="D56" s="496">
        <v>92.1</v>
      </c>
      <c r="E56" s="496">
        <v>91.6</v>
      </c>
      <c r="F56" s="496">
        <v>101.2</v>
      </c>
      <c r="G56" s="496">
        <v>98.3</v>
      </c>
      <c r="H56" s="496">
        <v>99.7</v>
      </c>
      <c r="I56" s="496">
        <v>93.7</v>
      </c>
      <c r="J56" s="496">
        <v>97.1</v>
      </c>
      <c r="K56" s="496">
        <v>93.4</v>
      </c>
      <c r="L56" s="496">
        <v>102.6</v>
      </c>
      <c r="M56" s="496">
        <v>94.6</v>
      </c>
      <c r="N56" s="497">
        <f>SUM(B56:M56)/12</f>
        <v>94.424999999999997</v>
      </c>
      <c r="O56" s="498">
        <f t="shared" si="1"/>
        <v>107.6</v>
      </c>
      <c r="P56" s="499"/>
      <c r="Q56" s="500"/>
      <c r="R56" s="500"/>
      <c r="S56" s="499"/>
      <c r="T56" s="499"/>
      <c r="U56" s="499"/>
      <c r="V56" s="499"/>
      <c r="W56" s="499"/>
      <c r="X56" s="499"/>
      <c r="Y56" s="499"/>
      <c r="Z56" s="499"/>
      <c r="AA56" s="501"/>
    </row>
    <row r="57" spans="1:48" s="420" customFormat="1" ht="11.1" customHeight="1">
      <c r="A57" s="10" t="s">
        <v>210</v>
      </c>
      <c r="B57" s="216">
        <v>92.5</v>
      </c>
      <c r="C57" s="216">
        <v>102.9</v>
      </c>
      <c r="D57" s="216">
        <v>99.4</v>
      </c>
      <c r="E57" s="216">
        <v>109.4</v>
      </c>
      <c r="F57" s="216">
        <v>112.9</v>
      </c>
      <c r="G57" s="216">
        <v>124.7</v>
      </c>
      <c r="H57" s="216">
        <v>123</v>
      </c>
      <c r="I57" s="216">
        <v>131.30000000000001</v>
      </c>
      <c r="J57" s="216">
        <v>130.1</v>
      </c>
      <c r="K57" s="216">
        <v>132.19999999999999</v>
      </c>
      <c r="L57" s="216">
        <v>134.30000000000001</v>
      </c>
      <c r="M57" s="216">
        <v>124.2</v>
      </c>
      <c r="N57" s="497">
        <f>SUM(B57:M57)/12</f>
        <v>118.075</v>
      </c>
      <c r="O57" s="498">
        <v>124.2</v>
      </c>
      <c r="P57" s="499"/>
      <c r="Q57" s="500"/>
      <c r="R57" s="500"/>
      <c r="S57" s="499"/>
      <c r="T57" s="499"/>
      <c r="U57" s="499"/>
      <c r="V57" s="499"/>
      <c r="W57" s="499"/>
      <c r="X57" s="499"/>
      <c r="Y57" s="499"/>
      <c r="Z57" s="499"/>
      <c r="AA57" s="501"/>
    </row>
    <row r="58" spans="1:48" s="213" customFormat="1" ht="11.1" customHeight="1">
      <c r="A58" s="10" t="s">
        <v>219</v>
      </c>
      <c r="B58" s="216">
        <v>120.5</v>
      </c>
      <c r="C58" s="216">
        <v>109</v>
      </c>
      <c r="D58" s="216">
        <v>119.8</v>
      </c>
      <c r="E58" s="216">
        <v>121.6</v>
      </c>
      <c r="F58" s="216">
        <v>136.1</v>
      </c>
      <c r="G58" s="216">
        <v>141.5</v>
      </c>
      <c r="H58" s="216"/>
      <c r="I58" s="216"/>
      <c r="J58" s="216"/>
      <c r="K58" s="216"/>
      <c r="L58" s="216"/>
      <c r="M58" s="216"/>
      <c r="N58" s="290">
        <f>SUM(B58:M58)/12</f>
        <v>62.375</v>
      </c>
      <c r="O58" s="498"/>
      <c r="P58" s="223"/>
      <c r="Q58" s="493"/>
      <c r="R58" s="493"/>
      <c r="S58" s="223"/>
      <c r="T58" s="223"/>
      <c r="U58" s="223"/>
      <c r="V58" s="223"/>
      <c r="W58" s="223"/>
      <c r="X58" s="223"/>
      <c r="Y58" s="223"/>
      <c r="Z58" s="223"/>
      <c r="AA58" s="211"/>
    </row>
    <row r="59" spans="1:48" ht="9.9499999999999993" customHeight="1">
      <c r="A59" s="21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4"/>
    </row>
    <row r="68" spans="18:18" ht="9.9499999999999993" customHeight="1">
      <c r="R68" s="494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3" customFormat="1" ht="11.1" customHeight="1">
      <c r="A83" s="15"/>
      <c r="B83" s="207" t="s">
        <v>90</v>
      </c>
      <c r="C83" s="207" t="s">
        <v>91</v>
      </c>
      <c r="D83" s="207" t="s">
        <v>92</v>
      </c>
      <c r="E83" s="207" t="s">
        <v>93</v>
      </c>
      <c r="F83" s="207" t="s">
        <v>94</v>
      </c>
      <c r="G83" s="207" t="s">
        <v>95</v>
      </c>
      <c r="H83" s="207" t="s">
        <v>96</v>
      </c>
      <c r="I83" s="207" t="s">
        <v>97</v>
      </c>
      <c r="J83" s="207" t="s">
        <v>98</v>
      </c>
      <c r="K83" s="207" t="s">
        <v>99</v>
      </c>
      <c r="L83" s="207" t="s">
        <v>100</v>
      </c>
      <c r="M83" s="207" t="s">
        <v>101</v>
      </c>
      <c r="N83" s="284" t="s">
        <v>150</v>
      </c>
      <c r="O83" s="210" t="s">
        <v>152</v>
      </c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</row>
    <row r="84" spans="1:26" s="213" customFormat="1" ht="11.1" customHeight="1">
      <c r="A84" s="10" t="s">
        <v>194</v>
      </c>
      <c r="B84" s="209">
        <v>93.2</v>
      </c>
      <c r="C84" s="209">
        <v>95</v>
      </c>
      <c r="D84" s="209">
        <v>101.6</v>
      </c>
      <c r="E84" s="209">
        <v>98.6</v>
      </c>
      <c r="F84" s="209">
        <v>90.8</v>
      </c>
      <c r="G84" s="209">
        <v>85.8</v>
      </c>
      <c r="H84" s="209">
        <v>92.8</v>
      </c>
      <c r="I84" s="209">
        <v>94.8</v>
      </c>
      <c r="J84" s="209">
        <v>87.7</v>
      </c>
      <c r="K84" s="209">
        <v>103.1</v>
      </c>
      <c r="L84" s="209">
        <v>95.2</v>
      </c>
      <c r="M84" s="209">
        <v>100.7</v>
      </c>
      <c r="N84" s="289">
        <f t="shared" ref="N84:N88" si="2">SUM(B84:M84)/12</f>
        <v>94.941666666666663</v>
      </c>
      <c r="O84" s="295">
        <v>92.6</v>
      </c>
      <c r="P84" s="211"/>
      <c r="Q84" s="400"/>
      <c r="R84" s="400"/>
      <c r="S84" s="211"/>
      <c r="T84" s="211"/>
      <c r="U84" s="211"/>
      <c r="V84" s="211"/>
      <c r="W84" s="211"/>
      <c r="X84" s="211"/>
      <c r="Y84" s="211"/>
      <c r="Z84" s="211"/>
    </row>
    <row r="85" spans="1:26" s="213" customFormat="1" ht="11.1" customHeight="1">
      <c r="A85" s="10" t="s">
        <v>197</v>
      </c>
      <c r="B85" s="209">
        <v>76</v>
      </c>
      <c r="C85" s="209">
        <v>85.1</v>
      </c>
      <c r="D85" s="209">
        <v>97.4</v>
      </c>
      <c r="E85" s="209">
        <v>96.6</v>
      </c>
      <c r="F85" s="209">
        <v>86</v>
      </c>
      <c r="G85" s="209">
        <v>103.1</v>
      </c>
      <c r="H85" s="209">
        <v>100.1</v>
      </c>
      <c r="I85" s="209">
        <v>97.1</v>
      </c>
      <c r="J85" s="209">
        <v>100.5</v>
      </c>
      <c r="K85" s="209">
        <v>100.8</v>
      </c>
      <c r="L85" s="209">
        <v>99.4</v>
      </c>
      <c r="M85" s="209">
        <v>96.3</v>
      </c>
      <c r="N85" s="289">
        <f t="shared" si="2"/>
        <v>94.866666666666674</v>
      </c>
      <c r="O85" s="295">
        <f t="shared" ref="O85:O88" si="3">ROUND(N85/N84*100,1)</f>
        <v>99.9</v>
      </c>
      <c r="P85" s="211"/>
      <c r="Q85" s="400"/>
      <c r="R85" s="400"/>
      <c r="S85" s="211"/>
      <c r="T85" s="211"/>
      <c r="U85" s="211"/>
      <c r="V85" s="211"/>
      <c r="W85" s="211"/>
      <c r="X85" s="211"/>
      <c r="Y85" s="211"/>
      <c r="Z85" s="211"/>
    </row>
    <row r="86" spans="1:26" s="213" customFormat="1" ht="11.1" customHeight="1">
      <c r="A86" s="10" t="s">
        <v>203</v>
      </c>
      <c r="B86" s="209">
        <v>78.599999999999994</v>
      </c>
      <c r="C86" s="209">
        <v>91.1</v>
      </c>
      <c r="D86" s="209">
        <v>107.4</v>
      </c>
      <c r="E86" s="209">
        <v>111.5</v>
      </c>
      <c r="F86" s="209">
        <v>106.9</v>
      </c>
      <c r="G86" s="209">
        <v>112</v>
      </c>
      <c r="H86" s="209">
        <v>110.5</v>
      </c>
      <c r="I86" s="209">
        <v>98.5</v>
      </c>
      <c r="J86" s="209">
        <v>96.5</v>
      </c>
      <c r="K86" s="209">
        <v>103.5</v>
      </c>
      <c r="L86" s="209">
        <v>108.7</v>
      </c>
      <c r="M86" s="209">
        <v>109.6</v>
      </c>
      <c r="N86" s="289">
        <f t="shared" si="2"/>
        <v>102.89999999999999</v>
      </c>
      <c r="O86" s="295">
        <f t="shared" si="3"/>
        <v>108.5</v>
      </c>
      <c r="P86" s="211"/>
      <c r="Q86" s="400"/>
      <c r="R86" s="400"/>
      <c r="S86" s="211"/>
      <c r="T86" s="211"/>
      <c r="U86" s="211"/>
      <c r="V86" s="211"/>
      <c r="W86" s="211"/>
      <c r="X86" s="211"/>
      <c r="Y86" s="211"/>
      <c r="Z86" s="211"/>
    </row>
    <row r="87" spans="1:26" s="213" customFormat="1" ht="11.1" customHeight="1">
      <c r="A87" s="10" t="s">
        <v>210</v>
      </c>
      <c r="B87" s="209">
        <v>93.4</v>
      </c>
      <c r="C87" s="209">
        <v>103.1</v>
      </c>
      <c r="D87" s="209">
        <v>116.2</v>
      </c>
      <c r="E87" s="209">
        <v>114.5</v>
      </c>
      <c r="F87" s="209">
        <v>108.1</v>
      </c>
      <c r="G87" s="209">
        <v>109</v>
      </c>
      <c r="H87" s="209">
        <v>112</v>
      </c>
      <c r="I87" s="209">
        <v>96.6</v>
      </c>
      <c r="J87" s="209">
        <v>97</v>
      </c>
      <c r="K87" s="209">
        <v>94.7</v>
      </c>
      <c r="L87" s="209">
        <v>91.3</v>
      </c>
      <c r="M87" s="209">
        <v>89</v>
      </c>
      <c r="N87" s="289">
        <f t="shared" si="2"/>
        <v>102.07499999999999</v>
      </c>
      <c r="O87" s="295">
        <f t="shared" si="3"/>
        <v>99.2</v>
      </c>
      <c r="P87" s="211"/>
      <c r="Q87" s="400"/>
      <c r="R87" s="400"/>
      <c r="S87" s="211"/>
      <c r="T87" s="211"/>
      <c r="U87" s="211"/>
      <c r="V87" s="211"/>
      <c r="W87" s="211"/>
      <c r="X87" s="211"/>
      <c r="Y87" s="211"/>
      <c r="Z87" s="211"/>
    </row>
    <row r="88" spans="1:26" s="213" customFormat="1" ht="11.1" customHeight="1">
      <c r="A88" s="10" t="s">
        <v>219</v>
      </c>
      <c r="B88" s="209">
        <v>76</v>
      </c>
      <c r="C88" s="209">
        <v>82.2</v>
      </c>
      <c r="D88" s="209">
        <v>106.4</v>
      </c>
      <c r="E88" s="209">
        <v>101.7</v>
      </c>
      <c r="F88" s="209">
        <v>93.2</v>
      </c>
      <c r="G88" s="209">
        <v>87.3</v>
      </c>
      <c r="H88" s="209"/>
      <c r="I88" s="209"/>
      <c r="J88" s="209"/>
      <c r="K88" s="209"/>
      <c r="L88" s="209"/>
      <c r="M88" s="209"/>
      <c r="N88" s="289">
        <f t="shared" si="2"/>
        <v>45.566666666666663</v>
      </c>
      <c r="O88" s="295">
        <f t="shared" si="3"/>
        <v>44.6</v>
      </c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 ht="9.9499999999999993" customHeight="1">
      <c r="E89" s="53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G89" sqref="G89"/>
    </sheetView>
  </sheetViews>
  <sheetFormatPr defaultRowHeight="9.9499999999999993" customHeight="1"/>
  <cols>
    <col min="1" max="1" width="8" style="510" customWidth="1"/>
    <col min="2" max="13" width="6.125" style="510" customWidth="1"/>
    <col min="14" max="26" width="7.625" style="510" customWidth="1"/>
    <col min="27" max="16384" width="9" style="510"/>
  </cols>
  <sheetData>
    <row r="8" spans="1:26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spans="1:26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spans="1:26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26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spans="1:26" ht="9.9499999999999993" customHeigh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9" spans="1:55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55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55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spans="1:55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194</v>
      </c>
      <c r="B25" s="216">
        <v>7.5</v>
      </c>
      <c r="C25" s="216">
        <v>8</v>
      </c>
      <c r="D25" s="216">
        <v>8.6</v>
      </c>
      <c r="E25" s="216">
        <v>8.9</v>
      </c>
      <c r="F25" s="216">
        <v>9.1999999999999993</v>
      </c>
      <c r="G25" s="216">
        <v>9.1999999999999993</v>
      </c>
      <c r="H25" s="216">
        <v>9.3000000000000007</v>
      </c>
      <c r="I25" s="216">
        <v>8.3000000000000007</v>
      </c>
      <c r="J25" s="216">
        <v>7.4</v>
      </c>
      <c r="K25" s="216">
        <v>8.4</v>
      </c>
      <c r="L25" s="216">
        <v>8.1</v>
      </c>
      <c r="M25" s="216">
        <v>8.1</v>
      </c>
      <c r="N25" s="290">
        <f>SUM(B25:M25)</f>
        <v>101</v>
      </c>
      <c r="O25" s="285">
        <v>97.1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6">
        <v>6.7</v>
      </c>
      <c r="C26" s="216">
        <v>7.3</v>
      </c>
      <c r="D26" s="216">
        <v>8.6</v>
      </c>
      <c r="E26" s="216">
        <v>8.9</v>
      </c>
      <c r="F26" s="216">
        <v>7.5</v>
      </c>
      <c r="G26" s="216">
        <v>9.1</v>
      </c>
      <c r="H26" s="216">
        <v>8.6</v>
      </c>
      <c r="I26" s="216">
        <v>8.3000000000000007</v>
      </c>
      <c r="J26" s="216">
        <v>8.5</v>
      </c>
      <c r="K26" s="216">
        <v>9</v>
      </c>
      <c r="L26" s="216">
        <v>9.1999999999999993</v>
      </c>
      <c r="M26" s="216">
        <v>8.1999999999999993</v>
      </c>
      <c r="N26" s="290">
        <f>SUM(B26:M26)</f>
        <v>99.9</v>
      </c>
      <c r="O26" s="285">
        <f>ROUND(N26/N25*100,1)</f>
        <v>98.9</v>
      </c>
      <c r="P26" s="219"/>
      <c r="Q26" s="396"/>
      <c r="R26" s="396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203</v>
      </c>
      <c r="B27" s="216">
        <v>6.6</v>
      </c>
      <c r="C27" s="216">
        <v>7.7</v>
      </c>
      <c r="D27" s="216">
        <v>9.9</v>
      </c>
      <c r="E27" s="216">
        <v>10.199999999999999</v>
      </c>
      <c r="F27" s="216">
        <v>10.8</v>
      </c>
      <c r="G27" s="216">
        <v>11</v>
      </c>
      <c r="H27" s="216">
        <v>11</v>
      </c>
      <c r="I27" s="216">
        <v>9.1999999999999993</v>
      </c>
      <c r="J27" s="216">
        <v>9.4</v>
      </c>
      <c r="K27" s="216">
        <v>9.6999999999999993</v>
      </c>
      <c r="L27" s="216">
        <v>11.1</v>
      </c>
      <c r="M27" s="216">
        <v>10.4</v>
      </c>
      <c r="N27" s="422">
        <f>SUM(B27:M27)</f>
        <v>117.00000000000001</v>
      </c>
      <c r="O27" s="285">
        <f t="shared" ref="O27:O29" si="0">ROUND(N27/N26*100,1)</f>
        <v>117.1</v>
      </c>
      <c r="P27" s="219"/>
      <c r="Q27" s="396"/>
      <c r="R27" s="396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210</v>
      </c>
      <c r="B28" s="216">
        <v>8.6</v>
      </c>
      <c r="C28" s="216">
        <v>10.6</v>
      </c>
      <c r="D28" s="216">
        <v>11.6</v>
      </c>
      <c r="E28" s="216">
        <v>12.5</v>
      </c>
      <c r="F28" s="216">
        <v>12.2</v>
      </c>
      <c r="G28" s="216">
        <v>13.5</v>
      </c>
      <c r="H28" s="216">
        <v>13.8</v>
      </c>
      <c r="I28" s="216">
        <v>12.7</v>
      </c>
      <c r="J28" s="216">
        <v>12.6</v>
      </c>
      <c r="K28" s="216">
        <v>12.5</v>
      </c>
      <c r="L28" s="216">
        <v>12.3</v>
      </c>
      <c r="M28" s="216">
        <v>11</v>
      </c>
      <c r="N28" s="290">
        <f>SUM(B28:M28)</f>
        <v>143.9</v>
      </c>
      <c r="O28" s="285">
        <f t="shared" si="0"/>
        <v>123</v>
      </c>
      <c r="P28" s="219"/>
      <c r="Q28" s="396"/>
      <c r="R28" s="396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219</v>
      </c>
      <c r="B29" s="216">
        <v>9.1</v>
      </c>
      <c r="C29" s="216">
        <v>8.9</v>
      </c>
      <c r="D29" s="216">
        <v>12.7</v>
      </c>
      <c r="E29" s="216">
        <v>12.4</v>
      </c>
      <c r="F29" s="216">
        <v>12.7</v>
      </c>
      <c r="G29" s="216">
        <v>12.4</v>
      </c>
      <c r="H29" s="216"/>
      <c r="I29" s="216"/>
      <c r="J29" s="216"/>
      <c r="K29" s="216"/>
      <c r="L29" s="216"/>
      <c r="M29" s="216"/>
      <c r="N29" s="290">
        <f>SUM(B29:M29)</f>
        <v>68.2</v>
      </c>
      <c r="O29" s="285">
        <f t="shared" si="0"/>
        <v>47.4</v>
      </c>
      <c r="P29" s="219"/>
      <c r="Q29" s="293"/>
      <c r="R29" s="293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8"/>
    </row>
    <row r="53" spans="1:48" s="213" customFormat="1" ht="11.1" customHeight="1">
      <c r="A53" s="15"/>
      <c r="B53" s="207" t="s">
        <v>90</v>
      </c>
      <c r="C53" s="207" t="s">
        <v>91</v>
      </c>
      <c r="D53" s="207" t="s">
        <v>92</v>
      </c>
      <c r="E53" s="207" t="s">
        <v>93</v>
      </c>
      <c r="F53" s="207" t="s">
        <v>94</v>
      </c>
      <c r="G53" s="207" t="s">
        <v>95</v>
      </c>
      <c r="H53" s="207" t="s">
        <v>96</v>
      </c>
      <c r="I53" s="207" t="s">
        <v>97</v>
      </c>
      <c r="J53" s="207" t="s">
        <v>98</v>
      </c>
      <c r="K53" s="207" t="s">
        <v>99</v>
      </c>
      <c r="L53" s="207" t="s">
        <v>100</v>
      </c>
      <c r="M53" s="207" t="s">
        <v>101</v>
      </c>
      <c r="N53" s="284" t="s">
        <v>150</v>
      </c>
      <c r="O53" s="210" t="s">
        <v>152</v>
      </c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</row>
    <row r="54" spans="1:48" s="213" customFormat="1" ht="11.1" customHeight="1">
      <c r="A54" s="10" t="s">
        <v>194</v>
      </c>
      <c r="B54" s="216">
        <v>8</v>
      </c>
      <c r="C54" s="216">
        <v>8.4</v>
      </c>
      <c r="D54" s="216">
        <v>8.5</v>
      </c>
      <c r="E54" s="216">
        <v>9.1</v>
      </c>
      <c r="F54" s="216">
        <v>10.1</v>
      </c>
      <c r="G54" s="216">
        <v>10.7</v>
      </c>
      <c r="H54" s="216">
        <v>10.1</v>
      </c>
      <c r="I54" s="216">
        <v>8.8000000000000007</v>
      </c>
      <c r="J54" s="216">
        <v>8.5</v>
      </c>
      <c r="K54" s="216">
        <v>8.1999999999999993</v>
      </c>
      <c r="L54" s="216">
        <v>8.5</v>
      </c>
      <c r="M54" s="216">
        <v>8.1</v>
      </c>
      <c r="N54" s="290">
        <f>SUM(B54:M54)/12</f>
        <v>8.9166666666666661</v>
      </c>
      <c r="O54" s="285">
        <v>105.4</v>
      </c>
      <c r="P54" s="223"/>
      <c r="Q54" s="390"/>
      <c r="R54" s="390"/>
      <c r="S54" s="223"/>
      <c r="T54" s="223"/>
      <c r="U54" s="223"/>
      <c r="V54" s="223"/>
      <c r="W54" s="223"/>
      <c r="X54" s="223"/>
      <c r="Y54" s="223"/>
      <c r="Z54" s="223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</row>
    <row r="55" spans="1:48" s="213" customFormat="1" ht="11.1" customHeight="1">
      <c r="A55" s="10" t="s">
        <v>197</v>
      </c>
      <c r="B55" s="216">
        <v>8.6999999999999993</v>
      </c>
      <c r="C55" s="216">
        <v>8.6</v>
      </c>
      <c r="D55" s="216">
        <v>8.9</v>
      </c>
      <c r="E55" s="216">
        <v>9.1999999999999993</v>
      </c>
      <c r="F55" s="216">
        <v>8.6999999999999993</v>
      </c>
      <c r="G55" s="216">
        <v>8.9</v>
      </c>
      <c r="H55" s="216">
        <v>8.6</v>
      </c>
      <c r="I55" s="216">
        <v>8.6</v>
      </c>
      <c r="J55" s="216">
        <v>8.5</v>
      </c>
      <c r="K55" s="216">
        <v>8.9</v>
      </c>
      <c r="L55" s="216">
        <v>9.1999999999999993</v>
      </c>
      <c r="M55" s="216">
        <v>8.6</v>
      </c>
      <c r="N55" s="290">
        <f>SUM(B55:M55)/12</f>
        <v>8.7833333333333332</v>
      </c>
      <c r="O55" s="285">
        <f t="shared" ref="O55:O56" si="1">ROUND(N55/N54*100,1)</f>
        <v>98.5</v>
      </c>
      <c r="P55" s="223"/>
      <c r="Q55" s="390"/>
      <c r="R55" s="390"/>
      <c r="S55" s="223"/>
      <c r="T55" s="223"/>
      <c r="U55" s="223"/>
      <c r="V55" s="223"/>
      <c r="W55" s="223"/>
      <c r="X55" s="223"/>
      <c r="Y55" s="223"/>
      <c r="Z55" s="223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</row>
    <row r="56" spans="1:48" s="213" customFormat="1" ht="11.1" customHeight="1">
      <c r="A56" s="10" t="s">
        <v>203</v>
      </c>
      <c r="B56" s="216">
        <v>8.4</v>
      </c>
      <c r="C56" s="216">
        <v>8.5</v>
      </c>
      <c r="D56" s="216">
        <v>9.1999999999999993</v>
      </c>
      <c r="E56" s="216">
        <v>9.1999999999999993</v>
      </c>
      <c r="F56" s="216">
        <v>10.1</v>
      </c>
      <c r="G56" s="216">
        <v>9.8000000000000007</v>
      </c>
      <c r="H56" s="216">
        <v>10</v>
      </c>
      <c r="I56" s="216">
        <v>9.4</v>
      </c>
      <c r="J56" s="216">
        <v>9.6999999999999993</v>
      </c>
      <c r="K56" s="216">
        <v>9.3000000000000007</v>
      </c>
      <c r="L56" s="216">
        <v>10.3</v>
      </c>
      <c r="M56" s="216">
        <v>9.5</v>
      </c>
      <c r="N56" s="290">
        <f>SUM(B56:M56)/12</f>
        <v>9.4500000000000011</v>
      </c>
      <c r="O56" s="285">
        <f t="shared" si="1"/>
        <v>107.6</v>
      </c>
      <c r="P56" s="223"/>
      <c r="Q56" s="390"/>
      <c r="R56" s="390"/>
      <c r="S56" s="223"/>
      <c r="T56" s="223"/>
      <c r="U56" s="223"/>
      <c r="V56" s="223"/>
      <c r="W56" s="223"/>
      <c r="X56" s="223"/>
      <c r="Y56" s="223"/>
      <c r="Z56" s="223"/>
      <c r="AA56" s="211"/>
    </row>
    <row r="57" spans="1:48" s="213" customFormat="1" ht="11.1" customHeight="1">
      <c r="A57" s="10" t="s">
        <v>210</v>
      </c>
      <c r="B57" s="216">
        <v>9.3000000000000007</v>
      </c>
      <c r="C57" s="216">
        <v>10.3</v>
      </c>
      <c r="D57" s="216">
        <v>9.9</v>
      </c>
      <c r="E57" s="216">
        <v>10.9</v>
      </c>
      <c r="F57" s="216">
        <v>11.3</v>
      </c>
      <c r="G57" s="216">
        <v>12.5</v>
      </c>
      <c r="H57" s="216">
        <v>12.3</v>
      </c>
      <c r="I57" s="216">
        <v>13.1</v>
      </c>
      <c r="J57" s="216">
        <v>13</v>
      </c>
      <c r="K57" s="216">
        <v>13.2</v>
      </c>
      <c r="L57" s="216">
        <v>13.4</v>
      </c>
      <c r="M57" s="216">
        <v>12.4</v>
      </c>
      <c r="N57" s="290">
        <f>SUM(B57:M57)/12</f>
        <v>11.799999999999999</v>
      </c>
      <c r="O57" s="285">
        <v>124.2</v>
      </c>
      <c r="P57" s="223"/>
      <c r="Q57" s="390"/>
      <c r="R57" s="390"/>
      <c r="S57" s="223"/>
      <c r="T57" s="223"/>
      <c r="U57" s="223"/>
      <c r="V57" s="223"/>
      <c r="W57" s="223"/>
      <c r="X57" s="223"/>
      <c r="Y57" s="223"/>
      <c r="Z57" s="223"/>
      <c r="AA57" s="211"/>
    </row>
    <row r="58" spans="1:48" s="213" customFormat="1" ht="11.1" customHeight="1">
      <c r="A58" s="10" t="s">
        <v>219</v>
      </c>
      <c r="B58" s="216">
        <v>12</v>
      </c>
      <c r="C58" s="216">
        <v>10.9</v>
      </c>
      <c r="D58" s="216">
        <v>12</v>
      </c>
      <c r="E58" s="216">
        <v>12.2</v>
      </c>
      <c r="F58" s="216">
        <v>13.6</v>
      </c>
      <c r="G58" s="216">
        <v>14.2</v>
      </c>
      <c r="H58" s="216"/>
      <c r="I58" s="216"/>
      <c r="J58" s="216"/>
      <c r="K58" s="216"/>
      <c r="L58" s="216"/>
      <c r="M58" s="216"/>
      <c r="N58" s="290">
        <f>SUM(B58:M58)/12</f>
        <v>6.2416666666666663</v>
      </c>
      <c r="O58" s="285">
        <f t="shared" ref="O58" si="2">ROUND(N58/N57*100,1)</f>
        <v>52.9</v>
      </c>
      <c r="P58" s="223"/>
      <c r="Q58" s="493"/>
      <c r="R58" s="493"/>
      <c r="S58" s="223"/>
      <c r="T58" s="223"/>
      <c r="U58" s="223"/>
      <c r="V58" s="223"/>
      <c r="W58" s="223"/>
      <c r="X58" s="223"/>
      <c r="Y58" s="223"/>
      <c r="Z58" s="223"/>
      <c r="AA58" s="211"/>
    </row>
    <row r="59" spans="1:48" ht="9.9499999999999993" customHeight="1">
      <c r="A59" s="21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4"/>
    </row>
    <row r="68" spans="18:18" ht="9.9499999999999993" customHeight="1">
      <c r="R68" s="494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3" customFormat="1" ht="11.1" customHeight="1">
      <c r="A83" s="15"/>
      <c r="B83" s="207" t="s">
        <v>90</v>
      </c>
      <c r="C83" s="207" t="s">
        <v>91</v>
      </c>
      <c r="D83" s="207" t="s">
        <v>92</v>
      </c>
      <c r="E83" s="207" t="s">
        <v>93</v>
      </c>
      <c r="F83" s="207" t="s">
        <v>94</v>
      </c>
      <c r="G83" s="207" t="s">
        <v>95</v>
      </c>
      <c r="H83" s="207" t="s">
        <v>96</v>
      </c>
      <c r="I83" s="207" t="s">
        <v>97</v>
      </c>
      <c r="J83" s="207" t="s">
        <v>98</v>
      </c>
      <c r="K83" s="207" t="s">
        <v>99</v>
      </c>
      <c r="L83" s="207" t="s">
        <v>100</v>
      </c>
      <c r="M83" s="207" t="s">
        <v>101</v>
      </c>
      <c r="N83" s="284" t="s">
        <v>150</v>
      </c>
      <c r="O83" s="210" t="s">
        <v>152</v>
      </c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</row>
    <row r="84" spans="1:26" s="213" customFormat="1" ht="11.1" customHeight="1">
      <c r="A84" s="10" t="s">
        <v>194</v>
      </c>
      <c r="B84" s="209">
        <v>93.2</v>
      </c>
      <c r="C84" s="209">
        <v>95</v>
      </c>
      <c r="D84" s="209">
        <v>101.6</v>
      </c>
      <c r="E84" s="209">
        <v>98.6</v>
      </c>
      <c r="F84" s="209">
        <v>90.8</v>
      </c>
      <c r="G84" s="209">
        <v>85.8</v>
      </c>
      <c r="H84" s="209">
        <v>92.8</v>
      </c>
      <c r="I84" s="209">
        <v>94.8</v>
      </c>
      <c r="J84" s="209">
        <v>87.7</v>
      </c>
      <c r="K84" s="209">
        <v>103.1</v>
      </c>
      <c r="L84" s="209">
        <v>95.2</v>
      </c>
      <c r="M84" s="209">
        <v>100.7</v>
      </c>
      <c r="N84" s="289">
        <f t="shared" ref="N84:N88" si="3">SUM(B84:M84)/12</f>
        <v>94.941666666666663</v>
      </c>
      <c r="O84" s="295">
        <v>92.6</v>
      </c>
      <c r="P84" s="211"/>
      <c r="Q84" s="400"/>
      <c r="R84" s="400"/>
      <c r="S84" s="211"/>
      <c r="T84" s="211"/>
      <c r="U84" s="211"/>
      <c r="V84" s="211"/>
      <c r="W84" s="211"/>
      <c r="X84" s="211"/>
      <c r="Y84" s="211"/>
      <c r="Z84" s="211"/>
    </row>
    <row r="85" spans="1:26" s="213" customFormat="1" ht="11.1" customHeight="1">
      <c r="A85" s="10" t="s">
        <v>197</v>
      </c>
      <c r="B85" s="209">
        <v>76</v>
      </c>
      <c r="C85" s="209">
        <v>85.1</v>
      </c>
      <c r="D85" s="209">
        <v>97.4</v>
      </c>
      <c r="E85" s="209">
        <v>96.6</v>
      </c>
      <c r="F85" s="209">
        <v>86</v>
      </c>
      <c r="G85" s="209">
        <v>103.1</v>
      </c>
      <c r="H85" s="209">
        <v>100.1</v>
      </c>
      <c r="I85" s="209">
        <v>97.1</v>
      </c>
      <c r="J85" s="209">
        <v>100.5</v>
      </c>
      <c r="K85" s="209">
        <v>100.8</v>
      </c>
      <c r="L85" s="209">
        <v>99.4</v>
      </c>
      <c r="M85" s="209">
        <v>96.3</v>
      </c>
      <c r="N85" s="289">
        <f t="shared" si="3"/>
        <v>94.866666666666674</v>
      </c>
      <c r="O85" s="295">
        <f t="shared" ref="O85:O88" si="4">ROUND(N85/N84*100,1)</f>
        <v>99.9</v>
      </c>
      <c r="P85" s="211"/>
      <c r="Q85" s="400"/>
      <c r="R85" s="400"/>
      <c r="S85" s="211"/>
      <c r="T85" s="211"/>
      <c r="U85" s="211"/>
      <c r="V85" s="211"/>
      <c r="W85" s="211"/>
      <c r="X85" s="211"/>
      <c r="Y85" s="211"/>
      <c r="Z85" s="211"/>
    </row>
    <row r="86" spans="1:26" s="213" customFormat="1" ht="11.1" customHeight="1">
      <c r="A86" s="10" t="s">
        <v>203</v>
      </c>
      <c r="B86" s="209">
        <v>78.599999999999994</v>
      </c>
      <c r="C86" s="209">
        <v>91.1</v>
      </c>
      <c r="D86" s="209">
        <v>107.4</v>
      </c>
      <c r="E86" s="209">
        <v>111.5</v>
      </c>
      <c r="F86" s="209">
        <v>106.9</v>
      </c>
      <c r="G86" s="209">
        <v>112</v>
      </c>
      <c r="H86" s="209">
        <v>110.5</v>
      </c>
      <c r="I86" s="209">
        <v>98.5</v>
      </c>
      <c r="J86" s="209">
        <v>96.5</v>
      </c>
      <c r="K86" s="209">
        <v>103.5</v>
      </c>
      <c r="L86" s="209">
        <v>108.7</v>
      </c>
      <c r="M86" s="209">
        <v>109.6</v>
      </c>
      <c r="N86" s="289">
        <f t="shared" si="3"/>
        <v>102.89999999999999</v>
      </c>
      <c r="O86" s="295">
        <f t="shared" si="4"/>
        <v>108.5</v>
      </c>
      <c r="P86" s="211"/>
      <c r="Q86" s="400"/>
      <c r="R86" s="400"/>
      <c r="S86" s="211"/>
      <c r="T86" s="211"/>
      <c r="U86" s="211"/>
      <c r="V86" s="211"/>
      <c r="W86" s="211"/>
      <c r="X86" s="211"/>
      <c r="Y86" s="211"/>
      <c r="Z86" s="211"/>
    </row>
    <row r="87" spans="1:26" s="213" customFormat="1" ht="11.1" customHeight="1">
      <c r="A87" s="10" t="s">
        <v>210</v>
      </c>
      <c r="B87" s="209">
        <v>93.4</v>
      </c>
      <c r="C87" s="209">
        <v>103.1</v>
      </c>
      <c r="D87" s="209">
        <v>116.2</v>
      </c>
      <c r="E87" s="209">
        <v>114.5</v>
      </c>
      <c r="F87" s="209">
        <v>108.1</v>
      </c>
      <c r="G87" s="209">
        <v>109</v>
      </c>
      <c r="H87" s="209">
        <v>112</v>
      </c>
      <c r="I87" s="209">
        <v>96.6</v>
      </c>
      <c r="J87" s="209">
        <v>97</v>
      </c>
      <c r="K87" s="209">
        <v>94.7</v>
      </c>
      <c r="L87" s="209">
        <v>91.3</v>
      </c>
      <c r="M87" s="209">
        <v>89</v>
      </c>
      <c r="N87" s="289">
        <f t="shared" si="3"/>
        <v>102.07499999999999</v>
      </c>
      <c r="O87" s="295">
        <f t="shared" si="4"/>
        <v>99.2</v>
      </c>
      <c r="P87" s="211"/>
      <c r="Q87" s="400"/>
      <c r="R87" s="400"/>
      <c r="S87" s="211"/>
      <c r="T87" s="211"/>
      <c r="U87" s="211"/>
      <c r="V87" s="211"/>
      <c r="W87" s="211"/>
      <c r="X87" s="211"/>
      <c r="Y87" s="211"/>
      <c r="Z87" s="211"/>
    </row>
    <row r="88" spans="1:26" s="213" customFormat="1" ht="11.1" customHeight="1">
      <c r="A88" s="10" t="s">
        <v>219</v>
      </c>
      <c r="B88" s="209">
        <v>76</v>
      </c>
      <c r="C88" s="209">
        <v>82.2</v>
      </c>
      <c r="D88" s="209">
        <v>106.4</v>
      </c>
      <c r="E88" s="209">
        <v>101.7</v>
      </c>
      <c r="F88" s="209">
        <v>93.2</v>
      </c>
      <c r="G88" s="209">
        <v>87.3</v>
      </c>
      <c r="H88" s="209"/>
      <c r="I88" s="209"/>
      <c r="J88" s="209"/>
      <c r="K88" s="209"/>
      <c r="L88" s="209"/>
      <c r="M88" s="209"/>
      <c r="N88" s="289">
        <f t="shared" si="3"/>
        <v>45.566666666666663</v>
      </c>
      <c r="O88" s="295">
        <f t="shared" si="4"/>
        <v>44.6</v>
      </c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G89" sqref="G89"/>
    </sheetView>
  </sheetViews>
  <sheetFormatPr defaultRowHeight="9.9499999999999993" customHeight="1"/>
  <cols>
    <col min="1" max="1" width="7.625" style="315" customWidth="1"/>
    <col min="2" max="13" width="6.125" style="315" customWidth="1"/>
    <col min="14" max="27" width="7.625" style="315" customWidth="1"/>
    <col min="28" max="16384" width="9" style="315"/>
  </cols>
  <sheetData>
    <row r="7" spans="1:15" ht="9.9499999999999993" customHeight="1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</row>
    <row r="8" spans="1:15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</row>
    <row r="9" spans="1:15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</row>
    <row r="10" spans="1:15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5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</row>
    <row r="14" spans="1:15" ht="9.9499999999999993" customHeight="1">
      <c r="N14" s="316"/>
      <c r="O14" s="316"/>
    </row>
    <row r="17" spans="1:48" ht="9.9499999999999993" customHeight="1">
      <c r="O17" s="316"/>
    </row>
    <row r="18" spans="1:48" ht="9.9499999999999993" customHeigh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19" spans="1:48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</row>
    <row r="20" spans="1:48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316"/>
    </row>
    <row r="21" spans="1:48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316"/>
    </row>
    <row r="22" spans="1:48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6">
        <v>14.9</v>
      </c>
      <c r="C25" s="216">
        <v>16.399999999999999</v>
      </c>
      <c r="D25" s="216">
        <v>17.100000000000001</v>
      </c>
      <c r="E25" s="216">
        <v>17.600000000000001</v>
      </c>
      <c r="F25" s="216">
        <v>16.5</v>
      </c>
      <c r="G25" s="216">
        <v>16</v>
      </c>
      <c r="H25" s="216">
        <v>15.9</v>
      </c>
      <c r="I25" s="216">
        <v>13.1</v>
      </c>
      <c r="J25" s="216">
        <v>16.2</v>
      </c>
      <c r="K25" s="216">
        <v>16.7</v>
      </c>
      <c r="L25" s="216">
        <v>14.7</v>
      </c>
      <c r="M25" s="459">
        <v>14.9</v>
      </c>
      <c r="N25" s="290">
        <f>SUM(B25:M25)</f>
        <v>189.99999999999997</v>
      </c>
      <c r="O25" s="285">
        <v>106</v>
      </c>
      <c r="P25" s="219"/>
      <c r="Q25" s="390"/>
      <c r="R25" s="390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6">
        <v>13.6</v>
      </c>
      <c r="C26" s="216">
        <v>14.7</v>
      </c>
      <c r="D26" s="216">
        <v>13.4</v>
      </c>
      <c r="E26" s="216">
        <v>17.2</v>
      </c>
      <c r="F26" s="216">
        <v>14.6</v>
      </c>
      <c r="G26" s="216">
        <v>15.1</v>
      </c>
      <c r="H26" s="216">
        <v>15.7</v>
      </c>
      <c r="I26" s="216">
        <v>13</v>
      </c>
      <c r="J26" s="216">
        <v>15.8</v>
      </c>
      <c r="K26" s="216">
        <v>17.2</v>
      </c>
      <c r="L26" s="216">
        <v>15.7</v>
      </c>
      <c r="M26" s="459">
        <v>15.1</v>
      </c>
      <c r="N26" s="290">
        <f>SUM(B26:M26)</f>
        <v>181.09999999999997</v>
      </c>
      <c r="O26" s="285">
        <f>SUM(N26/N25)*100</f>
        <v>95.315789473684205</v>
      </c>
      <c r="P26" s="219"/>
      <c r="Q26" s="390"/>
      <c r="R26" s="390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203</v>
      </c>
      <c r="B27" s="216">
        <v>14.4</v>
      </c>
      <c r="C27" s="216">
        <v>14.3</v>
      </c>
      <c r="D27" s="216">
        <v>14.8</v>
      </c>
      <c r="E27" s="216">
        <v>15.4</v>
      </c>
      <c r="F27" s="216">
        <v>14</v>
      </c>
      <c r="G27" s="216">
        <v>14.7</v>
      </c>
      <c r="H27" s="216">
        <v>14</v>
      </c>
      <c r="I27" s="216">
        <v>13.2</v>
      </c>
      <c r="J27" s="216">
        <v>15.8</v>
      </c>
      <c r="K27" s="216">
        <v>14.9</v>
      </c>
      <c r="L27" s="216">
        <v>15.2</v>
      </c>
      <c r="M27" s="459">
        <v>14.8</v>
      </c>
      <c r="N27" s="393">
        <f>SUM(B27:M27)</f>
        <v>175.50000000000003</v>
      </c>
      <c r="O27" s="285">
        <f>SUM(N27/N26)*100</f>
        <v>96.907785753727254</v>
      </c>
      <c r="P27" s="219"/>
      <c r="Q27" s="390"/>
      <c r="R27" s="390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210</v>
      </c>
      <c r="B28" s="216">
        <v>14.1</v>
      </c>
      <c r="C28" s="216">
        <v>14.9</v>
      </c>
      <c r="D28" s="216">
        <v>16.399999999999999</v>
      </c>
      <c r="E28" s="216">
        <v>16.100000000000001</v>
      </c>
      <c r="F28" s="216">
        <v>15.5</v>
      </c>
      <c r="G28" s="216">
        <v>16.8</v>
      </c>
      <c r="H28" s="216">
        <v>16.100000000000001</v>
      </c>
      <c r="I28" s="216">
        <v>15</v>
      </c>
      <c r="J28" s="216">
        <v>17.8</v>
      </c>
      <c r="K28" s="216">
        <v>16.899999999999999</v>
      </c>
      <c r="L28" s="216">
        <v>15.7</v>
      </c>
      <c r="M28" s="459">
        <v>15.7</v>
      </c>
      <c r="N28" s="393">
        <f>SUM(B28:M28)</f>
        <v>191</v>
      </c>
      <c r="O28" s="285">
        <f>SUM(N28/N27)*100</f>
        <v>108.83190883190881</v>
      </c>
      <c r="P28" s="219"/>
      <c r="Q28" s="390"/>
      <c r="R28" s="390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219</v>
      </c>
      <c r="B29" s="216">
        <v>14.6</v>
      </c>
      <c r="C29" s="216">
        <v>14.9</v>
      </c>
      <c r="D29" s="216">
        <v>16</v>
      </c>
      <c r="E29" s="216">
        <v>15.6</v>
      </c>
      <c r="F29" s="216">
        <v>15.5</v>
      </c>
      <c r="G29" s="216">
        <v>15.8</v>
      </c>
      <c r="H29" s="216"/>
      <c r="I29" s="216"/>
      <c r="J29" s="216"/>
      <c r="K29" s="216"/>
      <c r="L29" s="216"/>
      <c r="M29" s="459"/>
      <c r="N29" s="393">
        <f>SUM(B29:M29)</f>
        <v>92.399999999999991</v>
      </c>
      <c r="O29" s="285">
        <f>SUM(N29/N28)*100</f>
        <v>48.376963350785331</v>
      </c>
      <c r="P29" s="219"/>
      <c r="Q29" s="293"/>
      <c r="R29" s="293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6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6">
        <v>22</v>
      </c>
      <c r="C54" s="216">
        <v>22.5</v>
      </c>
      <c r="D54" s="216">
        <v>21.6</v>
      </c>
      <c r="E54" s="216">
        <v>22.3</v>
      </c>
      <c r="F54" s="216">
        <v>22.7</v>
      </c>
      <c r="G54" s="216">
        <v>22.1</v>
      </c>
      <c r="H54" s="216">
        <v>22.5</v>
      </c>
      <c r="I54" s="216">
        <v>22.5</v>
      </c>
      <c r="J54" s="216">
        <v>22.9</v>
      </c>
      <c r="K54" s="216">
        <v>23.4</v>
      </c>
      <c r="L54" s="216">
        <v>22.9</v>
      </c>
      <c r="M54" s="216">
        <v>22.4</v>
      </c>
      <c r="N54" s="290">
        <f t="shared" ref="N54:N58" si="0">SUM(B54:M54)/12</f>
        <v>22.483333333333334</v>
      </c>
      <c r="O54" s="285">
        <v>97</v>
      </c>
      <c r="P54" s="219"/>
      <c r="Q54" s="401"/>
      <c r="R54" s="401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6">
        <v>22.1</v>
      </c>
      <c r="C55" s="216">
        <v>22.8</v>
      </c>
      <c r="D55" s="216">
        <v>21.1</v>
      </c>
      <c r="E55" s="216">
        <v>21.5</v>
      </c>
      <c r="F55" s="216">
        <v>21.8</v>
      </c>
      <c r="G55" s="216">
        <v>21.9</v>
      </c>
      <c r="H55" s="216">
        <v>21.8</v>
      </c>
      <c r="I55" s="216">
        <v>21.1</v>
      </c>
      <c r="J55" s="216">
        <v>21.4</v>
      </c>
      <c r="K55" s="216">
        <v>22.2</v>
      </c>
      <c r="L55" s="216">
        <v>21.8</v>
      </c>
      <c r="M55" s="216">
        <v>21.3</v>
      </c>
      <c r="N55" s="290">
        <f t="shared" si="0"/>
        <v>21.733333333333334</v>
      </c>
      <c r="O55" s="285">
        <v>96.4</v>
      </c>
      <c r="P55" s="219"/>
      <c r="Q55" s="401"/>
      <c r="R55" s="401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203</v>
      </c>
      <c r="B56" s="216">
        <v>22.8</v>
      </c>
      <c r="C56" s="216">
        <v>22.7</v>
      </c>
      <c r="D56" s="216">
        <v>21.7</v>
      </c>
      <c r="E56" s="216">
        <v>21.4</v>
      </c>
      <c r="F56" s="216">
        <v>22</v>
      </c>
      <c r="G56" s="216">
        <v>21.7</v>
      </c>
      <c r="H56" s="216">
        <v>21.6</v>
      </c>
      <c r="I56" s="216">
        <v>21.9</v>
      </c>
      <c r="J56" s="216">
        <v>22.5</v>
      </c>
      <c r="K56" s="216">
        <v>22.3</v>
      </c>
      <c r="L56" s="216">
        <v>22.7</v>
      </c>
      <c r="M56" s="216">
        <v>22.4</v>
      </c>
      <c r="N56" s="290">
        <f t="shared" si="0"/>
        <v>22.141666666666666</v>
      </c>
      <c r="O56" s="285">
        <v>101.8</v>
      </c>
      <c r="P56" s="219"/>
      <c r="Q56" s="401"/>
      <c r="R56" s="401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210</v>
      </c>
      <c r="B57" s="216">
        <v>22.9</v>
      </c>
      <c r="C57" s="216">
        <v>22.8</v>
      </c>
      <c r="D57" s="216">
        <v>23.1</v>
      </c>
      <c r="E57" s="216">
        <v>23.2</v>
      </c>
      <c r="F57" s="216">
        <v>23</v>
      </c>
      <c r="G57" s="216">
        <v>23.1</v>
      </c>
      <c r="H57" s="216">
        <v>22.7</v>
      </c>
      <c r="I57" s="216">
        <v>22.8</v>
      </c>
      <c r="J57" s="216">
        <v>23.7</v>
      </c>
      <c r="K57" s="216">
        <v>24.1</v>
      </c>
      <c r="L57" s="216">
        <v>24.6</v>
      </c>
      <c r="M57" s="216">
        <v>24.6</v>
      </c>
      <c r="N57" s="290">
        <f t="shared" si="0"/>
        <v>23.383333333333336</v>
      </c>
      <c r="O57" s="285">
        <v>105.9</v>
      </c>
      <c r="P57" s="219"/>
      <c r="Q57" s="401"/>
      <c r="R57" s="401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219</v>
      </c>
      <c r="B58" s="216">
        <v>24.8</v>
      </c>
      <c r="C58" s="216">
        <v>25.3</v>
      </c>
      <c r="D58" s="216">
        <v>24.4</v>
      </c>
      <c r="E58" s="216">
        <v>23.9</v>
      </c>
      <c r="F58" s="216">
        <v>23.3</v>
      </c>
      <c r="G58" s="216">
        <v>23.4</v>
      </c>
      <c r="H58" s="216"/>
      <c r="I58" s="216"/>
      <c r="J58" s="216"/>
      <c r="K58" s="216"/>
      <c r="L58" s="216"/>
      <c r="M58" s="216"/>
      <c r="N58" s="290">
        <f t="shared" si="0"/>
        <v>12.091666666666667</v>
      </c>
      <c r="O58" s="285"/>
      <c r="P58" s="219"/>
      <c r="Q58" s="401"/>
      <c r="R58" s="401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7">
        <v>67</v>
      </c>
      <c r="C84" s="207">
        <v>72.3</v>
      </c>
      <c r="D84" s="207">
        <v>79.7</v>
      </c>
      <c r="E84" s="207">
        <v>78.7</v>
      </c>
      <c r="F84" s="207">
        <v>72.2</v>
      </c>
      <c r="G84" s="207">
        <v>72.7</v>
      </c>
      <c r="H84" s="207">
        <v>70.2</v>
      </c>
      <c r="I84" s="207">
        <v>58.1</v>
      </c>
      <c r="J84" s="207">
        <v>70.7</v>
      </c>
      <c r="K84" s="207">
        <v>71.099999999999994</v>
      </c>
      <c r="L84" s="207">
        <v>64.2</v>
      </c>
      <c r="M84" s="207">
        <v>66.8</v>
      </c>
      <c r="N84" s="289">
        <f t="shared" ref="N84:N88" si="1">SUM(B84:M84)/12</f>
        <v>70.308333333333337</v>
      </c>
      <c r="O84" s="209">
        <v>108.2</v>
      </c>
      <c r="P84" s="57"/>
      <c r="Q84" s="392"/>
      <c r="R84" s="392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7">
        <v>62.1</v>
      </c>
      <c r="C85" s="207">
        <v>63.9</v>
      </c>
      <c r="D85" s="207">
        <v>65</v>
      </c>
      <c r="E85" s="207">
        <v>79.5</v>
      </c>
      <c r="F85" s="207">
        <v>66.599999999999994</v>
      </c>
      <c r="G85" s="207">
        <v>69.099999999999994</v>
      </c>
      <c r="H85" s="207">
        <v>72.5</v>
      </c>
      <c r="I85" s="207">
        <v>62</v>
      </c>
      <c r="J85" s="207">
        <v>73.599999999999994</v>
      </c>
      <c r="K85" s="207">
        <v>77.099999999999994</v>
      </c>
      <c r="L85" s="207">
        <v>72.2</v>
      </c>
      <c r="M85" s="207">
        <v>71.3</v>
      </c>
      <c r="N85" s="289">
        <f t="shared" si="1"/>
        <v>69.575000000000003</v>
      </c>
      <c r="O85" s="209">
        <f t="shared" ref="O85:O86" si="2">ROUND(N85/N84*100,1)</f>
        <v>99</v>
      </c>
      <c r="P85" s="57"/>
      <c r="Q85" s="392"/>
      <c r="R85" s="392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203</v>
      </c>
      <c r="B86" s="207">
        <v>62.2</v>
      </c>
      <c r="C86" s="207">
        <v>62.8</v>
      </c>
      <c r="D86" s="207">
        <v>69</v>
      </c>
      <c r="E86" s="207">
        <v>72.2</v>
      </c>
      <c r="F86" s="207">
        <v>63.1</v>
      </c>
      <c r="G86" s="207">
        <v>68</v>
      </c>
      <c r="H86" s="207">
        <v>64.5</v>
      </c>
      <c r="I86" s="207">
        <v>59.7</v>
      </c>
      <c r="J86" s="207">
        <v>70</v>
      </c>
      <c r="K86" s="207">
        <v>67</v>
      </c>
      <c r="L86" s="207">
        <v>66.400000000000006</v>
      </c>
      <c r="M86" s="207">
        <v>66.3</v>
      </c>
      <c r="N86" s="289">
        <f t="shared" si="1"/>
        <v>65.933333333333323</v>
      </c>
      <c r="O86" s="209">
        <f t="shared" si="2"/>
        <v>94.8</v>
      </c>
      <c r="P86" s="57"/>
      <c r="Q86" s="392"/>
      <c r="R86" s="392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210</v>
      </c>
      <c r="B87" s="207">
        <v>61.1</v>
      </c>
      <c r="C87" s="207">
        <v>65.400000000000006</v>
      </c>
      <c r="D87" s="207">
        <v>70.900000000000006</v>
      </c>
      <c r="E87" s="207">
        <v>69.2</v>
      </c>
      <c r="F87" s="207">
        <v>67.3</v>
      </c>
      <c r="G87" s="207">
        <v>72.8</v>
      </c>
      <c r="H87" s="207">
        <v>71.2</v>
      </c>
      <c r="I87" s="207">
        <v>66</v>
      </c>
      <c r="J87" s="207">
        <v>74.900000000000006</v>
      </c>
      <c r="K87" s="207">
        <v>69.900000000000006</v>
      </c>
      <c r="L87" s="207">
        <v>63.4</v>
      </c>
      <c r="M87" s="207">
        <v>63.8</v>
      </c>
      <c r="N87" s="289">
        <f t="shared" si="1"/>
        <v>67.99166666666666</v>
      </c>
      <c r="O87" s="209">
        <v>103.2</v>
      </c>
      <c r="P87" s="57"/>
      <c r="Q87" s="392"/>
      <c r="R87" s="392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219</v>
      </c>
      <c r="B88" s="207">
        <v>58.8</v>
      </c>
      <c r="C88" s="207">
        <v>58.5</v>
      </c>
      <c r="D88" s="207">
        <v>66.2</v>
      </c>
      <c r="E88" s="207">
        <v>65.8</v>
      </c>
      <c r="F88" s="207">
        <v>67.099999999999994</v>
      </c>
      <c r="G88" s="207">
        <v>67.3</v>
      </c>
      <c r="H88" s="207"/>
      <c r="I88" s="207"/>
      <c r="J88" s="207"/>
      <c r="K88" s="207"/>
      <c r="L88" s="207"/>
      <c r="M88" s="207"/>
      <c r="N88" s="289">
        <f t="shared" si="1"/>
        <v>31.974999999999998</v>
      </c>
      <c r="O88" s="209"/>
      <c r="P88" s="57"/>
      <c r="Q88" s="492"/>
      <c r="R88" s="492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6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N37" sqref="N37"/>
    </sheetView>
  </sheetViews>
  <sheetFormatPr defaultColWidth="10.625" defaultRowHeight="13.5"/>
  <cols>
    <col min="1" max="1" width="8.5" style="487" customWidth="1"/>
    <col min="2" max="2" width="13.375" style="487" customWidth="1"/>
    <col min="3" max="16384" width="10.625" style="487"/>
  </cols>
  <sheetData>
    <row r="1" spans="1:13" ht="17.25" customHeight="1">
      <c r="A1" s="556" t="s">
        <v>159</v>
      </c>
      <c r="F1" s="202"/>
      <c r="G1" s="202"/>
      <c r="H1" s="202"/>
    </row>
    <row r="2" spans="1:13">
      <c r="A2" s="550"/>
    </row>
    <row r="3" spans="1:13" ht="17.25">
      <c r="A3" s="550"/>
      <c r="C3" s="202"/>
    </row>
    <row r="4" spans="1:13" ht="17.25">
      <c r="A4" s="550"/>
      <c r="J4" s="202"/>
      <c r="K4" s="202"/>
      <c r="L4" s="202"/>
      <c r="M4" s="202"/>
    </row>
    <row r="5" spans="1:13">
      <c r="A5" s="550"/>
    </row>
    <row r="6" spans="1:13">
      <c r="A6" s="550"/>
    </row>
    <row r="7" spans="1:13">
      <c r="A7" s="550"/>
    </row>
    <row r="8" spans="1:13">
      <c r="A8" s="550"/>
    </row>
    <row r="9" spans="1:13">
      <c r="A9" s="550"/>
    </row>
    <row r="10" spans="1:13">
      <c r="A10" s="550"/>
    </row>
    <row r="11" spans="1:13">
      <c r="A11" s="550"/>
    </row>
    <row r="12" spans="1:13">
      <c r="A12" s="550"/>
    </row>
    <row r="13" spans="1:13">
      <c r="A13" s="550"/>
    </row>
    <row r="14" spans="1:13">
      <c r="A14" s="550"/>
    </row>
    <row r="15" spans="1:13">
      <c r="A15" s="550"/>
    </row>
    <row r="16" spans="1:13">
      <c r="A16" s="550"/>
    </row>
    <row r="17" spans="1:15">
      <c r="A17" s="550"/>
    </row>
    <row r="18" spans="1:15">
      <c r="A18" s="550"/>
    </row>
    <row r="19" spans="1:15">
      <c r="A19" s="550"/>
    </row>
    <row r="20" spans="1:15">
      <c r="A20" s="550"/>
    </row>
    <row r="21" spans="1:15">
      <c r="A21" s="550"/>
    </row>
    <row r="22" spans="1:15">
      <c r="A22" s="550"/>
    </row>
    <row r="23" spans="1:15">
      <c r="A23" s="550"/>
    </row>
    <row r="24" spans="1:15">
      <c r="A24" s="550"/>
    </row>
    <row r="25" spans="1:15">
      <c r="A25" s="550"/>
    </row>
    <row r="26" spans="1:15">
      <c r="A26" s="550"/>
    </row>
    <row r="27" spans="1:15">
      <c r="A27" s="550"/>
    </row>
    <row r="28" spans="1:15">
      <c r="A28" s="550"/>
    </row>
    <row r="29" spans="1:15">
      <c r="A29" s="550"/>
      <c r="O29" s="484"/>
    </row>
    <row r="30" spans="1:15">
      <c r="A30" s="550"/>
    </row>
    <row r="31" spans="1:15">
      <c r="A31" s="550"/>
    </row>
    <row r="32" spans="1:15">
      <c r="A32" s="550"/>
    </row>
    <row r="33" spans="1:15">
      <c r="A33" s="550"/>
    </row>
    <row r="34" spans="1:15">
      <c r="A34" s="550"/>
    </row>
    <row r="35" spans="1:15" s="51" customFormat="1" ht="20.100000000000001" customHeight="1">
      <c r="A35" s="550"/>
      <c r="B35" s="514" t="s">
        <v>215</v>
      </c>
      <c r="C35" s="514" t="s">
        <v>131</v>
      </c>
      <c r="D35" s="514" t="s">
        <v>135</v>
      </c>
      <c r="E35" s="514" t="s">
        <v>148</v>
      </c>
      <c r="F35" s="514" t="s">
        <v>158</v>
      </c>
      <c r="G35" s="514" t="s">
        <v>189</v>
      </c>
      <c r="H35" s="514" t="s">
        <v>191</v>
      </c>
      <c r="I35" s="515" t="s">
        <v>194</v>
      </c>
      <c r="J35" s="516" t="s">
        <v>197</v>
      </c>
      <c r="K35" s="516" t="s">
        <v>203</v>
      </c>
      <c r="L35" s="516" t="s">
        <v>218</v>
      </c>
      <c r="M35" s="517" t="s">
        <v>228</v>
      </c>
      <c r="N35" s="56"/>
      <c r="O35" s="204"/>
    </row>
    <row r="36" spans="1:15" ht="25.5" customHeight="1">
      <c r="A36" s="550"/>
      <c r="B36" s="271" t="s">
        <v>133</v>
      </c>
      <c r="C36" s="385">
        <v>116.1</v>
      </c>
      <c r="D36" s="385">
        <v>108.8</v>
      </c>
      <c r="E36" s="385">
        <v>101.6</v>
      </c>
      <c r="F36" s="385">
        <v>107.2</v>
      </c>
      <c r="G36" s="385">
        <v>105</v>
      </c>
      <c r="H36" s="385">
        <v>95.8</v>
      </c>
      <c r="I36" s="385">
        <v>99.5</v>
      </c>
      <c r="J36" s="385">
        <v>100.7</v>
      </c>
      <c r="K36" s="385">
        <v>106.9</v>
      </c>
      <c r="L36" s="385">
        <v>108.5</v>
      </c>
      <c r="M36" s="385">
        <v>113.1</v>
      </c>
      <c r="N36" s="1"/>
      <c r="O36" s="1"/>
    </row>
    <row r="37" spans="1:15" ht="25.5" customHeight="1">
      <c r="A37" s="550"/>
      <c r="B37" s="270" t="s">
        <v>163</v>
      </c>
      <c r="C37" s="385">
        <v>214.4</v>
      </c>
      <c r="D37" s="385">
        <v>218.3</v>
      </c>
      <c r="E37" s="385">
        <v>215.3</v>
      </c>
      <c r="F37" s="385">
        <v>214.8</v>
      </c>
      <c r="G37" s="385">
        <v>215</v>
      </c>
      <c r="H37" s="385">
        <v>220.5</v>
      </c>
      <c r="I37" s="385">
        <v>225.3</v>
      </c>
      <c r="J37" s="385">
        <v>226.3</v>
      </c>
      <c r="K37" s="385">
        <v>228.9</v>
      </c>
      <c r="L37" s="385">
        <v>231.8</v>
      </c>
      <c r="M37" s="385">
        <v>232.5</v>
      </c>
      <c r="N37" s="1"/>
      <c r="O37" s="1"/>
    </row>
    <row r="38" spans="1:15" ht="24.75" customHeight="1">
      <c r="A38" s="550"/>
      <c r="B38" s="244" t="s">
        <v>162</v>
      </c>
      <c r="C38" s="385">
        <v>176</v>
      </c>
      <c r="D38" s="385">
        <v>176</v>
      </c>
      <c r="E38" s="385">
        <v>174</v>
      </c>
      <c r="F38" s="385">
        <v>174</v>
      </c>
      <c r="G38" s="385">
        <v>174</v>
      </c>
      <c r="H38" s="385">
        <v>173</v>
      </c>
      <c r="I38" s="385">
        <v>171</v>
      </c>
      <c r="J38" s="385">
        <v>171</v>
      </c>
      <c r="K38" s="385">
        <v>171</v>
      </c>
      <c r="L38" s="385">
        <v>171</v>
      </c>
      <c r="M38" s="385">
        <v>170</v>
      </c>
    </row>
    <row r="40" spans="1:15" ht="14.25">
      <c r="C40" s="3"/>
      <c r="D40" s="232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G61" sqref="G61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1"/>
      <c r="B1" s="562" t="s">
        <v>229</v>
      </c>
      <c r="C1" s="562"/>
      <c r="D1" s="562"/>
      <c r="E1" s="562"/>
      <c r="F1" s="562"/>
      <c r="G1" s="563" t="s">
        <v>160</v>
      </c>
      <c r="H1" s="563"/>
      <c r="I1" s="563"/>
      <c r="J1" s="314" t="s">
        <v>136</v>
      </c>
      <c r="K1" s="5"/>
      <c r="M1" s="5" t="s">
        <v>205</v>
      </c>
    </row>
    <row r="2" spans="1:15">
      <c r="A2" s="311"/>
      <c r="B2" s="562"/>
      <c r="C2" s="562"/>
      <c r="D2" s="562"/>
      <c r="E2" s="562"/>
      <c r="F2" s="562"/>
      <c r="G2" s="563"/>
      <c r="H2" s="563"/>
      <c r="I2" s="563"/>
      <c r="J2" s="280">
        <v>192442</v>
      </c>
      <c r="K2" s="7" t="s">
        <v>138</v>
      </c>
      <c r="L2" s="280">
        <f t="shared" ref="L2:L7" si="0">SUM(J2)</f>
        <v>192442</v>
      </c>
      <c r="M2" s="476">
        <v>130450</v>
      </c>
    </row>
    <row r="3" spans="1:15">
      <c r="J3" s="280">
        <v>381803</v>
      </c>
      <c r="K3" s="5" t="s">
        <v>139</v>
      </c>
      <c r="L3" s="280">
        <f t="shared" si="0"/>
        <v>381803</v>
      </c>
      <c r="M3" s="476">
        <v>243504</v>
      </c>
    </row>
    <row r="4" spans="1:15">
      <c r="J4" s="280">
        <v>488222</v>
      </c>
      <c r="K4" s="5" t="s">
        <v>126</v>
      </c>
      <c r="L4" s="280">
        <f t="shared" si="0"/>
        <v>488222</v>
      </c>
      <c r="M4" s="476">
        <v>302471</v>
      </c>
    </row>
    <row r="5" spans="1:15">
      <c r="J5" s="280">
        <v>85288</v>
      </c>
      <c r="K5" s="5" t="s">
        <v>105</v>
      </c>
      <c r="L5" s="280">
        <f t="shared" si="0"/>
        <v>85288</v>
      </c>
      <c r="M5" s="476">
        <v>54151</v>
      </c>
    </row>
    <row r="6" spans="1:15">
      <c r="J6" s="280">
        <v>420214</v>
      </c>
      <c r="K6" s="5" t="s">
        <v>124</v>
      </c>
      <c r="L6" s="280">
        <f t="shared" si="0"/>
        <v>420214</v>
      </c>
      <c r="M6" s="476">
        <v>321114</v>
      </c>
    </row>
    <row r="7" spans="1:15">
      <c r="J7" s="280">
        <v>757502</v>
      </c>
      <c r="K7" s="5" t="s">
        <v>127</v>
      </c>
      <c r="L7" s="280">
        <f t="shared" si="0"/>
        <v>757502</v>
      </c>
      <c r="M7" s="476">
        <v>493914</v>
      </c>
    </row>
    <row r="8" spans="1:15">
      <c r="J8" s="280">
        <f>SUM(J2:J7)</f>
        <v>2325471</v>
      </c>
      <c r="K8" s="5" t="s">
        <v>112</v>
      </c>
      <c r="L8" s="60">
        <f>SUM(L2:L7)</f>
        <v>2325471</v>
      </c>
      <c r="M8" s="476">
        <f>SUM(M2:M7)</f>
        <v>1545604</v>
      </c>
    </row>
    <row r="10" spans="1:15">
      <c r="J10" t="s">
        <v>155</v>
      </c>
      <c r="K10" s="5"/>
      <c r="L10" s="5" t="s">
        <v>205</v>
      </c>
      <c r="M10" s="5" t="s">
        <v>140</v>
      </c>
      <c r="N10" s="5"/>
      <c r="O10" s="5" t="s">
        <v>161</v>
      </c>
    </row>
    <row r="11" spans="1:15">
      <c r="K11" s="7" t="s">
        <v>138</v>
      </c>
      <c r="L11" s="280">
        <f>SUM(M2)</f>
        <v>130450</v>
      </c>
      <c r="M11" s="280">
        <f t="shared" ref="M11:M17" si="1">SUM(N11-L11)</f>
        <v>61992</v>
      </c>
      <c r="N11" s="280">
        <f t="shared" ref="N11:N17" si="2">SUM(L2)</f>
        <v>192442</v>
      </c>
      <c r="O11" s="477">
        <f>SUM(L11/N11)</f>
        <v>0.67786657798193739</v>
      </c>
    </row>
    <row r="12" spans="1:15">
      <c r="K12" s="5" t="s">
        <v>139</v>
      </c>
      <c r="L12" s="280">
        <f t="shared" ref="L12:L17" si="3">SUM(M3)</f>
        <v>243504</v>
      </c>
      <c r="M12" s="280">
        <f t="shared" si="1"/>
        <v>138299</v>
      </c>
      <c r="N12" s="280">
        <f t="shared" si="2"/>
        <v>381803</v>
      </c>
      <c r="O12" s="477">
        <f t="shared" ref="O12:O17" si="4">SUM(L12/N12)</f>
        <v>0.63777393053485698</v>
      </c>
    </row>
    <row r="13" spans="1:15">
      <c r="K13" s="5" t="s">
        <v>126</v>
      </c>
      <c r="L13" s="280">
        <f t="shared" si="3"/>
        <v>302471</v>
      </c>
      <c r="M13" s="280">
        <f t="shared" si="1"/>
        <v>185751</v>
      </c>
      <c r="N13" s="280">
        <f t="shared" si="2"/>
        <v>488222</v>
      </c>
      <c r="O13" s="477">
        <f t="shared" si="4"/>
        <v>0.61953578495028905</v>
      </c>
    </row>
    <row r="14" spans="1:15">
      <c r="K14" s="5" t="s">
        <v>105</v>
      </c>
      <c r="L14" s="280">
        <f t="shared" si="3"/>
        <v>54151</v>
      </c>
      <c r="M14" s="280">
        <f t="shared" si="1"/>
        <v>31137</v>
      </c>
      <c r="N14" s="280">
        <f t="shared" si="2"/>
        <v>85288</v>
      </c>
      <c r="O14" s="477">
        <f t="shared" si="4"/>
        <v>0.63491933214520213</v>
      </c>
    </row>
    <row r="15" spans="1:15">
      <c r="K15" s="5" t="s">
        <v>124</v>
      </c>
      <c r="L15" s="280">
        <f t="shared" si="3"/>
        <v>321114</v>
      </c>
      <c r="M15" s="280">
        <f t="shared" si="1"/>
        <v>99100</v>
      </c>
      <c r="N15" s="280">
        <f t="shared" si="2"/>
        <v>420214</v>
      </c>
      <c r="O15" s="477">
        <f t="shared" si="4"/>
        <v>0.76416778117816164</v>
      </c>
    </row>
    <row r="16" spans="1:15">
      <c r="K16" s="5" t="s">
        <v>127</v>
      </c>
      <c r="L16" s="280">
        <f t="shared" si="3"/>
        <v>493914</v>
      </c>
      <c r="M16" s="280">
        <f t="shared" si="1"/>
        <v>263588</v>
      </c>
      <c r="N16" s="280">
        <f t="shared" si="2"/>
        <v>757502</v>
      </c>
      <c r="O16" s="477">
        <f t="shared" si="4"/>
        <v>0.65202996163706495</v>
      </c>
    </row>
    <row r="17" spans="11:15">
      <c r="K17" s="5" t="s">
        <v>112</v>
      </c>
      <c r="L17" s="280">
        <f t="shared" si="3"/>
        <v>1545604</v>
      </c>
      <c r="M17" s="280">
        <f t="shared" si="1"/>
        <v>779867</v>
      </c>
      <c r="N17" s="280">
        <f t="shared" si="2"/>
        <v>2325471</v>
      </c>
      <c r="O17" s="477">
        <f t="shared" si="4"/>
        <v>0.66464127052111166</v>
      </c>
    </row>
    <row r="52" spans="1:11">
      <c r="K52" s="281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64" t="s">
        <v>136</v>
      </c>
      <c r="D56" s="565"/>
      <c r="E56" s="564" t="s">
        <v>137</v>
      </c>
      <c r="F56" s="565"/>
      <c r="G56" s="568" t="s">
        <v>142</v>
      </c>
      <c r="H56" s="564" t="s">
        <v>143</v>
      </c>
      <c r="I56" s="565"/>
    </row>
    <row r="57" spans="1:11" ht="14.25">
      <c r="A57" s="45" t="s">
        <v>144</v>
      </c>
      <c r="B57" s="46"/>
      <c r="C57" s="566"/>
      <c r="D57" s="567"/>
      <c r="E57" s="566"/>
      <c r="F57" s="567"/>
      <c r="G57" s="569"/>
      <c r="H57" s="566"/>
      <c r="I57" s="567"/>
    </row>
    <row r="58" spans="1:11" ht="19.5" customHeight="1">
      <c r="A58" s="50" t="s">
        <v>145</v>
      </c>
      <c r="B58" s="47"/>
      <c r="C58" s="559" t="s">
        <v>196</v>
      </c>
      <c r="D58" s="558"/>
      <c r="E58" s="560" t="s">
        <v>227</v>
      </c>
      <c r="F58" s="558"/>
      <c r="G58" s="116">
        <v>15.6</v>
      </c>
      <c r="H58" s="48"/>
      <c r="I58" s="49"/>
    </row>
    <row r="59" spans="1:11" ht="19.5" customHeight="1">
      <c r="A59" s="50" t="s">
        <v>146</v>
      </c>
      <c r="B59" s="47"/>
      <c r="C59" s="557" t="s">
        <v>193</v>
      </c>
      <c r="D59" s="558"/>
      <c r="E59" s="560" t="s">
        <v>230</v>
      </c>
      <c r="F59" s="558"/>
      <c r="G59" s="122">
        <v>31.4</v>
      </c>
      <c r="H59" s="48"/>
      <c r="I59" s="49"/>
    </row>
    <row r="60" spans="1:11" ht="20.100000000000001" customHeight="1">
      <c r="A60" s="50" t="s">
        <v>147</v>
      </c>
      <c r="B60" s="47"/>
      <c r="C60" s="560" t="s">
        <v>201</v>
      </c>
      <c r="D60" s="561"/>
      <c r="E60" s="557" t="s">
        <v>231</v>
      </c>
      <c r="F60" s="558"/>
      <c r="G60" s="116">
        <v>77.7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G91" sqref="G91"/>
    </sheetView>
  </sheetViews>
  <sheetFormatPr defaultColWidth="4.75" defaultRowHeight="9.9499999999999993" customHeight="1"/>
  <cols>
    <col min="1" max="1" width="7.625" style="488" customWidth="1"/>
    <col min="2" max="10" width="6.125" style="488" customWidth="1"/>
    <col min="11" max="11" width="6.125" style="1" customWidth="1"/>
    <col min="12" max="13" width="6.125" style="488" customWidth="1"/>
    <col min="14" max="14" width="7.625" style="488" customWidth="1"/>
    <col min="15" max="15" width="7.5" style="488" customWidth="1"/>
    <col min="16" max="34" width="7.625" style="488" customWidth="1"/>
    <col min="35" max="41" width="9.625" style="488" customWidth="1"/>
    <col min="42" max="16384" width="4.75" style="488"/>
  </cols>
  <sheetData>
    <row r="1" spans="1:19" ht="9.9499999999999993" customHeight="1">
      <c r="E1" s="3"/>
      <c r="F1" s="3"/>
      <c r="G1" s="3"/>
      <c r="H1" s="3"/>
      <c r="K1" s="205"/>
    </row>
    <row r="3" spans="1:19" ht="9.9499999999999993" customHeight="1">
      <c r="A3" s="34"/>
      <c r="B3" s="34"/>
    </row>
    <row r="4" spans="1:19" ht="9.9499999999999993" customHeight="1">
      <c r="J4" s="202"/>
      <c r="K4" s="3"/>
      <c r="L4" s="3"/>
      <c r="M4" s="115"/>
    </row>
    <row r="13" spans="1:19" ht="9.9499999999999993" customHeight="1">
      <c r="R13" s="222"/>
      <c r="S13" s="386"/>
    </row>
    <row r="14" spans="1:19" ht="9.9499999999999993" customHeight="1">
      <c r="R14" s="222"/>
      <c r="S14" s="386"/>
    </row>
    <row r="15" spans="1:19" ht="9.9499999999999993" customHeight="1">
      <c r="R15" s="222"/>
      <c r="S15" s="386"/>
    </row>
    <row r="16" spans="1:19" ht="9.9499999999999993" customHeight="1">
      <c r="R16" s="222"/>
      <c r="S16" s="386"/>
    </row>
    <row r="17" spans="1:35" ht="9.9499999999999993" customHeight="1">
      <c r="R17" s="222"/>
      <c r="S17" s="386"/>
    </row>
    <row r="20" spans="1:35" ht="9.9499999999999993" customHeight="1">
      <c r="AI20" s="206"/>
    </row>
    <row r="25" spans="1:35" s="206" customFormat="1" ht="9.9499999999999993" customHeight="1">
      <c r="A25" s="207"/>
      <c r="B25" s="207" t="s">
        <v>90</v>
      </c>
      <c r="C25" s="207" t="s">
        <v>91</v>
      </c>
      <c r="D25" s="207" t="s">
        <v>92</v>
      </c>
      <c r="E25" s="207" t="s">
        <v>93</v>
      </c>
      <c r="F25" s="207" t="s">
        <v>94</v>
      </c>
      <c r="G25" s="207" t="s">
        <v>95</v>
      </c>
      <c r="H25" s="207" t="s">
        <v>96</v>
      </c>
      <c r="I25" s="207" t="s">
        <v>97</v>
      </c>
      <c r="J25" s="207" t="s">
        <v>98</v>
      </c>
      <c r="K25" s="207" t="s">
        <v>99</v>
      </c>
      <c r="L25" s="207" t="s">
        <v>100</v>
      </c>
      <c r="M25" s="208" t="s">
        <v>101</v>
      </c>
      <c r="N25" s="284" t="s">
        <v>153</v>
      </c>
      <c r="O25" s="210" t="s">
        <v>152</v>
      </c>
      <c r="AI25" s="488"/>
    </row>
    <row r="26" spans="1:35" ht="9.9499999999999993" customHeight="1">
      <c r="A26" s="10" t="s">
        <v>194</v>
      </c>
      <c r="B26" s="207">
        <v>69.5</v>
      </c>
      <c r="C26" s="207">
        <v>66.8</v>
      </c>
      <c r="D26" s="209">
        <v>68.5</v>
      </c>
      <c r="E26" s="207">
        <v>71.099999999999994</v>
      </c>
      <c r="F26" s="207">
        <v>70.5</v>
      </c>
      <c r="G26" s="207">
        <v>68.3</v>
      </c>
      <c r="H26" s="207">
        <v>70.7</v>
      </c>
      <c r="I26" s="207">
        <v>56.8</v>
      </c>
      <c r="J26" s="207">
        <v>61.8</v>
      </c>
      <c r="K26" s="207">
        <v>65.3</v>
      </c>
      <c r="L26" s="207">
        <v>61</v>
      </c>
      <c r="M26" s="421">
        <v>63.6</v>
      </c>
      <c r="N26" s="422">
        <f>SUM(B26:M26)</f>
        <v>793.89999999999986</v>
      </c>
      <c r="O26" s="209">
        <v>101.7</v>
      </c>
    </row>
    <row r="27" spans="1:35" ht="9.9499999999999993" customHeight="1">
      <c r="A27" s="10" t="s">
        <v>197</v>
      </c>
      <c r="B27" s="207">
        <v>53</v>
      </c>
      <c r="C27" s="207">
        <v>59</v>
      </c>
      <c r="D27" s="209">
        <v>64.400000000000006</v>
      </c>
      <c r="E27" s="207">
        <v>65.8</v>
      </c>
      <c r="F27" s="207">
        <v>67.099999999999994</v>
      </c>
      <c r="G27" s="207">
        <v>67.400000000000006</v>
      </c>
      <c r="H27" s="207">
        <v>70.099999999999994</v>
      </c>
      <c r="I27" s="207">
        <v>62.7</v>
      </c>
      <c r="J27" s="207">
        <v>66.900000000000006</v>
      </c>
      <c r="K27" s="207">
        <v>69.2</v>
      </c>
      <c r="L27" s="207">
        <v>67.400000000000006</v>
      </c>
      <c r="M27" s="421">
        <v>65</v>
      </c>
      <c r="N27" s="422">
        <f t="shared" ref="N27:N30" si="0">SUM(B27:M27)</f>
        <v>778</v>
      </c>
      <c r="O27" s="209">
        <f>SUM(N27/N26)*100</f>
        <v>97.997228870134791</v>
      </c>
    </row>
    <row r="28" spans="1:35" ht="9.9499999999999993" customHeight="1">
      <c r="A28" s="10" t="s">
        <v>203</v>
      </c>
      <c r="B28" s="207">
        <v>61.5</v>
      </c>
      <c r="C28" s="207">
        <v>63.9</v>
      </c>
      <c r="D28" s="209">
        <v>67.2</v>
      </c>
      <c r="E28" s="207">
        <v>66</v>
      </c>
      <c r="F28" s="207">
        <v>64.400000000000006</v>
      </c>
      <c r="G28" s="207">
        <v>68.099999999999994</v>
      </c>
      <c r="H28" s="209">
        <v>70</v>
      </c>
      <c r="I28" s="207">
        <v>62.7</v>
      </c>
      <c r="J28" s="207">
        <v>65.5</v>
      </c>
      <c r="K28" s="207">
        <v>65.2</v>
      </c>
      <c r="L28" s="207">
        <v>67.7</v>
      </c>
      <c r="M28" s="421">
        <v>68.3</v>
      </c>
      <c r="N28" s="422">
        <f t="shared" si="0"/>
        <v>790.50000000000011</v>
      </c>
      <c r="O28" s="209">
        <f>SUM(N28/N27)*100</f>
        <v>101.60668380462727</v>
      </c>
    </row>
    <row r="29" spans="1:35" ht="9.9499999999999993" customHeight="1">
      <c r="A29" s="10" t="s">
        <v>210</v>
      </c>
      <c r="B29" s="207">
        <v>62</v>
      </c>
      <c r="C29" s="207">
        <v>64.5</v>
      </c>
      <c r="D29" s="209">
        <v>73.8</v>
      </c>
      <c r="E29" s="207">
        <v>76.400000000000006</v>
      </c>
      <c r="F29" s="207">
        <v>79.2</v>
      </c>
      <c r="G29" s="207">
        <v>78.099999999999994</v>
      </c>
      <c r="H29" s="209">
        <v>77.5</v>
      </c>
      <c r="I29" s="207">
        <v>71.099999999999994</v>
      </c>
      <c r="J29" s="207">
        <v>75.7</v>
      </c>
      <c r="K29" s="207">
        <v>73.3</v>
      </c>
      <c r="L29" s="207">
        <v>72.900000000000006</v>
      </c>
      <c r="M29" s="421">
        <v>75.400000000000006</v>
      </c>
      <c r="N29" s="422">
        <f t="shared" si="0"/>
        <v>879.9</v>
      </c>
      <c r="O29" s="209">
        <f>SUM(N29/N28)*100</f>
        <v>111.30929791271345</v>
      </c>
    </row>
    <row r="30" spans="1:35" ht="9.9499999999999993" customHeight="1">
      <c r="A30" s="10" t="s">
        <v>219</v>
      </c>
      <c r="B30" s="207">
        <v>64.900000000000006</v>
      </c>
      <c r="C30" s="207">
        <v>67.599999999999994</v>
      </c>
      <c r="D30" s="209">
        <v>77.400000000000006</v>
      </c>
      <c r="E30" s="207">
        <v>74</v>
      </c>
      <c r="F30" s="207">
        <v>77</v>
      </c>
      <c r="G30" s="207">
        <v>78.2</v>
      </c>
      <c r="H30" s="209"/>
      <c r="I30" s="207"/>
      <c r="J30" s="207"/>
      <c r="K30" s="207"/>
      <c r="L30" s="207"/>
      <c r="M30" s="421"/>
      <c r="N30" s="422">
        <f t="shared" si="0"/>
        <v>439.09999999999997</v>
      </c>
      <c r="O30" s="209">
        <f>SUM(N30/N29)*100</f>
        <v>49.903398113421979</v>
      </c>
    </row>
    <row r="31" spans="1:35" s="1" customFormat="1" ht="9.9499999999999993" customHeigh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7"/>
      <c r="B55" s="207" t="s">
        <v>90</v>
      </c>
      <c r="C55" s="207" t="s">
        <v>91</v>
      </c>
      <c r="D55" s="207" t="s">
        <v>92</v>
      </c>
      <c r="E55" s="207" t="s">
        <v>93</v>
      </c>
      <c r="F55" s="207" t="s">
        <v>94</v>
      </c>
      <c r="G55" s="207" t="s">
        <v>95</v>
      </c>
      <c r="H55" s="207" t="s">
        <v>96</v>
      </c>
      <c r="I55" s="207" t="s">
        <v>97</v>
      </c>
      <c r="J55" s="207" t="s">
        <v>98</v>
      </c>
      <c r="K55" s="207" t="s">
        <v>99</v>
      </c>
      <c r="L55" s="207" t="s">
        <v>100</v>
      </c>
      <c r="M55" s="208" t="s">
        <v>101</v>
      </c>
      <c r="N55" s="284" t="s">
        <v>154</v>
      </c>
      <c r="O55" s="210" t="s">
        <v>152</v>
      </c>
    </row>
    <row r="56" spans="1:27" ht="9.9499999999999993" customHeight="1">
      <c r="A56" s="10" t="s">
        <v>194</v>
      </c>
      <c r="B56" s="207">
        <v>98.9</v>
      </c>
      <c r="C56" s="207">
        <v>103</v>
      </c>
      <c r="D56" s="207">
        <v>91.9</v>
      </c>
      <c r="E56" s="207">
        <v>96.6</v>
      </c>
      <c r="F56" s="207">
        <v>102.7</v>
      </c>
      <c r="G56" s="207">
        <v>102.7</v>
      </c>
      <c r="H56" s="207">
        <v>102.9</v>
      </c>
      <c r="I56" s="207">
        <v>100.3</v>
      </c>
      <c r="J56" s="208">
        <v>98.9</v>
      </c>
      <c r="K56" s="207">
        <v>98.9</v>
      </c>
      <c r="L56" s="207">
        <v>99.7</v>
      </c>
      <c r="M56" s="208">
        <v>97.9</v>
      </c>
      <c r="N56" s="289">
        <f>SUM(B56:M56)/12</f>
        <v>99.533333333333317</v>
      </c>
      <c r="O56" s="209">
        <v>103.9</v>
      </c>
      <c r="P56" s="21"/>
      <c r="Q56" s="21"/>
    </row>
    <row r="57" spans="1:27" ht="9.9499999999999993" customHeight="1">
      <c r="A57" s="10" t="s">
        <v>197</v>
      </c>
      <c r="B57" s="207">
        <v>95.2</v>
      </c>
      <c r="C57" s="207">
        <v>98.2</v>
      </c>
      <c r="D57" s="207">
        <v>97.9</v>
      </c>
      <c r="E57" s="207">
        <v>98.3</v>
      </c>
      <c r="F57" s="207">
        <v>104.6</v>
      </c>
      <c r="G57" s="207">
        <v>101.1</v>
      </c>
      <c r="H57" s="207">
        <v>103</v>
      </c>
      <c r="I57" s="207">
        <v>100.1</v>
      </c>
      <c r="J57" s="208">
        <v>101.3</v>
      </c>
      <c r="K57" s="207">
        <v>101.7</v>
      </c>
      <c r="L57" s="207">
        <v>104</v>
      </c>
      <c r="M57" s="208">
        <v>103.1</v>
      </c>
      <c r="N57" s="289">
        <f t="shared" ref="N57:N60" si="1">SUM(B57:M57)/12</f>
        <v>100.70833333333333</v>
      </c>
      <c r="O57" s="209">
        <f>SUM(N57/N56)*100</f>
        <v>101.18050904219693</v>
      </c>
      <c r="P57" s="21"/>
      <c r="Q57" s="21"/>
    </row>
    <row r="58" spans="1:27" ht="9.9499999999999993" customHeight="1">
      <c r="A58" s="10" t="s">
        <v>203</v>
      </c>
      <c r="B58" s="207">
        <v>110.5</v>
      </c>
      <c r="C58" s="207">
        <v>112.3</v>
      </c>
      <c r="D58" s="207">
        <v>111.4</v>
      </c>
      <c r="E58" s="207">
        <v>106.4</v>
      </c>
      <c r="F58" s="207">
        <v>108.4</v>
      </c>
      <c r="G58" s="207">
        <v>105.6</v>
      </c>
      <c r="H58" s="207">
        <v>105.1</v>
      </c>
      <c r="I58" s="207">
        <v>103.8</v>
      </c>
      <c r="J58" s="208">
        <v>105.3</v>
      </c>
      <c r="K58" s="207">
        <v>105.5</v>
      </c>
      <c r="L58" s="207">
        <v>106.6</v>
      </c>
      <c r="M58" s="208">
        <v>102.3</v>
      </c>
      <c r="N58" s="289">
        <f t="shared" si="1"/>
        <v>106.93333333333332</v>
      </c>
      <c r="O58" s="209">
        <f>SUM(N58/N57)*100</f>
        <v>106.18121638394705</v>
      </c>
      <c r="P58" s="21"/>
      <c r="Q58" s="21"/>
    </row>
    <row r="59" spans="1:27" ht="10.5" customHeight="1">
      <c r="A59" s="10" t="s">
        <v>210</v>
      </c>
      <c r="B59" s="207">
        <v>104.4</v>
      </c>
      <c r="C59" s="207">
        <v>104.4</v>
      </c>
      <c r="D59" s="207">
        <v>105.2</v>
      </c>
      <c r="E59" s="207">
        <v>107.2</v>
      </c>
      <c r="F59" s="207">
        <v>110.3</v>
      </c>
      <c r="G59" s="207">
        <v>111.5</v>
      </c>
      <c r="H59" s="207">
        <v>107.4</v>
      </c>
      <c r="I59" s="207">
        <v>107.8</v>
      </c>
      <c r="J59" s="208">
        <v>109.6</v>
      </c>
      <c r="K59" s="207">
        <v>111.2</v>
      </c>
      <c r="L59" s="207">
        <v>111.4</v>
      </c>
      <c r="M59" s="208">
        <v>111.9</v>
      </c>
      <c r="N59" s="289">
        <f t="shared" si="1"/>
        <v>108.52500000000002</v>
      </c>
      <c r="O59" s="209">
        <f>SUM(N59/N58)*100</f>
        <v>101.48846633416461</v>
      </c>
      <c r="P59" s="21"/>
      <c r="Q59" s="21"/>
    </row>
    <row r="60" spans="1:27" ht="10.5" customHeight="1">
      <c r="A60" s="10" t="s">
        <v>219</v>
      </c>
      <c r="B60" s="207">
        <v>109.8</v>
      </c>
      <c r="C60" s="207">
        <v>111.1</v>
      </c>
      <c r="D60" s="207">
        <v>112.9</v>
      </c>
      <c r="E60" s="207">
        <v>112.6</v>
      </c>
      <c r="F60" s="207">
        <v>115.3</v>
      </c>
      <c r="G60" s="207">
        <v>116.9</v>
      </c>
      <c r="H60" s="207"/>
      <c r="I60" s="207"/>
      <c r="J60" s="208"/>
      <c r="K60" s="207"/>
      <c r="L60" s="207"/>
      <c r="M60" s="208"/>
      <c r="N60" s="289">
        <f t="shared" si="1"/>
        <v>56.54999999999999</v>
      </c>
      <c r="O60" s="209">
        <f>SUM(N60/N59)*100</f>
        <v>52.107809260539028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7"/>
      <c r="B85" s="207" t="s">
        <v>90</v>
      </c>
      <c r="C85" s="207" t="s">
        <v>91</v>
      </c>
      <c r="D85" s="207" t="s">
        <v>92</v>
      </c>
      <c r="E85" s="207" t="s">
        <v>93</v>
      </c>
      <c r="F85" s="207" t="s">
        <v>94</v>
      </c>
      <c r="G85" s="207" t="s">
        <v>95</v>
      </c>
      <c r="H85" s="207" t="s">
        <v>96</v>
      </c>
      <c r="I85" s="207" t="s">
        <v>97</v>
      </c>
      <c r="J85" s="207" t="s">
        <v>98</v>
      </c>
      <c r="K85" s="207" t="s">
        <v>99</v>
      </c>
      <c r="L85" s="207" t="s">
        <v>100</v>
      </c>
      <c r="M85" s="208" t="s">
        <v>101</v>
      </c>
      <c r="N85" s="284" t="s">
        <v>154</v>
      </c>
      <c r="O85" s="210" t="s">
        <v>152</v>
      </c>
    </row>
    <row r="86" spans="1:25" ht="9.9499999999999993" customHeight="1">
      <c r="A86" s="10" t="s">
        <v>194</v>
      </c>
      <c r="B86" s="207">
        <v>68.599999999999994</v>
      </c>
      <c r="C86" s="207">
        <v>64.099999999999994</v>
      </c>
      <c r="D86" s="207">
        <v>75.900000000000006</v>
      </c>
      <c r="E86" s="207">
        <v>72.900000000000006</v>
      </c>
      <c r="F86" s="207">
        <v>68.5</v>
      </c>
      <c r="G86" s="207">
        <v>66.5</v>
      </c>
      <c r="H86" s="207">
        <v>68.599999999999994</v>
      </c>
      <c r="I86" s="207">
        <v>57.2</v>
      </c>
      <c r="J86" s="208">
        <v>62.8</v>
      </c>
      <c r="K86" s="207">
        <v>66</v>
      </c>
      <c r="L86" s="207">
        <v>61.1</v>
      </c>
      <c r="M86" s="208">
        <v>65.400000000000006</v>
      </c>
      <c r="N86" s="289">
        <f t="shared" ref="N86:N87" si="2">SUM(B86:M86)/12</f>
        <v>66.466666666666669</v>
      </c>
      <c r="O86" s="209">
        <v>97.5</v>
      </c>
      <c r="P86" s="56"/>
      <c r="Q86" s="296"/>
      <c r="R86" s="56"/>
      <c r="S86" s="56"/>
      <c r="T86" s="56"/>
      <c r="U86" s="56"/>
      <c r="V86" s="56"/>
      <c r="W86" s="56"/>
      <c r="X86" s="56"/>
      <c r="Y86" s="212"/>
    </row>
    <row r="87" spans="1:25" ht="9.9499999999999993" customHeight="1">
      <c r="A87" s="10" t="s">
        <v>197</v>
      </c>
      <c r="B87" s="207">
        <v>56.3</v>
      </c>
      <c r="C87" s="207">
        <v>59.4</v>
      </c>
      <c r="D87" s="207">
        <v>65.8</v>
      </c>
      <c r="E87" s="207">
        <v>66.900000000000006</v>
      </c>
      <c r="F87" s="207">
        <v>63.1</v>
      </c>
      <c r="G87" s="207">
        <v>67.2</v>
      </c>
      <c r="H87" s="207">
        <v>67.8</v>
      </c>
      <c r="I87" s="207">
        <v>63.2</v>
      </c>
      <c r="J87" s="208">
        <v>65.900000000000006</v>
      </c>
      <c r="K87" s="207">
        <v>68</v>
      </c>
      <c r="L87" s="207">
        <v>64.5</v>
      </c>
      <c r="M87" s="208">
        <v>63.2</v>
      </c>
      <c r="N87" s="289">
        <f t="shared" si="2"/>
        <v>64.275000000000006</v>
      </c>
      <c r="O87" s="209">
        <f t="shared" ref="O87:O88" si="3">SUM(N87/N86)*100</f>
        <v>96.702607823470416</v>
      </c>
      <c r="P87" s="56"/>
      <c r="Q87" s="296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203</v>
      </c>
      <c r="B88" s="207">
        <v>54.1</v>
      </c>
      <c r="C88" s="207">
        <v>56.5</v>
      </c>
      <c r="D88" s="207">
        <v>60.5</v>
      </c>
      <c r="E88" s="207">
        <v>62.9</v>
      </c>
      <c r="F88" s="207">
        <v>59</v>
      </c>
      <c r="G88" s="207">
        <v>65</v>
      </c>
      <c r="H88" s="207">
        <v>66.599999999999994</v>
      </c>
      <c r="I88" s="207">
        <v>60.7</v>
      </c>
      <c r="J88" s="208">
        <v>61.9</v>
      </c>
      <c r="K88" s="207">
        <v>61.7</v>
      </c>
      <c r="L88" s="207">
        <v>63.3</v>
      </c>
      <c r="M88" s="208">
        <v>67.400000000000006</v>
      </c>
      <c r="N88" s="289">
        <f>SUM(B88:M88)/12</f>
        <v>61.633333333333333</v>
      </c>
      <c r="O88" s="209">
        <f t="shared" si="3"/>
        <v>95.890055750032403</v>
      </c>
      <c r="P88" s="56"/>
      <c r="Q88" s="296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210</v>
      </c>
      <c r="B89" s="207">
        <v>59</v>
      </c>
      <c r="C89" s="207">
        <v>61.8</v>
      </c>
      <c r="D89" s="207">
        <v>70</v>
      </c>
      <c r="E89" s="207">
        <v>71.099999999999994</v>
      </c>
      <c r="F89" s="207">
        <v>71.400000000000006</v>
      </c>
      <c r="G89" s="207">
        <v>69.900000000000006</v>
      </c>
      <c r="H89" s="207">
        <v>72.599999999999994</v>
      </c>
      <c r="I89" s="207">
        <v>65.900000000000006</v>
      </c>
      <c r="J89" s="208">
        <v>68.8</v>
      </c>
      <c r="K89" s="207">
        <v>65.7</v>
      </c>
      <c r="L89" s="207">
        <v>65.400000000000006</v>
      </c>
      <c r="M89" s="208">
        <v>67.3</v>
      </c>
      <c r="N89" s="289">
        <f>SUM(B89:M89)/12</f>
        <v>67.408333333333317</v>
      </c>
      <c r="O89" s="209">
        <f>SUM(N89/N88)*100</f>
        <v>109.36992969172523</v>
      </c>
      <c r="P89" s="56"/>
      <c r="Q89" s="296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219</v>
      </c>
      <c r="B90" s="207">
        <v>59.5</v>
      </c>
      <c r="C90" s="207">
        <v>60.6</v>
      </c>
      <c r="D90" s="207">
        <v>68.3</v>
      </c>
      <c r="E90" s="207">
        <v>65.8</v>
      </c>
      <c r="F90" s="207">
        <v>66.5</v>
      </c>
      <c r="G90" s="207">
        <v>66.7</v>
      </c>
      <c r="H90" s="207"/>
      <c r="I90" s="207"/>
      <c r="J90" s="208"/>
      <c r="K90" s="207"/>
      <c r="L90" s="207"/>
      <c r="M90" s="208"/>
      <c r="N90" s="289">
        <f>SUM(B90:M90)/12</f>
        <v>32.283333333333331</v>
      </c>
      <c r="O90" s="209">
        <f>SUM(N90/N89)*100</f>
        <v>47.89219928297689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1"/>
      <c r="L91" s="213"/>
      <c r="M91" s="21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49" sqref="I4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0" t="s">
        <v>232</v>
      </c>
      <c r="B1" s="571"/>
      <c r="C1" s="571"/>
      <c r="D1" s="571"/>
      <c r="E1" s="571"/>
      <c r="F1" s="571"/>
      <c r="G1" s="571"/>
      <c r="M1" s="20"/>
      <c r="N1" s="463" t="s">
        <v>219</v>
      </c>
      <c r="O1" s="155"/>
      <c r="P1" s="58"/>
      <c r="Q1" s="387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3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5" t="s">
        <v>32</v>
      </c>
      <c r="J3" s="304">
        <v>117346</v>
      </c>
      <c r="K3" s="273">
        <v>1</v>
      </c>
      <c r="L3" s="5">
        <f>SUM(H3)</f>
        <v>26</v>
      </c>
      <c r="M3" s="225" t="s">
        <v>32</v>
      </c>
      <c r="N3" s="17">
        <f>SUM(J3)</f>
        <v>117346</v>
      </c>
      <c r="O3" s="5">
        <f>SUM(H3)</f>
        <v>26</v>
      </c>
      <c r="P3" s="225" t="s">
        <v>32</v>
      </c>
      <c r="Q3" s="274">
        <v>112700</v>
      </c>
    </row>
    <row r="4" spans="1:19" ht="13.5" customHeight="1">
      <c r="H4" s="119">
        <v>33</v>
      </c>
      <c r="I4" s="225" t="s">
        <v>0</v>
      </c>
      <c r="J4" s="194">
        <v>117305</v>
      </c>
      <c r="K4" s="273">
        <v>2</v>
      </c>
      <c r="L4" s="5">
        <f t="shared" ref="L4:L12" si="0">SUM(H4)</f>
        <v>33</v>
      </c>
      <c r="M4" s="225" t="s">
        <v>0</v>
      </c>
      <c r="N4" s="17">
        <f t="shared" ref="N4:N12" si="1">SUM(J4)</f>
        <v>117305</v>
      </c>
      <c r="O4" s="5">
        <f t="shared" ref="O4:O12" si="2">SUM(H4)</f>
        <v>33</v>
      </c>
      <c r="P4" s="225" t="s">
        <v>0</v>
      </c>
      <c r="Q4" s="125">
        <v>133099</v>
      </c>
    </row>
    <row r="5" spans="1:19" ht="13.5" customHeight="1">
      <c r="H5" s="119">
        <v>16</v>
      </c>
      <c r="I5" s="225" t="s">
        <v>3</v>
      </c>
      <c r="J5" s="194">
        <v>79150</v>
      </c>
      <c r="K5" s="273">
        <v>3</v>
      </c>
      <c r="L5" s="5">
        <f t="shared" si="0"/>
        <v>16</v>
      </c>
      <c r="M5" s="225" t="s">
        <v>3</v>
      </c>
      <c r="N5" s="17">
        <f t="shared" si="1"/>
        <v>79150</v>
      </c>
      <c r="O5" s="5">
        <f t="shared" si="2"/>
        <v>16</v>
      </c>
      <c r="P5" s="225" t="s">
        <v>3</v>
      </c>
      <c r="Q5" s="125">
        <v>87242</v>
      </c>
      <c r="S5" s="58"/>
    </row>
    <row r="6" spans="1:19" ht="13.5" customHeight="1">
      <c r="H6" s="409">
        <v>40</v>
      </c>
      <c r="I6" s="226" t="s">
        <v>2</v>
      </c>
      <c r="J6" s="17">
        <v>60095</v>
      </c>
      <c r="K6" s="273">
        <v>4</v>
      </c>
      <c r="L6" s="5">
        <f t="shared" si="0"/>
        <v>40</v>
      </c>
      <c r="M6" s="226" t="s">
        <v>2</v>
      </c>
      <c r="N6" s="17">
        <f t="shared" si="1"/>
        <v>60095</v>
      </c>
      <c r="O6" s="5">
        <f t="shared" si="2"/>
        <v>40</v>
      </c>
      <c r="P6" s="226" t="s">
        <v>2</v>
      </c>
      <c r="Q6" s="125">
        <v>75210</v>
      </c>
    </row>
    <row r="7" spans="1:19" ht="13.5" customHeight="1">
      <c r="H7" s="119">
        <v>34</v>
      </c>
      <c r="I7" s="225" t="s">
        <v>1</v>
      </c>
      <c r="J7" s="17">
        <v>52504</v>
      </c>
      <c r="K7" s="273">
        <v>5</v>
      </c>
      <c r="L7" s="5">
        <f t="shared" si="0"/>
        <v>34</v>
      </c>
      <c r="M7" s="225" t="s">
        <v>1</v>
      </c>
      <c r="N7" s="17">
        <f t="shared" si="1"/>
        <v>52504</v>
      </c>
      <c r="O7" s="5">
        <f t="shared" si="2"/>
        <v>34</v>
      </c>
      <c r="P7" s="225" t="s">
        <v>1</v>
      </c>
      <c r="Q7" s="125">
        <v>55644</v>
      </c>
    </row>
    <row r="8" spans="1:19" ht="13.5" customHeight="1">
      <c r="G8" s="1"/>
      <c r="H8" s="119">
        <v>17</v>
      </c>
      <c r="I8" s="225" t="s">
        <v>23</v>
      </c>
      <c r="J8" s="17">
        <v>42606</v>
      </c>
      <c r="K8" s="273">
        <v>6</v>
      </c>
      <c r="L8" s="5">
        <f t="shared" si="0"/>
        <v>17</v>
      </c>
      <c r="M8" s="225" t="s">
        <v>23</v>
      </c>
      <c r="N8" s="17">
        <f t="shared" si="1"/>
        <v>42606</v>
      </c>
      <c r="O8" s="5">
        <f t="shared" si="2"/>
        <v>17</v>
      </c>
      <c r="P8" s="225" t="s">
        <v>23</v>
      </c>
      <c r="Q8" s="125">
        <v>47884</v>
      </c>
    </row>
    <row r="9" spans="1:19" ht="13.5" customHeight="1">
      <c r="H9" s="195">
        <v>25</v>
      </c>
      <c r="I9" s="228" t="s">
        <v>31</v>
      </c>
      <c r="J9" s="304">
        <v>37332</v>
      </c>
      <c r="K9" s="273">
        <v>7</v>
      </c>
      <c r="L9" s="5">
        <f t="shared" si="0"/>
        <v>25</v>
      </c>
      <c r="M9" s="228" t="s">
        <v>31</v>
      </c>
      <c r="N9" s="17">
        <f t="shared" si="1"/>
        <v>37332</v>
      </c>
      <c r="O9" s="5">
        <f t="shared" si="2"/>
        <v>25</v>
      </c>
      <c r="P9" s="228" t="s">
        <v>31</v>
      </c>
      <c r="Q9" s="125">
        <v>26266</v>
      </c>
    </row>
    <row r="10" spans="1:19" ht="13.5" customHeight="1">
      <c r="G10" s="21"/>
      <c r="H10" s="119">
        <v>13</v>
      </c>
      <c r="I10" s="225" t="s">
        <v>7</v>
      </c>
      <c r="J10" s="17">
        <v>36517</v>
      </c>
      <c r="K10" s="273">
        <v>8</v>
      </c>
      <c r="L10" s="5">
        <f t="shared" si="0"/>
        <v>13</v>
      </c>
      <c r="M10" s="225" t="s">
        <v>7</v>
      </c>
      <c r="N10" s="17">
        <f t="shared" si="1"/>
        <v>36517</v>
      </c>
      <c r="O10" s="5">
        <f t="shared" si="2"/>
        <v>13</v>
      </c>
      <c r="P10" s="225" t="s">
        <v>7</v>
      </c>
      <c r="Q10" s="125">
        <v>39033</v>
      </c>
    </row>
    <row r="11" spans="1:19" ht="13.5" customHeight="1">
      <c r="H11" s="195">
        <v>36</v>
      </c>
      <c r="I11" s="228" t="s">
        <v>5</v>
      </c>
      <c r="J11" s="17">
        <v>30572</v>
      </c>
      <c r="K11" s="273">
        <v>9</v>
      </c>
      <c r="L11" s="5">
        <f t="shared" si="0"/>
        <v>36</v>
      </c>
      <c r="M11" s="228" t="s">
        <v>5</v>
      </c>
      <c r="N11" s="17">
        <f t="shared" si="1"/>
        <v>30572</v>
      </c>
      <c r="O11" s="5">
        <f t="shared" si="2"/>
        <v>36</v>
      </c>
      <c r="P11" s="228" t="s">
        <v>5</v>
      </c>
      <c r="Q11" s="125">
        <v>36652</v>
      </c>
    </row>
    <row r="12" spans="1:19" ht="13.5" customHeight="1" thickBot="1">
      <c r="H12" s="378">
        <v>24</v>
      </c>
      <c r="I12" s="469" t="s">
        <v>30</v>
      </c>
      <c r="J12" s="535">
        <v>30301</v>
      </c>
      <c r="K12" s="272">
        <v>10</v>
      </c>
      <c r="L12" s="5">
        <f t="shared" si="0"/>
        <v>24</v>
      </c>
      <c r="M12" s="469" t="s">
        <v>30</v>
      </c>
      <c r="N12" s="161">
        <f t="shared" si="1"/>
        <v>30301</v>
      </c>
      <c r="O12" s="18">
        <f t="shared" si="2"/>
        <v>24</v>
      </c>
      <c r="P12" s="469" t="s">
        <v>30</v>
      </c>
      <c r="Q12" s="275">
        <v>30991</v>
      </c>
    </row>
    <row r="13" spans="1:19" ht="13.5" customHeight="1" thickTop="1" thickBot="1">
      <c r="H13" s="169">
        <v>38</v>
      </c>
      <c r="I13" s="247" t="s">
        <v>40</v>
      </c>
      <c r="J13" s="539">
        <v>30075</v>
      </c>
      <c r="K13" s="147"/>
      <c r="L13" s="113"/>
      <c r="M13" s="229"/>
      <c r="N13" s="472">
        <f>SUM(J43)</f>
        <v>782107</v>
      </c>
      <c r="O13" s="5"/>
      <c r="P13" s="377" t="s">
        <v>187</v>
      </c>
      <c r="Q13" s="277">
        <v>781372</v>
      </c>
    </row>
    <row r="14" spans="1:19" ht="13.5" customHeight="1">
      <c r="B14" s="24"/>
      <c r="H14" s="119">
        <v>3</v>
      </c>
      <c r="I14" s="225" t="s">
        <v>12</v>
      </c>
      <c r="J14" s="17">
        <v>28258</v>
      </c>
      <c r="K14" s="147"/>
      <c r="L14" s="31"/>
      <c r="N14" t="s">
        <v>67</v>
      </c>
      <c r="O14"/>
    </row>
    <row r="15" spans="1:19" ht="13.5" customHeight="1">
      <c r="H15" s="119">
        <v>2</v>
      </c>
      <c r="I15" s="225" t="s">
        <v>6</v>
      </c>
      <c r="J15" s="304">
        <v>16928</v>
      </c>
      <c r="K15" s="147"/>
      <c r="L15" s="31"/>
      <c r="M15" s="1" t="s">
        <v>220</v>
      </c>
      <c r="N15" s="19"/>
      <c r="O15"/>
      <c r="P15" s="463" t="s">
        <v>221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</v>
      </c>
      <c r="I16" s="225" t="s">
        <v>4</v>
      </c>
      <c r="J16" s="194">
        <v>15269</v>
      </c>
      <c r="K16" s="147"/>
      <c r="L16" s="5">
        <f>SUM(L3)</f>
        <v>26</v>
      </c>
      <c r="M16" s="17">
        <f>SUM(N3)</f>
        <v>117346</v>
      </c>
      <c r="N16" s="225" t="s">
        <v>32</v>
      </c>
      <c r="O16" s="5">
        <f>SUM(O3)</f>
        <v>26</v>
      </c>
      <c r="P16" s="17">
        <f>SUM(M16)</f>
        <v>117346</v>
      </c>
      <c r="Q16" s="382">
        <v>120753</v>
      </c>
      <c r="R16" s="114"/>
    </row>
    <row r="17" spans="2:20" ht="13.5" customHeight="1">
      <c r="B17" s="1"/>
      <c r="C17" s="19"/>
      <c r="D17" s="1"/>
      <c r="E17" s="22"/>
      <c r="F17" s="1"/>
      <c r="H17" s="119">
        <v>31</v>
      </c>
      <c r="I17" s="225" t="s">
        <v>128</v>
      </c>
      <c r="J17" s="17">
        <v>11280</v>
      </c>
      <c r="K17" s="147"/>
      <c r="L17" s="5">
        <f t="shared" ref="L17:L25" si="3">SUM(L4)</f>
        <v>33</v>
      </c>
      <c r="M17" s="17">
        <f t="shared" ref="M17:M25" si="4">SUM(N4)</f>
        <v>117305</v>
      </c>
      <c r="N17" s="225" t="s">
        <v>0</v>
      </c>
      <c r="O17" s="5">
        <f t="shared" ref="O17:O25" si="5">SUM(O4)</f>
        <v>33</v>
      </c>
      <c r="P17" s="17">
        <f t="shared" ref="P17:P25" si="6">SUM(M17)</f>
        <v>117305</v>
      </c>
      <c r="Q17" s="383">
        <v>122233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14</v>
      </c>
      <c r="I18" s="225" t="s">
        <v>21</v>
      </c>
      <c r="J18" s="17">
        <v>10183</v>
      </c>
      <c r="K18" s="147"/>
      <c r="L18" s="5">
        <f t="shared" si="3"/>
        <v>16</v>
      </c>
      <c r="M18" s="17">
        <f t="shared" si="4"/>
        <v>79150</v>
      </c>
      <c r="N18" s="225" t="s">
        <v>3</v>
      </c>
      <c r="O18" s="5">
        <f t="shared" si="5"/>
        <v>16</v>
      </c>
      <c r="P18" s="17">
        <f t="shared" si="6"/>
        <v>79150</v>
      </c>
      <c r="Q18" s="383">
        <v>76140</v>
      </c>
      <c r="R18" s="114"/>
      <c r="S18" s="159"/>
    </row>
    <row r="19" spans="2:20" ht="13.5" customHeight="1">
      <c r="B19" s="1"/>
      <c r="C19" s="19"/>
      <c r="D19" s="1"/>
      <c r="E19" s="22"/>
      <c r="F19" s="1"/>
      <c r="G19" s="512"/>
      <c r="H19" s="119">
        <v>21</v>
      </c>
      <c r="I19" s="464" t="s">
        <v>199</v>
      </c>
      <c r="J19" s="17">
        <v>10115</v>
      </c>
      <c r="L19" s="5">
        <f t="shared" si="3"/>
        <v>40</v>
      </c>
      <c r="M19" s="17">
        <f t="shared" si="4"/>
        <v>60095</v>
      </c>
      <c r="N19" s="226" t="s">
        <v>2</v>
      </c>
      <c r="O19" s="5">
        <f t="shared" si="5"/>
        <v>40</v>
      </c>
      <c r="P19" s="17">
        <f t="shared" si="6"/>
        <v>60095</v>
      </c>
      <c r="Q19" s="383">
        <v>60386</v>
      </c>
      <c r="R19" s="114"/>
      <c r="S19" s="176"/>
    </row>
    <row r="20" spans="2:20" ht="13.5" customHeight="1">
      <c r="B20" s="23"/>
      <c r="C20" s="19"/>
      <c r="D20" s="1"/>
      <c r="E20" s="22"/>
      <c r="F20" s="1"/>
      <c r="H20" s="119">
        <v>15</v>
      </c>
      <c r="I20" s="225" t="s">
        <v>22</v>
      </c>
      <c r="J20" s="194">
        <v>9519</v>
      </c>
      <c r="L20" s="5">
        <f t="shared" si="3"/>
        <v>34</v>
      </c>
      <c r="M20" s="17">
        <f t="shared" si="4"/>
        <v>52504</v>
      </c>
      <c r="N20" s="225" t="s">
        <v>1</v>
      </c>
      <c r="O20" s="5">
        <f t="shared" si="5"/>
        <v>34</v>
      </c>
      <c r="P20" s="17">
        <f t="shared" si="6"/>
        <v>52504</v>
      </c>
      <c r="Q20" s="383">
        <v>61745</v>
      </c>
      <c r="R20" s="114"/>
      <c r="S20" s="176"/>
    </row>
    <row r="21" spans="2:20" ht="13.5" customHeight="1">
      <c r="B21" s="23"/>
      <c r="C21" s="19"/>
      <c r="D21" s="1"/>
      <c r="E21" s="22"/>
      <c r="F21" s="1"/>
      <c r="H21" s="119">
        <v>9</v>
      </c>
      <c r="I21" s="464" t="s">
        <v>208</v>
      </c>
      <c r="J21" s="304">
        <v>9244</v>
      </c>
      <c r="L21" s="5">
        <f t="shared" si="3"/>
        <v>17</v>
      </c>
      <c r="M21" s="17">
        <f t="shared" si="4"/>
        <v>42606</v>
      </c>
      <c r="N21" s="225" t="s">
        <v>23</v>
      </c>
      <c r="O21" s="5">
        <f t="shared" si="5"/>
        <v>17</v>
      </c>
      <c r="P21" s="17">
        <f t="shared" si="6"/>
        <v>42606</v>
      </c>
      <c r="Q21" s="383">
        <v>43871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37</v>
      </c>
      <c r="I22" s="225" t="s">
        <v>39</v>
      </c>
      <c r="J22" s="304">
        <v>9150</v>
      </c>
      <c r="K22" s="19"/>
      <c r="L22" s="5">
        <f t="shared" si="3"/>
        <v>25</v>
      </c>
      <c r="M22" s="17">
        <f t="shared" si="4"/>
        <v>37332</v>
      </c>
      <c r="N22" s="228" t="s">
        <v>31</v>
      </c>
      <c r="O22" s="5">
        <f t="shared" si="5"/>
        <v>25</v>
      </c>
      <c r="P22" s="17">
        <f t="shared" si="6"/>
        <v>37332</v>
      </c>
      <c r="Q22" s="383">
        <v>24614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5" t="s">
        <v>19</v>
      </c>
      <c r="J23" s="17">
        <v>5482</v>
      </c>
      <c r="K23" s="19"/>
      <c r="L23" s="5">
        <f t="shared" si="3"/>
        <v>13</v>
      </c>
      <c r="M23" s="17">
        <f t="shared" si="4"/>
        <v>36517</v>
      </c>
      <c r="N23" s="225" t="s">
        <v>7</v>
      </c>
      <c r="O23" s="5">
        <f t="shared" si="5"/>
        <v>13</v>
      </c>
      <c r="P23" s="17">
        <f t="shared" si="6"/>
        <v>36517</v>
      </c>
      <c r="Q23" s="383">
        <v>43328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22</v>
      </c>
      <c r="I24" s="225" t="s">
        <v>28</v>
      </c>
      <c r="J24" s="17">
        <v>4938</v>
      </c>
      <c r="K24" s="19"/>
      <c r="L24" s="5">
        <f t="shared" si="3"/>
        <v>36</v>
      </c>
      <c r="M24" s="17">
        <f t="shared" si="4"/>
        <v>30572</v>
      </c>
      <c r="N24" s="228" t="s">
        <v>5</v>
      </c>
      <c r="O24" s="5">
        <f t="shared" si="5"/>
        <v>36</v>
      </c>
      <c r="P24" s="17">
        <f t="shared" si="6"/>
        <v>30572</v>
      </c>
      <c r="Q24" s="383">
        <v>30983</v>
      </c>
      <c r="R24" s="114"/>
      <c r="S24" s="159"/>
    </row>
    <row r="25" spans="2:20" ht="13.5" customHeight="1" thickBot="1">
      <c r="B25" s="1"/>
      <c r="C25" s="19"/>
      <c r="D25" s="1"/>
      <c r="E25" s="22"/>
      <c r="F25" s="1"/>
      <c r="H25" s="119">
        <v>30</v>
      </c>
      <c r="I25" s="225" t="s">
        <v>35</v>
      </c>
      <c r="J25" s="17">
        <v>3542</v>
      </c>
      <c r="K25" s="19"/>
      <c r="L25" s="18">
        <f t="shared" si="3"/>
        <v>24</v>
      </c>
      <c r="M25" s="161">
        <f t="shared" si="4"/>
        <v>30301</v>
      </c>
      <c r="N25" s="469" t="s">
        <v>30</v>
      </c>
      <c r="O25" s="18">
        <f t="shared" si="5"/>
        <v>24</v>
      </c>
      <c r="P25" s="161">
        <f t="shared" si="6"/>
        <v>30301</v>
      </c>
      <c r="Q25" s="384">
        <v>29001</v>
      </c>
      <c r="R25" s="179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12</v>
      </c>
      <c r="I26" s="225" t="s">
        <v>20</v>
      </c>
      <c r="J26" s="17">
        <v>3112</v>
      </c>
      <c r="K26" s="19"/>
      <c r="L26" s="162"/>
      <c r="M26" s="227">
        <f>SUM(J43-(M16+M17+M18+M19+M20+M21+M22+M23+M24+M25))</f>
        <v>178379</v>
      </c>
      <c r="N26" s="305" t="s">
        <v>47</v>
      </c>
      <c r="O26" s="163"/>
      <c r="P26" s="227">
        <f>SUM(M26)</f>
        <v>178379</v>
      </c>
      <c r="Q26" s="227"/>
      <c r="R26" s="248">
        <v>770460</v>
      </c>
      <c r="T26" s="33"/>
    </row>
    <row r="27" spans="2:20" ht="13.5" customHeight="1">
      <c r="H27" s="119">
        <v>18</v>
      </c>
      <c r="I27" s="225" t="s">
        <v>24</v>
      </c>
      <c r="J27" s="17">
        <v>2092</v>
      </c>
      <c r="K27" s="19"/>
      <c r="M27" s="58" t="s">
        <v>211</v>
      </c>
      <c r="N27" s="58"/>
      <c r="O27" s="155"/>
      <c r="P27" s="156" t="s">
        <v>212</v>
      </c>
    </row>
    <row r="28" spans="2:20" ht="13.5" customHeight="1">
      <c r="H28" s="119">
        <v>27</v>
      </c>
      <c r="I28" s="225" t="s">
        <v>33</v>
      </c>
      <c r="J28" s="17">
        <v>2003</v>
      </c>
      <c r="K28" s="19"/>
      <c r="M28" s="125">
        <f t="shared" ref="M28:M37" si="7">SUM(Q3)</f>
        <v>112700</v>
      </c>
      <c r="N28" s="225" t="s">
        <v>32</v>
      </c>
      <c r="O28" s="5">
        <f>SUM(L3)</f>
        <v>26</v>
      </c>
      <c r="P28" s="125">
        <f t="shared" ref="P28:P37" si="8">SUM(Q3)</f>
        <v>112700</v>
      </c>
    </row>
    <row r="29" spans="2:20" ht="13.5" customHeight="1">
      <c r="H29" s="119">
        <v>39</v>
      </c>
      <c r="I29" s="225" t="s">
        <v>41</v>
      </c>
      <c r="J29" s="17">
        <v>1924</v>
      </c>
      <c r="K29" s="19"/>
      <c r="M29" s="125">
        <f t="shared" si="7"/>
        <v>133099</v>
      </c>
      <c r="N29" s="225" t="s">
        <v>0</v>
      </c>
      <c r="O29" s="5">
        <f t="shared" ref="O29:O37" si="9">SUM(L4)</f>
        <v>33</v>
      </c>
      <c r="P29" s="125">
        <f t="shared" si="8"/>
        <v>133099</v>
      </c>
    </row>
    <row r="30" spans="2:20" ht="13.5" customHeight="1">
      <c r="H30" s="119">
        <v>29</v>
      </c>
      <c r="I30" s="225" t="s">
        <v>118</v>
      </c>
      <c r="J30" s="17">
        <v>1482</v>
      </c>
      <c r="K30" s="19"/>
      <c r="M30" s="125">
        <f t="shared" si="7"/>
        <v>87242</v>
      </c>
      <c r="N30" s="225" t="s">
        <v>3</v>
      </c>
      <c r="O30" s="5">
        <f t="shared" si="9"/>
        <v>16</v>
      </c>
      <c r="P30" s="125">
        <f t="shared" si="8"/>
        <v>87242</v>
      </c>
    </row>
    <row r="31" spans="2:20" ht="13.5" customHeight="1">
      <c r="H31" s="119">
        <v>35</v>
      </c>
      <c r="I31" s="225" t="s">
        <v>38</v>
      </c>
      <c r="J31" s="17">
        <v>909</v>
      </c>
      <c r="K31" s="19"/>
      <c r="M31" s="125">
        <f t="shared" si="7"/>
        <v>75210</v>
      </c>
      <c r="N31" s="226" t="s">
        <v>2</v>
      </c>
      <c r="O31" s="5">
        <f t="shared" si="9"/>
        <v>40</v>
      </c>
      <c r="P31" s="125">
        <f t="shared" si="8"/>
        <v>75210</v>
      </c>
    </row>
    <row r="32" spans="2:20" ht="13.5" customHeight="1">
      <c r="H32" s="119">
        <v>6</v>
      </c>
      <c r="I32" s="225" t="s">
        <v>15</v>
      </c>
      <c r="J32" s="17">
        <v>667</v>
      </c>
      <c r="K32" s="19"/>
      <c r="M32" s="125">
        <f t="shared" si="7"/>
        <v>55644</v>
      </c>
      <c r="N32" s="225" t="s">
        <v>1</v>
      </c>
      <c r="O32" s="5">
        <f t="shared" si="9"/>
        <v>34</v>
      </c>
      <c r="P32" s="125">
        <f t="shared" si="8"/>
        <v>55644</v>
      </c>
      <c r="S32" s="14"/>
    </row>
    <row r="33" spans="7:21" ht="13.5" customHeight="1">
      <c r="H33" s="119">
        <v>19</v>
      </c>
      <c r="I33" s="225" t="s">
        <v>25</v>
      </c>
      <c r="J33" s="17">
        <v>621</v>
      </c>
      <c r="K33" s="19"/>
      <c r="M33" s="125">
        <f t="shared" si="7"/>
        <v>47884</v>
      </c>
      <c r="N33" s="225" t="s">
        <v>23</v>
      </c>
      <c r="O33" s="5">
        <f t="shared" si="9"/>
        <v>17</v>
      </c>
      <c r="P33" s="125">
        <f t="shared" si="8"/>
        <v>47884</v>
      </c>
      <c r="S33" s="33"/>
      <c r="T33" s="33"/>
    </row>
    <row r="34" spans="7:21" ht="13.5" customHeight="1">
      <c r="H34" s="119">
        <v>4</v>
      </c>
      <c r="I34" s="225" t="s">
        <v>13</v>
      </c>
      <c r="J34" s="304">
        <v>557</v>
      </c>
      <c r="K34" s="19"/>
      <c r="M34" s="125">
        <f t="shared" si="7"/>
        <v>26266</v>
      </c>
      <c r="N34" s="228" t="s">
        <v>31</v>
      </c>
      <c r="O34" s="5">
        <f t="shared" si="9"/>
        <v>25</v>
      </c>
      <c r="P34" s="125">
        <f t="shared" si="8"/>
        <v>26266</v>
      </c>
      <c r="S34" s="33"/>
      <c r="T34" s="33"/>
    </row>
    <row r="35" spans="7:21" ht="13.5" customHeight="1">
      <c r="H35" s="119">
        <v>32</v>
      </c>
      <c r="I35" s="225" t="s">
        <v>37</v>
      </c>
      <c r="J35" s="17">
        <v>383</v>
      </c>
      <c r="K35" s="19"/>
      <c r="M35" s="125">
        <f t="shared" si="7"/>
        <v>39033</v>
      </c>
      <c r="N35" s="225" t="s">
        <v>7</v>
      </c>
      <c r="O35" s="5">
        <f t="shared" si="9"/>
        <v>13</v>
      </c>
      <c r="P35" s="125">
        <f t="shared" si="8"/>
        <v>39033</v>
      </c>
      <c r="S35" s="33"/>
    </row>
    <row r="36" spans="7:21" ht="13.5" customHeight="1">
      <c r="H36" s="119">
        <v>23</v>
      </c>
      <c r="I36" s="225" t="s">
        <v>29</v>
      </c>
      <c r="J36" s="17">
        <v>283</v>
      </c>
      <c r="K36" s="19"/>
      <c r="M36" s="125">
        <f t="shared" si="7"/>
        <v>36652</v>
      </c>
      <c r="N36" s="228" t="s">
        <v>5</v>
      </c>
      <c r="O36" s="5">
        <f t="shared" si="9"/>
        <v>36</v>
      </c>
      <c r="P36" s="125">
        <f t="shared" si="8"/>
        <v>36652</v>
      </c>
      <c r="S36" s="33"/>
    </row>
    <row r="37" spans="7:21" ht="13.5" customHeight="1" thickBot="1">
      <c r="H37" s="119">
        <v>20</v>
      </c>
      <c r="I37" s="225" t="s">
        <v>26</v>
      </c>
      <c r="J37" s="17">
        <v>129</v>
      </c>
      <c r="K37" s="19"/>
      <c r="M37" s="160">
        <f t="shared" si="7"/>
        <v>30991</v>
      </c>
      <c r="N37" s="469" t="s">
        <v>30</v>
      </c>
      <c r="O37" s="18">
        <f t="shared" si="9"/>
        <v>24</v>
      </c>
      <c r="P37" s="160">
        <f t="shared" si="8"/>
        <v>30991</v>
      </c>
      <c r="S37" s="33"/>
    </row>
    <row r="38" spans="7:21" ht="13.5" customHeight="1" thickTop="1">
      <c r="G38" s="512"/>
      <c r="H38" s="119">
        <v>28</v>
      </c>
      <c r="I38" s="225" t="s">
        <v>34</v>
      </c>
      <c r="J38" s="304">
        <v>108</v>
      </c>
      <c r="K38" s="19"/>
      <c r="M38" s="480">
        <f>SUM(Q13-(Q3+Q4+Q5+Q6+Q7+Q8+Q9+Q10+Q11+Q12))</f>
        <v>136651</v>
      </c>
      <c r="N38" s="481" t="s">
        <v>204</v>
      </c>
      <c r="O38" s="482"/>
      <c r="P38" s="483">
        <f>SUM(M38)</f>
        <v>136651</v>
      </c>
      <c r="U38" s="33"/>
    </row>
    <row r="39" spans="7:21" ht="13.5" customHeight="1">
      <c r="H39" s="119">
        <v>10</v>
      </c>
      <c r="I39" s="225" t="s">
        <v>18</v>
      </c>
      <c r="J39" s="17">
        <v>92</v>
      </c>
      <c r="K39" s="19"/>
      <c r="P39" s="33"/>
    </row>
    <row r="40" spans="7:21" ht="13.5" customHeight="1">
      <c r="H40" s="119">
        <v>5</v>
      </c>
      <c r="I40" s="225" t="s">
        <v>14</v>
      </c>
      <c r="J40" s="126">
        <v>34</v>
      </c>
      <c r="K40" s="19"/>
    </row>
    <row r="41" spans="7:21" ht="13.5" customHeight="1">
      <c r="H41" s="119">
        <v>7</v>
      </c>
      <c r="I41" s="225" t="s">
        <v>16</v>
      </c>
      <c r="J41" s="17">
        <v>0</v>
      </c>
      <c r="K41" s="19"/>
    </row>
    <row r="42" spans="7:21" ht="13.5" customHeight="1" thickBot="1">
      <c r="H42" s="195">
        <v>8</v>
      </c>
      <c r="I42" s="228" t="s">
        <v>17</v>
      </c>
      <c r="J42" s="161">
        <v>0</v>
      </c>
      <c r="K42" s="19"/>
    </row>
    <row r="43" spans="7:21" ht="13.5" customHeight="1" thickTop="1">
      <c r="H43" s="162"/>
      <c r="I43" s="404" t="s">
        <v>112</v>
      </c>
      <c r="J43" s="405">
        <f>SUM(J3:J42)</f>
        <v>782107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219</v>
      </c>
      <c r="D52" s="12" t="s">
        <v>210</v>
      </c>
      <c r="E52" s="29" t="s">
        <v>45</v>
      </c>
      <c r="F52" s="28" t="s">
        <v>44</v>
      </c>
      <c r="G52" s="28" t="s">
        <v>42</v>
      </c>
      <c r="I52" s="224"/>
    </row>
    <row r="53" spans="1:16" ht="13.5" customHeight="1">
      <c r="A53" s="13">
        <v>1</v>
      </c>
      <c r="B53" s="225" t="s">
        <v>32</v>
      </c>
      <c r="C53" s="17">
        <f t="shared" ref="C53:C62" si="10">SUM(J3)</f>
        <v>117346</v>
      </c>
      <c r="D53" s="126">
        <f t="shared" ref="D53:D63" si="11">SUM(Q3)</f>
        <v>112700</v>
      </c>
      <c r="E53" s="123">
        <f t="shared" ref="E53:E62" si="12">SUM(P16/Q16*100)</f>
        <v>97.178538007337295</v>
      </c>
      <c r="F53" s="25">
        <f t="shared" ref="F53:F63" si="13">SUM(C53/D53*100)</f>
        <v>104.12244897959184</v>
      </c>
      <c r="G53" s="26"/>
      <c r="I53" s="224"/>
    </row>
    <row r="54" spans="1:16" ht="13.5" customHeight="1">
      <c r="A54" s="13">
        <v>2</v>
      </c>
      <c r="B54" s="225" t="s">
        <v>0</v>
      </c>
      <c r="C54" s="17">
        <f t="shared" si="10"/>
        <v>117305</v>
      </c>
      <c r="D54" s="126">
        <f t="shared" si="11"/>
        <v>133099</v>
      </c>
      <c r="E54" s="123">
        <f t="shared" si="12"/>
        <v>95.968355517740704</v>
      </c>
      <c r="F54" s="25">
        <f t="shared" si="13"/>
        <v>88.133644880878151</v>
      </c>
      <c r="G54" s="26"/>
      <c r="I54" s="224"/>
    </row>
    <row r="55" spans="1:16" ht="13.5" customHeight="1">
      <c r="A55" s="13">
        <v>3</v>
      </c>
      <c r="B55" s="225" t="s">
        <v>3</v>
      </c>
      <c r="C55" s="17">
        <f t="shared" si="10"/>
        <v>79150</v>
      </c>
      <c r="D55" s="126">
        <f t="shared" si="11"/>
        <v>87242</v>
      </c>
      <c r="E55" s="123">
        <f t="shared" si="12"/>
        <v>103.95324402416601</v>
      </c>
      <c r="F55" s="25">
        <f t="shared" si="13"/>
        <v>90.724650970862655</v>
      </c>
      <c r="G55" s="26"/>
      <c r="I55" s="224"/>
    </row>
    <row r="56" spans="1:16" ht="13.5" customHeight="1">
      <c r="A56" s="13">
        <v>4</v>
      </c>
      <c r="B56" s="226" t="s">
        <v>2</v>
      </c>
      <c r="C56" s="17">
        <f t="shared" si="10"/>
        <v>60095</v>
      </c>
      <c r="D56" s="126">
        <f t="shared" si="11"/>
        <v>75210</v>
      </c>
      <c r="E56" s="123">
        <f t="shared" si="12"/>
        <v>99.51810022190574</v>
      </c>
      <c r="F56" s="25">
        <f t="shared" si="13"/>
        <v>79.902938439037356</v>
      </c>
      <c r="G56" s="26"/>
      <c r="I56" s="224"/>
    </row>
    <row r="57" spans="1:16" ht="13.5" customHeight="1">
      <c r="A57" s="13">
        <v>5</v>
      </c>
      <c r="B57" s="225" t="s">
        <v>1</v>
      </c>
      <c r="C57" s="17">
        <f t="shared" si="10"/>
        <v>52504</v>
      </c>
      <c r="D57" s="126">
        <f t="shared" si="11"/>
        <v>55644</v>
      </c>
      <c r="E57" s="123">
        <f t="shared" si="12"/>
        <v>85.033605959996763</v>
      </c>
      <c r="F57" s="25">
        <f t="shared" si="13"/>
        <v>94.356983681978292</v>
      </c>
      <c r="G57" s="26"/>
      <c r="I57" s="224"/>
      <c r="P57" s="33"/>
    </row>
    <row r="58" spans="1:16" ht="13.5" customHeight="1">
      <c r="A58" s="13">
        <v>6</v>
      </c>
      <c r="B58" s="225" t="s">
        <v>23</v>
      </c>
      <c r="C58" s="17">
        <f t="shared" si="10"/>
        <v>42606</v>
      </c>
      <c r="D58" s="126">
        <f t="shared" si="11"/>
        <v>47884</v>
      </c>
      <c r="E58" s="123">
        <f t="shared" si="12"/>
        <v>97.116546237833646</v>
      </c>
      <c r="F58" s="25">
        <f t="shared" si="13"/>
        <v>88.977529028485506</v>
      </c>
      <c r="G58" s="26"/>
    </row>
    <row r="59" spans="1:16" ht="13.5" customHeight="1">
      <c r="A59" s="13">
        <v>7</v>
      </c>
      <c r="B59" s="228" t="s">
        <v>31</v>
      </c>
      <c r="C59" s="17">
        <f t="shared" si="10"/>
        <v>37332</v>
      </c>
      <c r="D59" s="126">
        <f t="shared" si="11"/>
        <v>26266</v>
      </c>
      <c r="E59" s="123">
        <f t="shared" si="12"/>
        <v>151.66978142520517</v>
      </c>
      <c r="F59" s="25">
        <f t="shared" si="13"/>
        <v>142.13051092667325</v>
      </c>
      <c r="G59" s="26"/>
    </row>
    <row r="60" spans="1:16" ht="13.5" customHeight="1">
      <c r="A60" s="13">
        <v>8</v>
      </c>
      <c r="B60" s="225" t="s">
        <v>7</v>
      </c>
      <c r="C60" s="17">
        <f t="shared" si="10"/>
        <v>36517</v>
      </c>
      <c r="D60" s="126">
        <f t="shared" si="11"/>
        <v>39033</v>
      </c>
      <c r="E60" s="123">
        <f t="shared" si="12"/>
        <v>84.280372968980799</v>
      </c>
      <c r="F60" s="25">
        <f t="shared" si="13"/>
        <v>93.554172110778055</v>
      </c>
      <c r="G60" s="26"/>
    </row>
    <row r="61" spans="1:16" ht="13.5" customHeight="1">
      <c r="A61" s="13">
        <v>9</v>
      </c>
      <c r="B61" s="228" t="s">
        <v>5</v>
      </c>
      <c r="C61" s="17">
        <f t="shared" si="10"/>
        <v>30572</v>
      </c>
      <c r="D61" s="126">
        <f t="shared" si="11"/>
        <v>36652</v>
      </c>
      <c r="E61" s="123">
        <f t="shared" si="12"/>
        <v>98.673466094309788</v>
      </c>
      <c r="F61" s="25">
        <f t="shared" si="13"/>
        <v>83.411546436756524</v>
      </c>
      <c r="G61" s="26"/>
    </row>
    <row r="62" spans="1:16" ht="13.5" customHeight="1" thickBot="1">
      <c r="A62" s="180">
        <v>10</v>
      </c>
      <c r="B62" s="469" t="s">
        <v>30</v>
      </c>
      <c r="C62" s="161">
        <f t="shared" si="10"/>
        <v>30301</v>
      </c>
      <c r="D62" s="181">
        <f t="shared" si="11"/>
        <v>30991</v>
      </c>
      <c r="E62" s="182">
        <f t="shared" si="12"/>
        <v>104.48260404813627</v>
      </c>
      <c r="F62" s="183">
        <f t="shared" si="13"/>
        <v>97.773547158852566</v>
      </c>
      <c r="G62" s="184"/>
    </row>
    <row r="63" spans="1:16" ht="13.5" customHeight="1" thickTop="1">
      <c r="A63" s="162"/>
      <c r="B63" s="185" t="s">
        <v>83</v>
      </c>
      <c r="C63" s="186">
        <f>SUM(J43)</f>
        <v>782107</v>
      </c>
      <c r="D63" s="186">
        <f t="shared" si="11"/>
        <v>781372</v>
      </c>
      <c r="E63" s="187">
        <f>SUM(C63/R26*100)</f>
        <v>101.51169431248866</v>
      </c>
      <c r="F63" s="188">
        <f t="shared" si="13"/>
        <v>100.09406531076108</v>
      </c>
      <c r="G63" s="162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L60" sqref="L60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7" t="s">
        <v>219</v>
      </c>
      <c r="I2" s="119"/>
      <c r="J2" s="259" t="s">
        <v>125</v>
      </c>
      <c r="K2" s="5"/>
      <c r="L2" s="413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9" t="s">
        <v>122</v>
      </c>
      <c r="I3" s="119"/>
      <c r="J3" s="203" t="s">
        <v>123</v>
      </c>
      <c r="K3" s="5"/>
      <c r="L3" s="413" t="s">
        <v>122</v>
      </c>
      <c r="M3" s="1"/>
      <c r="N3" s="129"/>
      <c r="O3" s="129"/>
      <c r="S3" s="31"/>
      <c r="T3" s="31"/>
      <c r="U3" s="31"/>
    </row>
    <row r="4" spans="8:30">
      <c r="H4" s="139">
        <v>34791</v>
      </c>
      <c r="I4" s="119">
        <v>33</v>
      </c>
      <c r="J4" s="225" t="s">
        <v>0</v>
      </c>
      <c r="K4" s="164">
        <f>SUM(I4)</f>
        <v>33</v>
      </c>
      <c r="L4" s="430">
        <v>37516</v>
      </c>
      <c r="M4" s="54"/>
      <c r="N4" s="130"/>
      <c r="O4" s="130"/>
      <c r="S4" s="31"/>
      <c r="T4" s="31"/>
      <c r="U4" s="31"/>
    </row>
    <row r="5" spans="8:30">
      <c r="H5" s="540">
        <v>23465</v>
      </c>
      <c r="I5" s="119">
        <v>26</v>
      </c>
      <c r="J5" s="225" t="s">
        <v>32</v>
      </c>
      <c r="K5" s="164">
        <f t="shared" ref="K5:K13" si="0">SUM(I5)</f>
        <v>26</v>
      </c>
      <c r="L5" s="431">
        <v>20969</v>
      </c>
      <c r="M5" s="54"/>
      <c r="N5" s="130"/>
      <c r="O5" s="130"/>
      <c r="S5" s="31"/>
      <c r="T5" s="31"/>
      <c r="U5" s="31"/>
    </row>
    <row r="6" spans="8:30">
      <c r="H6" s="269">
        <v>5471</v>
      </c>
      <c r="I6" s="119">
        <v>14</v>
      </c>
      <c r="J6" s="225" t="s">
        <v>21</v>
      </c>
      <c r="K6" s="164">
        <f t="shared" si="0"/>
        <v>14</v>
      </c>
      <c r="L6" s="431">
        <v>5068</v>
      </c>
      <c r="M6" s="54"/>
      <c r="N6" s="258"/>
      <c r="O6" s="130"/>
      <c r="S6" s="31"/>
      <c r="T6" s="31"/>
      <c r="U6" s="31"/>
    </row>
    <row r="7" spans="8:30">
      <c r="H7" s="53">
        <v>4991</v>
      </c>
      <c r="I7" s="119">
        <v>38</v>
      </c>
      <c r="J7" s="225" t="s">
        <v>40</v>
      </c>
      <c r="K7" s="164">
        <f t="shared" si="0"/>
        <v>38</v>
      </c>
      <c r="L7" s="431">
        <v>6051</v>
      </c>
      <c r="M7" s="54"/>
      <c r="N7" s="130"/>
      <c r="O7" s="130"/>
      <c r="S7" s="31"/>
      <c r="T7" s="31"/>
      <c r="U7" s="31"/>
    </row>
    <row r="8" spans="8:30">
      <c r="H8" s="53">
        <v>3502</v>
      </c>
      <c r="I8" s="119">
        <v>37</v>
      </c>
      <c r="J8" s="225" t="s">
        <v>39</v>
      </c>
      <c r="K8" s="164">
        <f t="shared" si="0"/>
        <v>37</v>
      </c>
      <c r="L8" s="431">
        <v>2453</v>
      </c>
      <c r="M8" s="54"/>
      <c r="N8" s="130"/>
      <c r="O8" s="130"/>
      <c r="S8" s="31"/>
      <c r="T8" s="31"/>
      <c r="U8" s="31"/>
    </row>
    <row r="9" spans="8:30">
      <c r="H9" s="53">
        <v>3157</v>
      </c>
      <c r="I9" s="119">
        <v>15</v>
      </c>
      <c r="J9" s="225" t="s">
        <v>22</v>
      </c>
      <c r="K9" s="164">
        <f t="shared" si="0"/>
        <v>15</v>
      </c>
      <c r="L9" s="431">
        <v>2827</v>
      </c>
      <c r="M9" s="54"/>
      <c r="N9" s="130"/>
      <c r="O9" s="130"/>
      <c r="S9" s="31"/>
      <c r="T9" s="31"/>
      <c r="U9" s="31"/>
    </row>
    <row r="10" spans="8:30">
      <c r="H10" s="127">
        <v>2649</v>
      </c>
      <c r="I10" s="195">
        <v>34</v>
      </c>
      <c r="J10" s="228" t="s">
        <v>1</v>
      </c>
      <c r="K10" s="164">
        <f t="shared" si="0"/>
        <v>34</v>
      </c>
      <c r="L10" s="431">
        <v>2017</v>
      </c>
      <c r="S10" s="31"/>
      <c r="T10" s="31"/>
      <c r="U10" s="31"/>
    </row>
    <row r="11" spans="8:30">
      <c r="H11" s="52">
        <v>1789</v>
      </c>
      <c r="I11" s="119">
        <v>17</v>
      </c>
      <c r="J11" s="225" t="s">
        <v>23</v>
      </c>
      <c r="K11" s="164">
        <f t="shared" si="0"/>
        <v>17</v>
      </c>
      <c r="L11" s="431">
        <v>1617</v>
      </c>
      <c r="M11" s="54"/>
      <c r="N11" s="130"/>
      <c r="O11" s="130"/>
      <c r="S11" s="31"/>
      <c r="T11" s="31"/>
      <c r="U11" s="31"/>
    </row>
    <row r="12" spans="8:30">
      <c r="H12" s="235">
        <v>1774</v>
      </c>
      <c r="I12" s="195">
        <v>36</v>
      </c>
      <c r="J12" s="228" t="s">
        <v>5</v>
      </c>
      <c r="K12" s="164">
        <f t="shared" si="0"/>
        <v>36</v>
      </c>
      <c r="L12" s="431">
        <v>1715</v>
      </c>
      <c r="M12" s="54"/>
      <c r="N12" s="130"/>
      <c r="O12" s="130"/>
      <c r="S12" s="31"/>
      <c r="T12" s="31"/>
      <c r="U12" s="31"/>
    </row>
    <row r="13" spans="8:30" ht="14.25" thickBot="1">
      <c r="H13" s="541">
        <v>1406</v>
      </c>
      <c r="I13" s="474">
        <v>16</v>
      </c>
      <c r="J13" s="475" t="s">
        <v>3</v>
      </c>
      <c r="K13" s="164">
        <f t="shared" si="0"/>
        <v>16</v>
      </c>
      <c r="L13" s="431">
        <v>1468</v>
      </c>
      <c r="M13" s="54"/>
      <c r="N13" s="130"/>
      <c r="O13" s="130"/>
      <c r="S13" s="31"/>
      <c r="T13" s="31"/>
      <c r="U13" s="31"/>
    </row>
    <row r="14" spans="8:30" ht="14.25" thickTop="1">
      <c r="H14" s="269">
        <v>1016</v>
      </c>
      <c r="I14" s="169">
        <v>25</v>
      </c>
      <c r="J14" s="247" t="s">
        <v>31</v>
      </c>
      <c r="K14" s="151" t="s">
        <v>9</v>
      </c>
      <c r="L14" s="432">
        <v>86009</v>
      </c>
      <c r="S14" s="31"/>
      <c r="T14" s="31"/>
      <c r="U14" s="31"/>
    </row>
    <row r="15" spans="8:30">
      <c r="H15" s="127">
        <v>838</v>
      </c>
      <c r="I15" s="119">
        <v>24</v>
      </c>
      <c r="J15" s="225" t="s">
        <v>30</v>
      </c>
      <c r="K15" s="61"/>
      <c r="L15" s="1" t="s">
        <v>68</v>
      </c>
      <c r="M15" s="230" t="s">
        <v>113</v>
      </c>
      <c r="N15" s="51" t="s">
        <v>84</v>
      </c>
      <c r="S15" s="31"/>
      <c r="T15" s="31"/>
      <c r="U15" s="31"/>
    </row>
    <row r="16" spans="8:30">
      <c r="H16" s="127">
        <v>816</v>
      </c>
      <c r="I16" s="119">
        <v>27</v>
      </c>
      <c r="J16" s="225" t="s">
        <v>33</v>
      </c>
      <c r="K16" s="164">
        <f>SUM(I4)</f>
        <v>33</v>
      </c>
      <c r="L16" s="225" t="s">
        <v>0</v>
      </c>
      <c r="M16" s="433">
        <v>26616</v>
      </c>
      <c r="N16" s="128">
        <f>SUM(H4)</f>
        <v>34791</v>
      </c>
      <c r="O16" s="54"/>
      <c r="P16" s="21"/>
      <c r="S16" s="31"/>
      <c r="T16" s="31"/>
      <c r="U16" s="31"/>
    </row>
    <row r="17" spans="1:21">
      <c r="H17" s="53">
        <v>560</v>
      </c>
      <c r="I17" s="119">
        <v>19</v>
      </c>
      <c r="J17" s="225" t="s">
        <v>25</v>
      </c>
      <c r="K17" s="164">
        <f t="shared" ref="K17:K25" si="1">SUM(I5)</f>
        <v>26</v>
      </c>
      <c r="L17" s="225" t="s">
        <v>32</v>
      </c>
      <c r="M17" s="434">
        <v>19307</v>
      </c>
      <c r="N17" s="128">
        <f t="shared" ref="N17:N25" si="2">SUM(H5)</f>
        <v>23465</v>
      </c>
      <c r="O17" s="54"/>
      <c r="P17" s="21"/>
      <c r="S17" s="31"/>
      <c r="T17" s="31"/>
      <c r="U17" s="31"/>
    </row>
    <row r="18" spans="1:21">
      <c r="H18" s="542">
        <v>398</v>
      </c>
      <c r="I18" s="409">
        <v>40</v>
      </c>
      <c r="J18" s="226" t="s">
        <v>2</v>
      </c>
      <c r="K18" s="164">
        <f t="shared" si="1"/>
        <v>14</v>
      </c>
      <c r="L18" s="225" t="s">
        <v>21</v>
      </c>
      <c r="M18" s="434">
        <v>5789</v>
      </c>
      <c r="N18" s="128">
        <f t="shared" si="2"/>
        <v>5471</v>
      </c>
      <c r="O18" s="54"/>
      <c r="P18" s="21"/>
      <c r="S18" s="31"/>
      <c r="T18" s="31"/>
      <c r="U18" s="31"/>
    </row>
    <row r="19" spans="1:21">
      <c r="H19" s="139">
        <v>179</v>
      </c>
      <c r="I19" s="119">
        <v>21</v>
      </c>
      <c r="J19" s="225" t="s">
        <v>27</v>
      </c>
      <c r="K19" s="164">
        <f t="shared" si="1"/>
        <v>38</v>
      </c>
      <c r="L19" s="225" t="s">
        <v>40</v>
      </c>
      <c r="M19" s="434">
        <v>4358</v>
      </c>
      <c r="N19" s="128">
        <f t="shared" si="2"/>
        <v>4991</v>
      </c>
      <c r="O19" s="54"/>
      <c r="P19" s="21"/>
      <c r="S19" s="31"/>
      <c r="T19" s="31"/>
      <c r="U19" s="31"/>
    </row>
    <row r="20" spans="1:21" ht="14.25" thickBot="1">
      <c r="H20" s="127">
        <v>172</v>
      </c>
      <c r="I20" s="119">
        <v>1</v>
      </c>
      <c r="J20" s="225" t="s">
        <v>4</v>
      </c>
      <c r="K20" s="164">
        <f t="shared" si="1"/>
        <v>37</v>
      </c>
      <c r="L20" s="225" t="s">
        <v>39</v>
      </c>
      <c r="M20" s="434">
        <v>3746</v>
      </c>
      <c r="N20" s="128">
        <f t="shared" si="2"/>
        <v>3502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219</v>
      </c>
      <c r="D21" s="74" t="s">
        <v>210</v>
      </c>
      <c r="E21" s="74" t="s">
        <v>55</v>
      </c>
      <c r="F21" s="74" t="s">
        <v>54</v>
      </c>
      <c r="G21" s="74" t="s">
        <v>56</v>
      </c>
      <c r="H21" s="53">
        <v>144</v>
      </c>
      <c r="I21" s="119">
        <v>23</v>
      </c>
      <c r="J21" s="225" t="s">
        <v>29</v>
      </c>
      <c r="K21" s="164">
        <f t="shared" si="1"/>
        <v>15</v>
      </c>
      <c r="L21" s="225" t="s">
        <v>22</v>
      </c>
      <c r="M21" s="434">
        <v>2833</v>
      </c>
      <c r="N21" s="128">
        <f t="shared" si="2"/>
        <v>3157</v>
      </c>
      <c r="O21" s="54"/>
      <c r="P21" s="21"/>
      <c r="S21" s="31"/>
      <c r="T21" s="31"/>
      <c r="U21" s="31"/>
    </row>
    <row r="22" spans="1:21">
      <c r="A22" s="76">
        <v>1</v>
      </c>
      <c r="B22" s="225" t="s">
        <v>0</v>
      </c>
      <c r="C22" s="52">
        <f t="shared" ref="C22:C31" si="3">SUM(H4)</f>
        <v>34791</v>
      </c>
      <c r="D22" s="128">
        <f>SUM(L4)</f>
        <v>37516</v>
      </c>
      <c r="E22" s="66">
        <f t="shared" ref="E22:E32" si="4">SUM(N16/M16*100)</f>
        <v>130.714607754734</v>
      </c>
      <c r="F22" s="70">
        <f>SUM(C22/D22*100)</f>
        <v>92.736432455485669</v>
      </c>
      <c r="G22" s="5"/>
      <c r="H22" s="131">
        <v>95</v>
      </c>
      <c r="I22" s="119">
        <v>2</v>
      </c>
      <c r="J22" s="225" t="s">
        <v>6</v>
      </c>
      <c r="K22" s="164">
        <f t="shared" si="1"/>
        <v>34</v>
      </c>
      <c r="L22" s="228" t="s">
        <v>1</v>
      </c>
      <c r="M22" s="434">
        <v>1763</v>
      </c>
      <c r="N22" s="128">
        <f t="shared" si="2"/>
        <v>2649</v>
      </c>
      <c r="O22" s="54"/>
      <c r="P22" s="21"/>
      <c r="S22" s="31"/>
      <c r="T22" s="31"/>
      <c r="U22" s="31"/>
    </row>
    <row r="23" spans="1:21">
      <c r="A23" s="76">
        <v>2</v>
      </c>
      <c r="B23" s="225" t="s">
        <v>32</v>
      </c>
      <c r="C23" s="52">
        <f t="shared" si="3"/>
        <v>23465</v>
      </c>
      <c r="D23" s="128">
        <f>SUM(L5)</f>
        <v>20969</v>
      </c>
      <c r="E23" s="66">
        <f t="shared" si="4"/>
        <v>121.53623038276274</v>
      </c>
      <c r="F23" s="70">
        <f t="shared" ref="F23:F32" si="5">SUM(C23/D23*100)</f>
        <v>111.90328580285183</v>
      </c>
      <c r="G23" s="5"/>
      <c r="H23" s="536">
        <v>87</v>
      </c>
      <c r="I23" s="119">
        <v>9</v>
      </c>
      <c r="J23" s="464" t="s">
        <v>209</v>
      </c>
      <c r="K23" s="164">
        <f t="shared" si="1"/>
        <v>17</v>
      </c>
      <c r="L23" s="225" t="s">
        <v>23</v>
      </c>
      <c r="M23" s="434">
        <v>1861</v>
      </c>
      <c r="N23" s="128">
        <f t="shared" si="2"/>
        <v>1789</v>
      </c>
      <c r="O23" s="54"/>
      <c r="P23" s="21"/>
      <c r="S23" s="31"/>
      <c r="T23" s="31"/>
      <c r="U23" s="31"/>
    </row>
    <row r="24" spans="1:21">
      <c r="A24" s="76">
        <v>3</v>
      </c>
      <c r="B24" s="225" t="s">
        <v>21</v>
      </c>
      <c r="C24" s="52">
        <f t="shared" si="3"/>
        <v>5471</v>
      </c>
      <c r="D24" s="128">
        <f t="shared" ref="D24:D31" si="6">SUM(L6)</f>
        <v>5068</v>
      </c>
      <c r="E24" s="66">
        <f t="shared" si="4"/>
        <v>94.506823285541543</v>
      </c>
      <c r="F24" s="70">
        <f t="shared" si="5"/>
        <v>107.9518547750592</v>
      </c>
      <c r="G24" s="5"/>
      <c r="H24" s="177">
        <v>80</v>
      </c>
      <c r="I24" s="119">
        <v>39</v>
      </c>
      <c r="J24" s="225" t="s">
        <v>41</v>
      </c>
      <c r="K24" s="164">
        <f t="shared" si="1"/>
        <v>36</v>
      </c>
      <c r="L24" s="228" t="s">
        <v>5</v>
      </c>
      <c r="M24" s="434">
        <v>2398</v>
      </c>
      <c r="N24" s="128">
        <f t="shared" si="2"/>
        <v>1774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5" t="s">
        <v>40</v>
      </c>
      <c r="C25" s="52">
        <f t="shared" si="3"/>
        <v>4991</v>
      </c>
      <c r="D25" s="128">
        <f t="shared" si="6"/>
        <v>6051</v>
      </c>
      <c r="E25" s="66">
        <f t="shared" si="4"/>
        <v>114.52501147315282</v>
      </c>
      <c r="F25" s="70">
        <f t="shared" si="5"/>
        <v>82.482234341431166</v>
      </c>
      <c r="G25" s="5"/>
      <c r="H25" s="177">
        <v>73</v>
      </c>
      <c r="I25" s="119">
        <v>6</v>
      </c>
      <c r="J25" s="225" t="s">
        <v>15</v>
      </c>
      <c r="K25" s="254">
        <f t="shared" si="1"/>
        <v>16</v>
      </c>
      <c r="L25" s="475" t="s">
        <v>3</v>
      </c>
      <c r="M25" s="435">
        <v>1418</v>
      </c>
      <c r="N25" s="235">
        <f t="shared" si="2"/>
        <v>1406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5" t="s">
        <v>39</v>
      </c>
      <c r="C26" s="52">
        <f t="shared" si="3"/>
        <v>3502</v>
      </c>
      <c r="D26" s="128">
        <f t="shared" si="6"/>
        <v>2453</v>
      </c>
      <c r="E26" s="66">
        <f t="shared" si="4"/>
        <v>93.486385477843044</v>
      </c>
      <c r="F26" s="70">
        <f t="shared" si="5"/>
        <v>142.76396249490421</v>
      </c>
      <c r="G26" s="16"/>
      <c r="H26" s="131">
        <v>27</v>
      </c>
      <c r="I26" s="119">
        <v>4</v>
      </c>
      <c r="J26" s="225" t="s">
        <v>13</v>
      </c>
      <c r="K26" s="5"/>
      <c r="L26" s="518" t="s">
        <v>198</v>
      </c>
      <c r="M26" s="436">
        <v>75475</v>
      </c>
      <c r="N26" s="267">
        <f>SUM(H44)</f>
        <v>87509</v>
      </c>
      <c r="S26" s="31"/>
      <c r="T26" s="31"/>
      <c r="U26" s="31"/>
    </row>
    <row r="27" spans="1:21">
      <c r="A27" s="76">
        <v>6</v>
      </c>
      <c r="B27" s="225" t="s">
        <v>22</v>
      </c>
      <c r="C27" s="52">
        <f t="shared" si="3"/>
        <v>3157</v>
      </c>
      <c r="D27" s="128">
        <f t="shared" si="6"/>
        <v>2827</v>
      </c>
      <c r="E27" s="66">
        <f t="shared" si="4"/>
        <v>111.43663960465938</v>
      </c>
      <c r="F27" s="70">
        <f t="shared" si="5"/>
        <v>111.67315175097276</v>
      </c>
      <c r="G27" s="5"/>
      <c r="H27" s="131">
        <v>20</v>
      </c>
      <c r="I27" s="119">
        <v>31</v>
      </c>
      <c r="J27" s="225" t="s">
        <v>128</v>
      </c>
      <c r="L27" s="36"/>
      <c r="M27" s="31"/>
      <c r="S27" s="31"/>
      <c r="T27" s="31"/>
      <c r="U27" s="31"/>
    </row>
    <row r="28" spans="1:21">
      <c r="A28" s="76">
        <v>7</v>
      </c>
      <c r="B28" s="228" t="s">
        <v>1</v>
      </c>
      <c r="C28" s="52">
        <f t="shared" si="3"/>
        <v>2649</v>
      </c>
      <c r="D28" s="128">
        <f t="shared" si="6"/>
        <v>2017</v>
      </c>
      <c r="E28" s="66">
        <f t="shared" si="4"/>
        <v>150.2552467385139</v>
      </c>
      <c r="F28" s="70">
        <f t="shared" si="5"/>
        <v>131.33366385721368</v>
      </c>
      <c r="G28" s="5"/>
      <c r="H28" s="131">
        <v>9</v>
      </c>
      <c r="I28" s="119">
        <v>22</v>
      </c>
      <c r="J28" s="225" t="s">
        <v>28</v>
      </c>
      <c r="L28" s="36"/>
      <c r="S28" s="31"/>
      <c r="T28" s="31"/>
      <c r="U28" s="31"/>
    </row>
    <row r="29" spans="1:21">
      <c r="A29" s="76">
        <v>8</v>
      </c>
      <c r="B29" s="225" t="s">
        <v>23</v>
      </c>
      <c r="C29" s="52">
        <f t="shared" si="3"/>
        <v>1789</v>
      </c>
      <c r="D29" s="128">
        <f t="shared" si="6"/>
        <v>1617</v>
      </c>
      <c r="E29" s="66">
        <f t="shared" si="4"/>
        <v>96.131112305212255</v>
      </c>
      <c r="F29" s="70">
        <f t="shared" si="5"/>
        <v>110.6369820655535</v>
      </c>
      <c r="G29" s="15"/>
      <c r="H29" s="131">
        <v>0</v>
      </c>
      <c r="I29" s="119">
        <v>3</v>
      </c>
      <c r="J29" s="225" t="s">
        <v>12</v>
      </c>
      <c r="L29" s="36"/>
      <c r="M29" s="31"/>
      <c r="S29" s="31"/>
      <c r="T29" s="31"/>
      <c r="U29" s="31"/>
    </row>
    <row r="30" spans="1:21">
      <c r="A30" s="76">
        <v>9</v>
      </c>
      <c r="B30" s="228" t="s">
        <v>5</v>
      </c>
      <c r="C30" s="52">
        <f t="shared" si="3"/>
        <v>1774</v>
      </c>
      <c r="D30" s="128">
        <f t="shared" si="6"/>
        <v>1715</v>
      </c>
      <c r="E30" s="66">
        <f t="shared" si="4"/>
        <v>73.978315262718937</v>
      </c>
      <c r="F30" s="70">
        <f t="shared" si="5"/>
        <v>103.44023323615161</v>
      </c>
      <c r="G30" s="16"/>
      <c r="H30" s="177">
        <v>0</v>
      </c>
      <c r="I30" s="119">
        <v>5</v>
      </c>
      <c r="J30" s="225" t="s">
        <v>14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5" t="s">
        <v>3</v>
      </c>
      <c r="C31" s="52">
        <f t="shared" si="3"/>
        <v>1406</v>
      </c>
      <c r="D31" s="128">
        <f t="shared" si="6"/>
        <v>1468</v>
      </c>
      <c r="E31" s="66">
        <f t="shared" si="4"/>
        <v>99.153737658674189</v>
      </c>
      <c r="F31" s="70">
        <f t="shared" si="5"/>
        <v>95.776566757493185</v>
      </c>
      <c r="G31" s="132"/>
      <c r="H31" s="536">
        <v>0</v>
      </c>
      <c r="I31" s="119">
        <v>7</v>
      </c>
      <c r="J31" s="225" t="s">
        <v>16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87509</v>
      </c>
      <c r="D32" s="82">
        <f>SUM(L14)</f>
        <v>86009</v>
      </c>
      <c r="E32" s="85">
        <f t="shared" si="4"/>
        <v>115.94435243458099</v>
      </c>
      <c r="F32" s="83">
        <f t="shared" si="5"/>
        <v>101.74400353451382</v>
      </c>
      <c r="G32" s="84"/>
      <c r="H32" s="537">
        <v>0</v>
      </c>
      <c r="I32" s="119">
        <v>8</v>
      </c>
      <c r="J32" s="225" t="s">
        <v>17</v>
      </c>
      <c r="L32" s="36"/>
      <c r="M32" s="31"/>
      <c r="S32" s="31"/>
      <c r="T32" s="31"/>
      <c r="U32" s="31"/>
    </row>
    <row r="33" spans="1:30">
      <c r="H33" s="5">
        <v>0</v>
      </c>
      <c r="I33" s="119">
        <v>10</v>
      </c>
      <c r="J33" s="225" t="s">
        <v>18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11</v>
      </c>
      <c r="J34" s="225" t="s">
        <v>19</v>
      </c>
      <c r="L34" s="297"/>
      <c r="M34" s="31"/>
      <c r="S34" s="31"/>
      <c r="T34" s="31"/>
      <c r="U34" s="31"/>
    </row>
    <row r="35" spans="1:30">
      <c r="H35" s="485">
        <v>0</v>
      </c>
      <c r="I35" s="119">
        <v>12</v>
      </c>
      <c r="J35" s="225" t="s">
        <v>20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13</v>
      </c>
      <c r="J36" s="225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127">
        <v>0</v>
      </c>
      <c r="I37" s="119">
        <v>18</v>
      </c>
      <c r="J37" s="225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69">
        <v>0</v>
      </c>
      <c r="I38" s="119">
        <v>20</v>
      </c>
      <c r="J38" s="225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28</v>
      </c>
      <c r="J39" s="225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29</v>
      </c>
      <c r="J40" s="225" t="s">
        <v>118</v>
      </c>
      <c r="L40" s="57"/>
      <c r="M40" s="31"/>
      <c r="S40" s="31"/>
      <c r="T40" s="31"/>
      <c r="U40" s="31"/>
    </row>
    <row r="41" spans="1:30">
      <c r="H41" s="53">
        <v>0</v>
      </c>
      <c r="I41" s="119">
        <v>30</v>
      </c>
      <c r="J41" s="225" t="s">
        <v>35</v>
      </c>
      <c r="L41" s="57"/>
      <c r="M41" s="31"/>
      <c r="S41" s="31"/>
      <c r="T41" s="31"/>
      <c r="U41" s="31"/>
    </row>
    <row r="42" spans="1:30">
      <c r="H42" s="269">
        <v>0</v>
      </c>
      <c r="I42" s="119">
        <v>32</v>
      </c>
      <c r="J42" s="225" t="s">
        <v>37</v>
      </c>
      <c r="L42" s="57"/>
      <c r="M42" s="31"/>
      <c r="S42" s="31"/>
      <c r="T42" s="31"/>
      <c r="U42" s="31"/>
    </row>
    <row r="43" spans="1:30">
      <c r="H43" s="127">
        <v>0</v>
      </c>
      <c r="I43" s="119">
        <v>35</v>
      </c>
      <c r="J43" s="225" t="s">
        <v>38</v>
      </c>
      <c r="L43" s="57"/>
      <c r="M43" s="31"/>
      <c r="S43" s="37"/>
      <c r="T43" s="37"/>
      <c r="U43" s="37"/>
    </row>
    <row r="44" spans="1:30">
      <c r="H44" s="165">
        <f>SUM(H4:H43)</f>
        <v>87509</v>
      </c>
      <c r="I44" s="119"/>
      <c r="J44" s="234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3" t="s">
        <v>219</v>
      </c>
      <c r="I47" s="119"/>
      <c r="J47" s="252" t="s">
        <v>80</v>
      </c>
      <c r="K47" s="5"/>
      <c r="L47" s="418" t="s">
        <v>210</v>
      </c>
      <c r="S47" s="31"/>
      <c r="T47" s="31"/>
      <c r="U47" s="31"/>
      <c r="V47" s="31"/>
    </row>
    <row r="48" spans="1:30">
      <c r="H48" s="260" t="s">
        <v>122</v>
      </c>
      <c r="I48" s="169"/>
      <c r="J48" s="251" t="s">
        <v>57</v>
      </c>
      <c r="K48" s="245"/>
      <c r="L48" s="423" t="s">
        <v>122</v>
      </c>
      <c r="S48" s="31"/>
      <c r="T48" s="31"/>
      <c r="U48" s="31"/>
      <c r="V48" s="31"/>
    </row>
    <row r="49" spans="1:22">
      <c r="H49" s="52">
        <v>62857</v>
      </c>
      <c r="I49" s="119">
        <v>26</v>
      </c>
      <c r="J49" s="225" t="s">
        <v>32</v>
      </c>
      <c r="K49" s="5">
        <f>SUM(I49)</f>
        <v>26</v>
      </c>
      <c r="L49" s="424">
        <v>62592</v>
      </c>
      <c r="M49" s="1"/>
      <c r="N49" s="129"/>
      <c r="O49" s="129"/>
      <c r="S49" s="31"/>
      <c r="T49" s="31"/>
      <c r="U49" s="31"/>
      <c r="V49" s="31"/>
    </row>
    <row r="50" spans="1:22">
      <c r="H50" s="6">
        <v>21606</v>
      </c>
      <c r="I50" s="119">
        <v>25</v>
      </c>
      <c r="J50" s="225" t="s">
        <v>31</v>
      </c>
      <c r="K50" s="5">
        <f t="shared" ref="K50:K58" si="7">SUM(I50)</f>
        <v>25</v>
      </c>
      <c r="L50" s="424">
        <v>14063</v>
      </c>
      <c r="M50" s="31"/>
      <c r="N50" s="130"/>
      <c r="O50" s="130"/>
      <c r="S50" s="31"/>
      <c r="T50" s="31"/>
      <c r="U50" s="31"/>
      <c r="V50" s="31"/>
    </row>
    <row r="51" spans="1:22">
      <c r="H51" s="127">
        <v>14701</v>
      </c>
      <c r="I51" s="119">
        <v>33</v>
      </c>
      <c r="J51" s="225" t="s">
        <v>0</v>
      </c>
      <c r="K51" s="5">
        <f t="shared" si="7"/>
        <v>33</v>
      </c>
      <c r="L51" s="424">
        <v>19455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14038</v>
      </c>
      <c r="I52" s="119">
        <v>13</v>
      </c>
      <c r="J52" s="225" t="s">
        <v>7</v>
      </c>
      <c r="K52" s="5">
        <f t="shared" si="7"/>
        <v>13</v>
      </c>
      <c r="L52" s="424">
        <v>14350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219</v>
      </c>
      <c r="D53" s="74" t="s">
        <v>210</v>
      </c>
      <c r="E53" s="74" t="s">
        <v>55</v>
      </c>
      <c r="F53" s="74" t="s">
        <v>54</v>
      </c>
      <c r="G53" s="74" t="s">
        <v>56</v>
      </c>
      <c r="H53" s="127">
        <v>9138</v>
      </c>
      <c r="I53" s="119">
        <v>34</v>
      </c>
      <c r="J53" s="225" t="s">
        <v>1</v>
      </c>
      <c r="K53" s="5">
        <f t="shared" si="7"/>
        <v>34</v>
      </c>
      <c r="L53" s="424">
        <v>10849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5" t="s">
        <v>32</v>
      </c>
      <c r="C54" s="52">
        <f t="shared" ref="C54:C63" si="8">SUM(H49)</f>
        <v>62857</v>
      </c>
      <c r="D54" s="139">
        <f>SUM(L49)</f>
        <v>62592</v>
      </c>
      <c r="E54" s="66">
        <f t="shared" ref="E54:E64" si="9">SUM(N63/M63*100)</f>
        <v>96.032328047178169</v>
      </c>
      <c r="F54" s="66">
        <f>SUM(C54/D54*100)</f>
        <v>100.42337678936606</v>
      </c>
      <c r="G54" s="5"/>
      <c r="H54" s="127">
        <v>5731</v>
      </c>
      <c r="I54" s="119">
        <v>16</v>
      </c>
      <c r="J54" s="225" t="s">
        <v>3</v>
      </c>
      <c r="K54" s="5">
        <f t="shared" si="7"/>
        <v>16</v>
      </c>
      <c r="L54" s="424">
        <v>5417</v>
      </c>
      <c r="M54" s="31"/>
      <c r="N54" s="513"/>
      <c r="O54" s="130"/>
      <c r="S54" s="31"/>
      <c r="T54" s="31"/>
      <c r="U54" s="31"/>
      <c r="V54" s="31"/>
    </row>
    <row r="55" spans="1:22">
      <c r="A55" s="76">
        <v>2</v>
      </c>
      <c r="B55" s="225" t="s">
        <v>31</v>
      </c>
      <c r="C55" s="52">
        <f t="shared" si="8"/>
        <v>21606</v>
      </c>
      <c r="D55" s="139">
        <f t="shared" ref="D55:D64" si="10">SUM(L50)</f>
        <v>14063</v>
      </c>
      <c r="E55" s="66">
        <f t="shared" si="9"/>
        <v>198.45687517222373</v>
      </c>
      <c r="F55" s="66">
        <f t="shared" ref="F55:F64" si="11">SUM(C55/D55*100)</f>
        <v>153.63720401052407</v>
      </c>
      <c r="G55" s="5"/>
      <c r="H55" s="127">
        <v>4533</v>
      </c>
      <c r="I55" s="119">
        <v>24</v>
      </c>
      <c r="J55" s="225" t="s">
        <v>30</v>
      </c>
      <c r="K55" s="5">
        <f t="shared" si="7"/>
        <v>24</v>
      </c>
      <c r="L55" s="424">
        <v>4882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5" t="s">
        <v>0</v>
      </c>
      <c r="C56" s="52">
        <f t="shared" si="8"/>
        <v>14701</v>
      </c>
      <c r="D56" s="139">
        <f t="shared" si="10"/>
        <v>19455</v>
      </c>
      <c r="E56" s="66">
        <f t="shared" si="9"/>
        <v>104.29939694927279</v>
      </c>
      <c r="F56" s="66">
        <f t="shared" si="11"/>
        <v>75.564122333590333</v>
      </c>
      <c r="G56" s="5"/>
      <c r="H56" s="127">
        <v>3646</v>
      </c>
      <c r="I56" s="119">
        <v>22</v>
      </c>
      <c r="J56" s="225" t="s">
        <v>28</v>
      </c>
      <c r="K56" s="5">
        <f t="shared" si="7"/>
        <v>22</v>
      </c>
      <c r="L56" s="424">
        <v>1803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5" t="s">
        <v>7</v>
      </c>
      <c r="C57" s="52">
        <f t="shared" si="8"/>
        <v>14038</v>
      </c>
      <c r="D57" s="139">
        <f t="shared" si="10"/>
        <v>14350</v>
      </c>
      <c r="E57" s="66">
        <f t="shared" si="9"/>
        <v>80.493119266055047</v>
      </c>
      <c r="F57" s="66">
        <f t="shared" si="11"/>
        <v>97.825783972125436</v>
      </c>
      <c r="G57" s="5"/>
      <c r="H57" s="131">
        <v>3048</v>
      </c>
      <c r="I57" s="119">
        <v>15</v>
      </c>
      <c r="J57" s="225" t="s">
        <v>22</v>
      </c>
      <c r="K57" s="5">
        <f t="shared" si="7"/>
        <v>15</v>
      </c>
      <c r="L57" s="424">
        <v>2355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5" t="s">
        <v>1</v>
      </c>
      <c r="C58" s="52">
        <f t="shared" si="8"/>
        <v>9138</v>
      </c>
      <c r="D58" s="139">
        <f t="shared" si="10"/>
        <v>10849</v>
      </c>
      <c r="E58" s="66">
        <f t="shared" si="9"/>
        <v>103.74659400544959</v>
      </c>
      <c r="F58" s="66">
        <f t="shared" si="11"/>
        <v>84.228961194580137</v>
      </c>
      <c r="G58" s="16"/>
      <c r="H58" s="456">
        <v>1741</v>
      </c>
      <c r="I58" s="195">
        <v>36</v>
      </c>
      <c r="J58" s="228" t="s">
        <v>5</v>
      </c>
      <c r="K58" s="18">
        <f t="shared" si="7"/>
        <v>36</v>
      </c>
      <c r="L58" s="425">
        <v>2868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5" t="s">
        <v>3</v>
      </c>
      <c r="C59" s="52">
        <f t="shared" si="8"/>
        <v>5731</v>
      </c>
      <c r="D59" s="139">
        <f t="shared" si="10"/>
        <v>5417</v>
      </c>
      <c r="E59" s="66">
        <f t="shared" si="9"/>
        <v>161.61872532430908</v>
      </c>
      <c r="F59" s="66">
        <f t="shared" si="11"/>
        <v>105.79656636514676</v>
      </c>
      <c r="G59" s="5"/>
      <c r="H59" s="544">
        <v>1166</v>
      </c>
      <c r="I59" s="471">
        <v>38</v>
      </c>
      <c r="J59" s="309" t="s">
        <v>40</v>
      </c>
      <c r="K59" s="12" t="s">
        <v>76</v>
      </c>
      <c r="L59" s="426">
        <v>150650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5" t="s">
        <v>30</v>
      </c>
      <c r="C60" s="52">
        <f t="shared" si="8"/>
        <v>4533</v>
      </c>
      <c r="D60" s="139">
        <f t="shared" si="10"/>
        <v>4882</v>
      </c>
      <c r="E60" s="66">
        <f t="shared" si="9"/>
        <v>94.595158597662774</v>
      </c>
      <c r="F60" s="66">
        <f t="shared" si="11"/>
        <v>92.851290454731668</v>
      </c>
      <c r="G60" s="5"/>
      <c r="H60" s="177">
        <v>609</v>
      </c>
      <c r="I60" s="198">
        <v>40</v>
      </c>
      <c r="J60" s="225" t="s">
        <v>2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5" t="s">
        <v>28</v>
      </c>
      <c r="C61" s="52">
        <f t="shared" si="8"/>
        <v>3646</v>
      </c>
      <c r="D61" s="139">
        <f t="shared" si="10"/>
        <v>1803</v>
      </c>
      <c r="E61" s="66">
        <f t="shared" si="9"/>
        <v>133.06569343065692</v>
      </c>
      <c r="F61" s="66">
        <f t="shared" si="11"/>
        <v>202.21852468108708</v>
      </c>
      <c r="G61" s="15"/>
      <c r="H61" s="131">
        <v>511</v>
      </c>
      <c r="I61" s="198">
        <v>21</v>
      </c>
      <c r="J61" s="5" t="s">
        <v>195</v>
      </c>
      <c r="K61" s="61"/>
      <c r="S61" s="31"/>
      <c r="T61" s="31"/>
      <c r="U61" s="31"/>
      <c r="V61" s="31"/>
    </row>
    <row r="62" spans="1:22">
      <c r="A62" s="76">
        <v>9</v>
      </c>
      <c r="B62" s="225" t="s">
        <v>22</v>
      </c>
      <c r="C62" s="52">
        <f t="shared" si="8"/>
        <v>3048</v>
      </c>
      <c r="D62" s="139">
        <f t="shared" si="10"/>
        <v>2355</v>
      </c>
      <c r="E62" s="66">
        <f t="shared" si="9"/>
        <v>94.365325077399376</v>
      </c>
      <c r="F62" s="66">
        <f t="shared" si="11"/>
        <v>129.42675159235668</v>
      </c>
      <c r="G62" s="16"/>
      <c r="H62" s="131">
        <v>158</v>
      </c>
      <c r="I62" s="246">
        <v>17</v>
      </c>
      <c r="J62" s="225" t="s">
        <v>23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8" t="s">
        <v>5</v>
      </c>
      <c r="C63" s="456">
        <f t="shared" si="8"/>
        <v>1741</v>
      </c>
      <c r="D63" s="196">
        <f t="shared" si="10"/>
        <v>2868</v>
      </c>
      <c r="E63" s="72">
        <f t="shared" si="9"/>
        <v>79.49771689497716</v>
      </c>
      <c r="F63" s="72">
        <f t="shared" si="11"/>
        <v>60.704323570432365</v>
      </c>
      <c r="G63" s="132"/>
      <c r="H63" s="177">
        <v>136</v>
      </c>
      <c r="I63" s="119">
        <v>9</v>
      </c>
      <c r="J63" s="464" t="s">
        <v>206</v>
      </c>
      <c r="K63" s="5">
        <f>SUM(K49)</f>
        <v>26</v>
      </c>
      <c r="L63" s="225" t="s">
        <v>32</v>
      </c>
      <c r="M63" s="238">
        <v>65454</v>
      </c>
      <c r="N63" s="128">
        <f>SUM(H49)</f>
        <v>62857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143932</v>
      </c>
      <c r="D64" s="197">
        <f t="shared" si="10"/>
        <v>150650</v>
      </c>
      <c r="E64" s="85">
        <f t="shared" si="9"/>
        <v>99.038732806253392</v>
      </c>
      <c r="F64" s="85">
        <f t="shared" si="11"/>
        <v>95.540657152339861</v>
      </c>
      <c r="G64" s="84"/>
      <c r="H64" s="543">
        <v>90</v>
      </c>
      <c r="I64" s="119">
        <v>23</v>
      </c>
      <c r="J64" s="225" t="s">
        <v>29</v>
      </c>
      <c r="K64" s="5">
        <f t="shared" ref="K64:K72" si="12">SUM(K50)</f>
        <v>25</v>
      </c>
      <c r="L64" s="225" t="s">
        <v>31</v>
      </c>
      <c r="M64" s="238">
        <v>10887</v>
      </c>
      <c r="N64" s="128">
        <f t="shared" ref="N64:N72" si="13">SUM(H50)</f>
        <v>21606</v>
      </c>
      <c r="O64" s="54"/>
      <c r="S64" s="31"/>
      <c r="T64" s="31"/>
      <c r="U64" s="31"/>
      <c r="V64" s="31"/>
    </row>
    <row r="65" spans="2:22">
      <c r="H65" s="52">
        <v>82</v>
      </c>
      <c r="I65" s="119">
        <v>1</v>
      </c>
      <c r="J65" s="225" t="s">
        <v>4</v>
      </c>
      <c r="K65" s="5">
        <f t="shared" si="12"/>
        <v>33</v>
      </c>
      <c r="L65" s="225" t="s">
        <v>0</v>
      </c>
      <c r="M65" s="238">
        <v>14095</v>
      </c>
      <c r="N65" s="128">
        <f t="shared" si="13"/>
        <v>14701</v>
      </c>
      <c r="O65" s="54"/>
      <c r="S65" s="31"/>
      <c r="T65" s="31"/>
      <c r="U65" s="31"/>
      <c r="V65" s="31"/>
    </row>
    <row r="66" spans="2:22">
      <c r="H66" s="128">
        <v>62</v>
      </c>
      <c r="I66" s="119">
        <v>30</v>
      </c>
      <c r="J66" s="225" t="s">
        <v>35</v>
      </c>
      <c r="K66" s="5">
        <f t="shared" si="12"/>
        <v>13</v>
      </c>
      <c r="L66" s="225" t="s">
        <v>7</v>
      </c>
      <c r="M66" s="238">
        <v>17440</v>
      </c>
      <c r="N66" s="128">
        <f t="shared" si="13"/>
        <v>14038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41</v>
      </c>
      <c r="I67" s="119">
        <v>27</v>
      </c>
      <c r="J67" s="225" t="s">
        <v>33</v>
      </c>
      <c r="K67" s="5">
        <f t="shared" si="12"/>
        <v>34</v>
      </c>
      <c r="L67" s="225" t="s">
        <v>1</v>
      </c>
      <c r="M67" s="238">
        <v>8808</v>
      </c>
      <c r="N67" s="128">
        <f t="shared" si="13"/>
        <v>9138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25</v>
      </c>
      <c r="I68" s="119">
        <v>29</v>
      </c>
      <c r="J68" s="225" t="s">
        <v>118</v>
      </c>
      <c r="K68" s="5">
        <f t="shared" si="12"/>
        <v>16</v>
      </c>
      <c r="L68" s="225" t="s">
        <v>3</v>
      </c>
      <c r="M68" s="238">
        <v>3546</v>
      </c>
      <c r="N68" s="128">
        <f t="shared" si="13"/>
        <v>5731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9</v>
      </c>
      <c r="I69" s="119">
        <v>14</v>
      </c>
      <c r="J69" s="225" t="s">
        <v>21</v>
      </c>
      <c r="K69" s="5">
        <f t="shared" si="12"/>
        <v>24</v>
      </c>
      <c r="L69" s="225" t="s">
        <v>30</v>
      </c>
      <c r="M69" s="238">
        <v>4792</v>
      </c>
      <c r="N69" s="128">
        <f t="shared" si="13"/>
        <v>4533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4</v>
      </c>
      <c r="I70" s="119">
        <v>35</v>
      </c>
      <c r="J70" s="225" t="s">
        <v>38</v>
      </c>
      <c r="K70" s="5">
        <f t="shared" si="12"/>
        <v>22</v>
      </c>
      <c r="L70" s="225" t="s">
        <v>28</v>
      </c>
      <c r="M70" s="238">
        <v>2740</v>
      </c>
      <c r="N70" s="128">
        <f t="shared" si="13"/>
        <v>3646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2</v>
      </c>
      <c r="J71" s="225" t="s">
        <v>6</v>
      </c>
      <c r="K71" s="5">
        <f t="shared" si="12"/>
        <v>15</v>
      </c>
      <c r="L71" s="225" t="s">
        <v>22</v>
      </c>
      <c r="M71" s="238">
        <v>3230</v>
      </c>
      <c r="N71" s="128">
        <f t="shared" si="13"/>
        <v>3048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3</v>
      </c>
      <c r="J72" s="225" t="s">
        <v>12</v>
      </c>
      <c r="K72" s="5">
        <f t="shared" si="12"/>
        <v>36</v>
      </c>
      <c r="L72" s="228" t="s">
        <v>5</v>
      </c>
      <c r="M72" s="239">
        <v>2190</v>
      </c>
      <c r="N72" s="128">
        <f t="shared" si="13"/>
        <v>1741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4</v>
      </c>
      <c r="J73" s="225" t="s">
        <v>13</v>
      </c>
      <c r="K73" s="52"/>
      <c r="L73" s="388" t="s">
        <v>107</v>
      </c>
      <c r="M73" s="237">
        <v>145329</v>
      </c>
      <c r="N73" s="236">
        <f>SUM(H89)</f>
        <v>143932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5</v>
      </c>
      <c r="J74" s="225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6</v>
      </c>
      <c r="J75" s="225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7</v>
      </c>
      <c r="J76" s="225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8</v>
      </c>
      <c r="J77" s="225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10</v>
      </c>
      <c r="J78" s="225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6">
        <v>0</v>
      </c>
      <c r="I79" s="119">
        <v>11</v>
      </c>
      <c r="J79" s="225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12</v>
      </c>
      <c r="J80" s="225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85">
        <v>0</v>
      </c>
      <c r="I81" s="119">
        <v>18</v>
      </c>
      <c r="J81" s="225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19</v>
      </c>
      <c r="J82" s="225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462">
        <v>0</v>
      </c>
      <c r="I83" s="119">
        <v>20</v>
      </c>
      <c r="J83" s="225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28</v>
      </c>
      <c r="J84" s="225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402">
        <v>0</v>
      </c>
      <c r="I85" s="119">
        <v>31</v>
      </c>
      <c r="J85" s="225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32</v>
      </c>
      <c r="J86" s="225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5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5" t="s">
        <v>41</v>
      </c>
      <c r="L88" s="57"/>
      <c r="M88" s="31"/>
      <c r="N88" s="31"/>
      <c r="O88" s="31"/>
      <c r="Q88" s="31"/>
    </row>
    <row r="89" spans="8:22">
      <c r="H89" s="166">
        <f>SUM(H49:H88)</f>
        <v>143932</v>
      </c>
      <c r="I89" s="119"/>
      <c r="J89" s="5" t="s">
        <v>112</v>
      </c>
      <c r="L89" s="57"/>
      <c r="M89" s="31"/>
      <c r="N89" s="31"/>
      <c r="O89" s="31"/>
    </row>
    <row r="90" spans="8:22">
      <c r="I90" s="233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78" sqref="M7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9" t="s">
        <v>219</v>
      </c>
      <c r="I2" s="119"/>
      <c r="J2" s="261" t="s">
        <v>126</v>
      </c>
      <c r="K2" s="5"/>
      <c r="L2" s="253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0" t="s">
        <v>122</v>
      </c>
      <c r="I3" s="119"/>
      <c r="J3" s="203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28258</v>
      </c>
      <c r="I4" s="119">
        <v>3</v>
      </c>
      <c r="J4" s="40" t="s">
        <v>12</v>
      </c>
      <c r="K4" s="279">
        <f>SUM(I4)</f>
        <v>3</v>
      </c>
      <c r="L4" s="379">
        <v>8670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23600</v>
      </c>
      <c r="I5" s="119">
        <v>17</v>
      </c>
      <c r="J5" s="40" t="s">
        <v>23</v>
      </c>
      <c r="K5" s="279">
        <f t="shared" ref="K5:K13" si="0">SUM(I5)</f>
        <v>17</v>
      </c>
      <c r="L5" s="379">
        <v>31606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53">
        <v>17889</v>
      </c>
      <c r="I6" s="119">
        <v>33</v>
      </c>
      <c r="J6" s="40" t="s">
        <v>0</v>
      </c>
      <c r="K6" s="279">
        <f t="shared" si="0"/>
        <v>33</v>
      </c>
      <c r="L6" s="379">
        <v>23768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17771</v>
      </c>
      <c r="I7" s="119">
        <v>40</v>
      </c>
      <c r="J7" s="40" t="s">
        <v>2</v>
      </c>
      <c r="K7" s="279">
        <f t="shared" si="0"/>
        <v>40</v>
      </c>
      <c r="L7" s="379">
        <v>16902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16671</v>
      </c>
      <c r="I8" s="119">
        <v>2</v>
      </c>
      <c r="J8" s="40" t="s">
        <v>6</v>
      </c>
      <c r="K8" s="279">
        <f t="shared" si="0"/>
        <v>2</v>
      </c>
      <c r="L8" s="379">
        <v>8796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14440</v>
      </c>
      <c r="I9" s="119">
        <v>34</v>
      </c>
      <c r="J9" s="40" t="s">
        <v>1</v>
      </c>
      <c r="K9" s="279">
        <f t="shared" si="0"/>
        <v>34</v>
      </c>
      <c r="L9" s="379">
        <v>12752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14037</v>
      </c>
      <c r="I10" s="119">
        <v>1</v>
      </c>
      <c r="J10" s="40" t="s">
        <v>4</v>
      </c>
      <c r="K10" s="279">
        <f t="shared" si="0"/>
        <v>1</v>
      </c>
      <c r="L10" s="379">
        <v>1303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13830</v>
      </c>
      <c r="I11" s="119">
        <v>13</v>
      </c>
      <c r="J11" s="40" t="s">
        <v>7</v>
      </c>
      <c r="K11" s="279">
        <f t="shared" si="0"/>
        <v>13</v>
      </c>
      <c r="L11" s="379">
        <v>17560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32">
        <v>10364</v>
      </c>
      <c r="I12" s="119">
        <v>16</v>
      </c>
      <c r="J12" s="40" t="s">
        <v>3</v>
      </c>
      <c r="K12" s="279">
        <f t="shared" si="0"/>
        <v>16</v>
      </c>
      <c r="L12" s="380">
        <v>11292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1">
        <v>9965</v>
      </c>
      <c r="I13" s="195">
        <v>26</v>
      </c>
      <c r="J13" s="103" t="s">
        <v>32</v>
      </c>
      <c r="K13" s="279">
        <f t="shared" si="0"/>
        <v>26</v>
      </c>
      <c r="L13" s="380">
        <v>7030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1">
        <v>9931</v>
      </c>
      <c r="I14" s="307">
        <v>31</v>
      </c>
      <c r="J14" s="526" t="s">
        <v>72</v>
      </c>
      <c r="K14" s="151" t="s">
        <v>9</v>
      </c>
      <c r="L14" s="381">
        <v>192543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462">
        <v>9668</v>
      </c>
      <c r="I15" s="119">
        <v>38</v>
      </c>
      <c r="J15" s="40" t="s">
        <v>40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53">
        <v>8383</v>
      </c>
      <c r="I16" s="119">
        <v>21</v>
      </c>
      <c r="J16" s="464" t="s">
        <v>199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402">
        <v>5398</v>
      </c>
      <c r="I17" s="119">
        <v>11</v>
      </c>
      <c r="J17" s="40" t="s">
        <v>19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0">
        <v>4293</v>
      </c>
      <c r="I18" s="119">
        <v>24</v>
      </c>
      <c r="J18" s="40" t="s">
        <v>30</v>
      </c>
      <c r="K18" s="1"/>
      <c r="L18" s="262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2738</v>
      </c>
      <c r="I19" s="119">
        <v>14</v>
      </c>
      <c r="J19" s="40" t="s">
        <v>21</v>
      </c>
      <c r="K19" s="164">
        <f>SUM(I4)</f>
        <v>3</v>
      </c>
      <c r="L19" s="40" t="s">
        <v>12</v>
      </c>
      <c r="M19" s="448">
        <v>9838</v>
      </c>
      <c r="N19" s="128">
        <f>SUM(H4)</f>
        <v>28258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219</v>
      </c>
      <c r="D20" s="74" t="s">
        <v>210</v>
      </c>
      <c r="E20" s="74" t="s">
        <v>55</v>
      </c>
      <c r="F20" s="74" t="s">
        <v>54</v>
      </c>
      <c r="G20" s="75" t="s">
        <v>56</v>
      </c>
      <c r="H20" s="127">
        <v>2275</v>
      </c>
      <c r="I20" s="119">
        <v>25</v>
      </c>
      <c r="J20" s="40" t="s">
        <v>31</v>
      </c>
      <c r="K20" s="164">
        <f t="shared" ref="K20:K28" si="1">SUM(I5)</f>
        <v>17</v>
      </c>
      <c r="L20" s="40" t="s">
        <v>23</v>
      </c>
      <c r="M20" s="449">
        <v>25066</v>
      </c>
      <c r="N20" s="128">
        <f t="shared" ref="N20:N28" si="2">SUM(H5)</f>
        <v>23600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12</v>
      </c>
      <c r="C21" s="278">
        <f>SUM(H4)</f>
        <v>28258</v>
      </c>
      <c r="D21" s="9">
        <f>SUM(L4)</f>
        <v>8670</v>
      </c>
      <c r="E21" s="66">
        <f t="shared" ref="E21:E30" si="3">SUM(N19/M19*100)</f>
        <v>287.23317747509657</v>
      </c>
      <c r="F21" s="66">
        <f t="shared" ref="F21:F31" si="4">SUM(C21/D21*100)</f>
        <v>325.92848904267589</v>
      </c>
      <c r="G21" s="77"/>
      <c r="H21" s="127">
        <v>1165</v>
      </c>
      <c r="I21" s="119">
        <v>9</v>
      </c>
      <c r="J21" s="464" t="s">
        <v>208</v>
      </c>
      <c r="K21" s="164">
        <f t="shared" si="1"/>
        <v>33</v>
      </c>
      <c r="L21" s="40" t="s">
        <v>0</v>
      </c>
      <c r="M21" s="449">
        <v>31795</v>
      </c>
      <c r="N21" s="128">
        <f t="shared" si="2"/>
        <v>17889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23</v>
      </c>
      <c r="C22" s="278">
        <f t="shared" ref="C22:C30" si="5">SUM(H5)</f>
        <v>23600</v>
      </c>
      <c r="D22" s="9">
        <f t="shared" ref="D22:D30" si="6">SUM(L5)</f>
        <v>31606</v>
      </c>
      <c r="E22" s="66">
        <f t="shared" si="3"/>
        <v>94.151440197877605</v>
      </c>
      <c r="F22" s="66">
        <f t="shared" si="4"/>
        <v>74.669366575966592</v>
      </c>
      <c r="G22" s="77"/>
      <c r="H22" s="127">
        <v>1154</v>
      </c>
      <c r="I22" s="119">
        <v>36</v>
      </c>
      <c r="J22" s="40" t="s">
        <v>5</v>
      </c>
      <c r="K22" s="164">
        <f t="shared" si="1"/>
        <v>40</v>
      </c>
      <c r="L22" s="40" t="s">
        <v>2</v>
      </c>
      <c r="M22" s="449">
        <v>16213</v>
      </c>
      <c r="N22" s="128">
        <f t="shared" si="2"/>
        <v>17771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0</v>
      </c>
      <c r="C23" s="300">
        <f t="shared" si="5"/>
        <v>17889</v>
      </c>
      <c r="D23" s="139">
        <f t="shared" si="6"/>
        <v>23768</v>
      </c>
      <c r="E23" s="301">
        <f t="shared" si="3"/>
        <v>56.263563453373166</v>
      </c>
      <c r="F23" s="301">
        <f t="shared" si="4"/>
        <v>75.265062268596424</v>
      </c>
      <c r="G23" s="77"/>
      <c r="H23" s="127">
        <v>1018</v>
      </c>
      <c r="I23" s="119">
        <v>27</v>
      </c>
      <c r="J23" s="40" t="s">
        <v>33</v>
      </c>
      <c r="K23" s="164">
        <f t="shared" si="1"/>
        <v>2</v>
      </c>
      <c r="L23" s="40" t="s">
        <v>6</v>
      </c>
      <c r="M23" s="449">
        <v>23795</v>
      </c>
      <c r="N23" s="128">
        <f t="shared" si="2"/>
        <v>16671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2</v>
      </c>
      <c r="C24" s="278">
        <f t="shared" si="5"/>
        <v>17771</v>
      </c>
      <c r="D24" s="9">
        <f t="shared" si="6"/>
        <v>16902</v>
      </c>
      <c r="E24" s="66">
        <f t="shared" si="3"/>
        <v>109.60957256522543</v>
      </c>
      <c r="F24" s="66">
        <f t="shared" si="4"/>
        <v>105.1414033842149</v>
      </c>
      <c r="G24" s="77"/>
      <c r="H24" s="127">
        <v>411</v>
      </c>
      <c r="I24" s="119">
        <v>4</v>
      </c>
      <c r="J24" s="40" t="s">
        <v>13</v>
      </c>
      <c r="K24" s="164">
        <f t="shared" si="1"/>
        <v>34</v>
      </c>
      <c r="L24" s="40" t="s">
        <v>1</v>
      </c>
      <c r="M24" s="449">
        <v>15954</v>
      </c>
      <c r="N24" s="128">
        <f t="shared" si="2"/>
        <v>14440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6</v>
      </c>
      <c r="C25" s="278">
        <f t="shared" si="5"/>
        <v>16671</v>
      </c>
      <c r="D25" s="9">
        <f t="shared" si="6"/>
        <v>8796</v>
      </c>
      <c r="E25" s="66">
        <f t="shared" si="3"/>
        <v>70.060937171674723</v>
      </c>
      <c r="F25" s="66">
        <f t="shared" si="4"/>
        <v>189.5293315143247</v>
      </c>
      <c r="G25" s="87"/>
      <c r="H25" s="127">
        <v>372</v>
      </c>
      <c r="I25" s="119">
        <v>12</v>
      </c>
      <c r="J25" s="40" t="s">
        <v>20</v>
      </c>
      <c r="K25" s="164">
        <f t="shared" si="1"/>
        <v>1</v>
      </c>
      <c r="L25" s="40" t="s">
        <v>4</v>
      </c>
      <c r="M25" s="449">
        <v>1084</v>
      </c>
      <c r="N25" s="128">
        <f t="shared" si="2"/>
        <v>14037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1</v>
      </c>
      <c r="C26" s="278">
        <f t="shared" si="5"/>
        <v>14440</v>
      </c>
      <c r="D26" s="9">
        <f t="shared" si="6"/>
        <v>12752</v>
      </c>
      <c r="E26" s="66">
        <f t="shared" si="3"/>
        <v>90.510216873511339</v>
      </c>
      <c r="F26" s="66">
        <f t="shared" si="4"/>
        <v>113.23713927227101</v>
      </c>
      <c r="G26" s="77"/>
      <c r="H26" s="127">
        <v>298</v>
      </c>
      <c r="I26" s="119">
        <v>39</v>
      </c>
      <c r="J26" s="40" t="s">
        <v>41</v>
      </c>
      <c r="K26" s="164">
        <f t="shared" si="1"/>
        <v>13</v>
      </c>
      <c r="L26" s="40" t="s">
        <v>7</v>
      </c>
      <c r="M26" s="449">
        <v>15499</v>
      </c>
      <c r="N26" s="128">
        <f t="shared" si="2"/>
        <v>13830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4</v>
      </c>
      <c r="C27" s="278">
        <f t="shared" si="5"/>
        <v>14037</v>
      </c>
      <c r="D27" s="9">
        <f t="shared" si="6"/>
        <v>1303</v>
      </c>
      <c r="E27" s="66">
        <f t="shared" si="3"/>
        <v>1294.9261992619927</v>
      </c>
      <c r="F27" s="66">
        <f t="shared" si="4"/>
        <v>1077.2831926323868</v>
      </c>
      <c r="G27" s="77"/>
      <c r="H27" s="127">
        <v>278</v>
      </c>
      <c r="I27" s="119">
        <v>32</v>
      </c>
      <c r="J27" s="40" t="s">
        <v>37</v>
      </c>
      <c r="K27" s="164">
        <f t="shared" si="1"/>
        <v>16</v>
      </c>
      <c r="L27" s="40" t="s">
        <v>3</v>
      </c>
      <c r="M27" s="450">
        <v>10481</v>
      </c>
      <c r="N27" s="128">
        <f t="shared" si="2"/>
        <v>10364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7</v>
      </c>
      <c r="C28" s="278">
        <f t="shared" si="5"/>
        <v>13830</v>
      </c>
      <c r="D28" s="9">
        <f t="shared" si="6"/>
        <v>17560</v>
      </c>
      <c r="E28" s="66">
        <f t="shared" si="3"/>
        <v>89.231563326666247</v>
      </c>
      <c r="F28" s="66">
        <f t="shared" si="4"/>
        <v>78.758542141230066</v>
      </c>
      <c r="G28" s="88"/>
      <c r="H28" s="127">
        <v>103</v>
      </c>
      <c r="I28" s="119">
        <v>29</v>
      </c>
      <c r="J28" s="40" t="s">
        <v>58</v>
      </c>
      <c r="K28" s="254">
        <f t="shared" si="1"/>
        <v>26</v>
      </c>
      <c r="L28" s="103" t="s">
        <v>32</v>
      </c>
      <c r="M28" s="470">
        <v>8424</v>
      </c>
      <c r="N28" s="235">
        <f t="shared" si="2"/>
        <v>9965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8">
        <f t="shared" si="5"/>
        <v>10364</v>
      </c>
      <c r="D29" s="9">
        <f t="shared" si="6"/>
        <v>11292</v>
      </c>
      <c r="E29" s="66">
        <f t="shared" si="3"/>
        <v>98.883694303978629</v>
      </c>
      <c r="F29" s="66">
        <f t="shared" si="4"/>
        <v>91.781792419411971</v>
      </c>
      <c r="G29" s="87"/>
      <c r="H29" s="127">
        <v>92</v>
      </c>
      <c r="I29" s="119">
        <v>10</v>
      </c>
      <c r="J29" s="40" t="s">
        <v>18</v>
      </c>
      <c r="K29" s="162"/>
      <c r="L29" s="162" t="s">
        <v>217</v>
      </c>
      <c r="M29" s="451">
        <v>211682</v>
      </c>
      <c r="N29" s="243">
        <f>SUM(H44)</f>
        <v>214668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32</v>
      </c>
      <c r="C30" s="278">
        <f t="shared" si="5"/>
        <v>9965</v>
      </c>
      <c r="D30" s="9">
        <f t="shared" si="6"/>
        <v>7030</v>
      </c>
      <c r="E30" s="72">
        <f t="shared" si="3"/>
        <v>118.29297245963912</v>
      </c>
      <c r="F30" s="78">
        <f t="shared" si="4"/>
        <v>141.74964438122333</v>
      </c>
      <c r="G30" s="90"/>
      <c r="H30" s="127">
        <v>85</v>
      </c>
      <c r="I30" s="119">
        <v>20</v>
      </c>
      <c r="J30" s="40" t="s">
        <v>26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214668</v>
      </c>
      <c r="D31" s="82">
        <f>SUM(L14)</f>
        <v>192543</v>
      </c>
      <c r="E31" s="85">
        <f>SUM(N29/M29*100)</f>
        <v>101.41060647575135</v>
      </c>
      <c r="F31" s="78">
        <f t="shared" si="4"/>
        <v>111.49093968619997</v>
      </c>
      <c r="G31" s="86"/>
      <c r="H31" s="127">
        <v>71</v>
      </c>
      <c r="I31" s="119">
        <v>15</v>
      </c>
      <c r="J31" s="40" t="s">
        <v>22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54</v>
      </c>
      <c r="I32" s="119">
        <v>18</v>
      </c>
      <c r="J32" s="40" t="s">
        <v>24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34</v>
      </c>
      <c r="I33" s="119">
        <v>5</v>
      </c>
      <c r="J33" s="40" t="s">
        <v>14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402">
        <v>16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0">
        <v>6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7</v>
      </c>
      <c r="J36" s="40" t="s">
        <v>16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8</v>
      </c>
      <c r="J37" s="40" t="s">
        <v>17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19</v>
      </c>
      <c r="J38" s="40" t="s">
        <v>25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22</v>
      </c>
      <c r="J39" s="40" t="s">
        <v>28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53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7">
        <f>SUM(H4:H43)</f>
        <v>214668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3" t="s">
        <v>219</v>
      </c>
      <c r="I48" s="119"/>
      <c r="J48" s="264" t="s">
        <v>105</v>
      </c>
      <c r="K48" s="5"/>
      <c r="L48" s="452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3" t="s">
        <v>11</v>
      </c>
      <c r="K49" s="5"/>
      <c r="L49" s="452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41178</v>
      </c>
      <c r="I50" s="119">
        <v>16</v>
      </c>
      <c r="J50" s="40" t="s">
        <v>3</v>
      </c>
      <c r="K50" s="446">
        <f>SUM(I50)</f>
        <v>16</v>
      </c>
      <c r="L50" s="453">
        <v>36123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2899</v>
      </c>
      <c r="I51" s="119">
        <v>26</v>
      </c>
      <c r="J51" s="40" t="s">
        <v>32</v>
      </c>
      <c r="K51" s="446">
        <f t="shared" ref="K51:K59" si="7">SUM(I51)</f>
        <v>26</v>
      </c>
      <c r="L51" s="454">
        <v>3780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2752</v>
      </c>
      <c r="I52" s="119">
        <v>25</v>
      </c>
      <c r="J52" s="40" t="s">
        <v>31</v>
      </c>
      <c r="K52" s="446">
        <f t="shared" si="7"/>
        <v>25</v>
      </c>
      <c r="L52" s="454">
        <v>401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219</v>
      </c>
      <c r="D53" s="74" t="s">
        <v>210</v>
      </c>
      <c r="E53" s="74" t="s">
        <v>55</v>
      </c>
      <c r="F53" s="74" t="s">
        <v>54</v>
      </c>
      <c r="G53" s="75" t="s">
        <v>56</v>
      </c>
      <c r="H53" s="53">
        <v>2346</v>
      </c>
      <c r="I53" s="119">
        <v>38</v>
      </c>
      <c r="J53" s="40" t="s">
        <v>40</v>
      </c>
      <c r="K53" s="446">
        <f t="shared" si="7"/>
        <v>38</v>
      </c>
      <c r="L53" s="454">
        <v>1774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41178</v>
      </c>
      <c r="D54" s="139">
        <f>SUM(L50)</f>
        <v>36123</v>
      </c>
      <c r="E54" s="66">
        <f t="shared" ref="E54:E63" si="8">SUM(N67/M67*100)</f>
        <v>112.28424181277778</v>
      </c>
      <c r="F54" s="66">
        <f t="shared" ref="F54:F61" si="9">SUM(C54/D54*100)</f>
        <v>113.99385433103564</v>
      </c>
      <c r="G54" s="77"/>
      <c r="H54" s="53">
        <v>1317</v>
      </c>
      <c r="I54" s="119">
        <v>33</v>
      </c>
      <c r="J54" s="40" t="s">
        <v>0</v>
      </c>
      <c r="K54" s="446">
        <f t="shared" si="7"/>
        <v>33</v>
      </c>
      <c r="L54" s="454">
        <v>1990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2899</v>
      </c>
      <c r="D55" s="139">
        <f t="shared" ref="D55:D63" si="11">SUM(L51)</f>
        <v>3780</v>
      </c>
      <c r="E55" s="66">
        <f t="shared" si="8"/>
        <v>31.432288843109617</v>
      </c>
      <c r="F55" s="66">
        <f t="shared" si="9"/>
        <v>76.693121693121697</v>
      </c>
      <c r="G55" s="77"/>
      <c r="H55" s="127">
        <v>1018</v>
      </c>
      <c r="I55" s="119">
        <v>34</v>
      </c>
      <c r="J55" s="40" t="s">
        <v>1</v>
      </c>
      <c r="K55" s="446">
        <f t="shared" si="7"/>
        <v>34</v>
      </c>
      <c r="L55" s="454">
        <v>862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31</v>
      </c>
      <c r="C56" s="52">
        <f t="shared" si="10"/>
        <v>2752</v>
      </c>
      <c r="D56" s="139">
        <f t="shared" si="11"/>
        <v>401</v>
      </c>
      <c r="E56" s="66">
        <f t="shared" si="8"/>
        <v>141.27310061601642</v>
      </c>
      <c r="F56" s="66">
        <f t="shared" si="9"/>
        <v>686.28428927680795</v>
      </c>
      <c r="G56" s="77"/>
      <c r="H56" s="53">
        <v>655</v>
      </c>
      <c r="I56" s="119">
        <v>14</v>
      </c>
      <c r="J56" s="40" t="s">
        <v>21</v>
      </c>
      <c r="K56" s="446">
        <f t="shared" si="7"/>
        <v>14</v>
      </c>
      <c r="L56" s="454">
        <v>439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2346</v>
      </c>
      <c r="D57" s="139">
        <f t="shared" si="11"/>
        <v>1774</v>
      </c>
      <c r="E57" s="66">
        <f t="shared" si="8"/>
        <v>140.22713687985654</v>
      </c>
      <c r="F57" s="66">
        <f t="shared" si="9"/>
        <v>132.24351747463359</v>
      </c>
      <c r="G57" s="77"/>
      <c r="H57" s="53">
        <v>495</v>
      </c>
      <c r="I57" s="119">
        <v>31</v>
      </c>
      <c r="J57" s="40" t="s">
        <v>130</v>
      </c>
      <c r="K57" s="446">
        <f t="shared" si="7"/>
        <v>31</v>
      </c>
      <c r="L57" s="454">
        <v>494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0</v>
      </c>
      <c r="C58" s="52">
        <f t="shared" si="10"/>
        <v>1317</v>
      </c>
      <c r="D58" s="139">
        <f t="shared" si="11"/>
        <v>1990</v>
      </c>
      <c r="E58" s="66">
        <f t="shared" si="8"/>
        <v>51.687598116169539</v>
      </c>
      <c r="F58" s="66">
        <f t="shared" si="9"/>
        <v>66.180904522613062</v>
      </c>
      <c r="G58" s="87"/>
      <c r="H58" s="127">
        <v>465</v>
      </c>
      <c r="I58" s="119">
        <v>40</v>
      </c>
      <c r="J58" s="40" t="s">
        <v>2</v>
      </c>
      <c r="K58" s="446">
        <f t="shared" si="7"/>
        <v>40</v>
      </c>
      <c r="L58" s="454">
        <v>530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1018</v>
      </c>
      <c r="D59" s="139">
        <f t="shared" si="11"/>
        <v>862</v>
      </c>
      <c r="E59" s="66">
        <f t="shared" si="8"/>
        <v>149.26686217008799</v>
      </c>
      <c r="F59" s="66">
        <f t="shared" si="9"/>
        <v>118.09744779582367</v>
      </c>
      <c r="G59" s="77"/>
      <c r="H59" s="533">
        <v>368</v>
      </c>
      <c r="I59" s="195">
        <v>24</v>
      </c>
      <c r="J59" s="546" t="s">
        <v>30</v>
      </c>
      <c r="K59" s="447">
        <f t="shared" si="7"/>
        <v>24</v>
      </c>
      <c r="L59" s="455">
        <v>648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9">
        <v>7</v>
      </c>
      <c r="B60" s="40" t="s">
        <v>21</v>
      </c>
      <c r="C60" s="128">
        <f t="shared" si="10"/>
        <v>655</v>
      </c>
      <c r="D60" s="139">
        <f t="shared" si="11"/>
        <v>439</v>
      </c>
      <c r="E60" s="301">
        <f t="shared" si="8"/>
        <v>102.34375</v>
      </c>
      <c r="F60" s="301">
        <f t="shared" si="9"/>
        <v>149.20273348519362</v>
      </c>
      <c r="G60" s="520"/>
      <c r="H60" s="545">
        <v>283</v>
      </c>
      <c r="I60" s="307">
        <v>17</v>
      </c>
      <c r="J60" s="526" t="s">
        <v>23</v>
      </c>
      <c r="K60" s="521" t="s">
        <v>9</v>
      </c>
      <c r="L60" s="522">
        <v>48740</v>
      </c>
      <c r="M60" s="523"/>
      <c r="N60" s="130"/>
      <c r="Q60" s="129"/>
      <c r="R60" s="523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72</v>
      </c>
      <c r="C61" s="52">
        <f t="shared" si="10"/>
        <v>495</v>
      </c>
      <c r="D61" s="139">
        <f t="shared" si="11"/>
        <v>494</v>
      </c>
      <c r="E61" s="66">
        <f t="shared" si="8"/>
        <v>85.197934595524956</v>
      </c>
      <c r="F61" s="66">
        <f t="shared" si="9"/>
        <v>100.20242914979758</v>
      </c>
      <c r="G61" s="88"/>
      <c r="H61" s="53">
        <v>156</v>
      </c>
      <c r="I61" s="119">
        <v>37</v>
      </c>
      <c r="J61" s="40" t="s">
        <v>39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465</v>
      </c>
      <c r="D62" s="139">
        <f t="shared" si="11"/>
        <v>530</v>
      </c>
      <c r="E62" s="66">
        <f t="shared" si="8"/>
        <v>98.936170212765958</v>
      </c>
      <c r="F62" s="66">
        <f>SUM(C62/D62*100)</f>
        <v>87.735849056603783</v>
      </c>
      <c r="G62" s="87"/>
      <c r="H62" s="127">
        <v>146</v>
      </c>
      <c r="I62" s="119">
        <v>1</v>
      </c>
      <c r="J62" s="40" t="s">
        <v>4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546" t="s">
        <v>30</v>
      </c>
      <c r="C63" s="52">
        <f t="shared" si="10"/>
        <v>368</v>
      </c>
      <c r="D63" s="139">
        <f t="shared" si="11"/>
        <v>648</v>
      </c>
      <c r="E63" s="72">
        <f t="shared" si="8"/>
        <v>240.52287581699346</v>
      </c>
      <c r="F63" s="72">
        <f>SUM(C63/D63*100)</f>
        <v>56.79012345679012</v>
      </c>
      <c r="G63" s="90"/>
      <c r="H63" s="53">
        <v>135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54477</v>
      </c>
      <c r="D64" s="82">
        <f>SUM(L60)</f>
        <v>48740</v>
      </c>
      <c r="E64" s="85">
        <f>SUM(N77/M77*100)</f>
        <v>98.040168448331713</v>
      </c>
      <c r="F64" s="85">
        <f>SUM(C64/D64*100)</f>
        <v>111.77061961427985</v>
      </c>
      <c r="G64" s="86"/>
      <c r="H64" s="485">
        <v>80</v>
      </c>
      <c r="I64" s="119">
        <v>9</v>
      </c>
      <c r="J64" s="464" t="s">
        <v>208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61</v>
      </c>
      <c r="I65" s="119">
        <v>15</v>
      </c>
      <c r="J65" s="40" t="s">
        <v>22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61</v>
      </c>
      <c r="I66" s="119">
        <v>19</v>
      </c>
      <c r="J66" s="40" t="s">
        <v>25</v>
      </c>
      <c r="K66" s="1"/>
      <c r="L66" s="265" t="s">
        <v>105</v>
      </c>
      <c r="M66" s="478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31</v>
      </c>
      <c r="I67" s="119">
        <v>4</v>
      </c>
      <c r="J67" s="40" t="s">
        <v>13</v>
      </c>
      <c r="K67" s="5">
        <f>SUM(I50)</f>
        <v>16</v>
      </c>
      <c r="L67" s="40" t="s">
        <v>3</v>
      </c>
      <c r="M67" s="240">
        <v>36673</v>
      </c>
      <c r="N67" s="128">
        <f>SUM(H50)</f>
        <v>41178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24</v>
      </c>
      <c r="I68" s="119">
        <v>36</v>
      </c>
      <c r="J68" s="40" t="s">
        <v>5</v>
      </c>
      <c r="K68" s="5">
        <f t="shared" ref="K68:K76" si="12">SUM(I51)</f>
        <v>26</v>
      </c>
      <c r="L68" s="40" t="s">
        <v>32</v>
      </c>
      <c r="M68" s="241">
        <v>9223</v>
      </c>
      <c r="N68" s="128">
        <f t="shared" ref="N68:N76" si="13">SUM(H51)</f>
        <v>2899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127">
        <v>7</v>
      </c>
      <c r="I69" s="119">
        <v>23</v>
      </c>
      <c r="J69" s="40" t="s">
        <v>29</v>
      </c>
      <c r="K69" s="5">
        <f t="shared" si="12"/>
        <v>25</v>
      </c>
      <c r="L69" s="40" t="s">
        <v>31</v>
      </c>
      <c r="M69" s="241">
        <v>1948</v>
      </c>
      <c r="N69" s="128">
        <f t="shared" si="13"/>
        <v>2752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127">
        <v>0</v>
      </c>
      <c r="I70" s="119">
        <v>2</v>
      </c>
      <c r="J70" s="40" t="s">
        <v>6</v>
      </c>
      <c r="K70" s="5">
        <f t="shared" si="12"/>
        <v>38</v>
      </c>
      <c r="L70" s="40" t="s">
        <v>40</v>
      </c>
      <c r="M70" s="241">
        <v>1673</v>
      </c>
      <c r="N70" s="128">
        <f t="shared" si="13"/>
        <v>2346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3</v>
      </c>
      <c r="J71" s="40" t="s">
        <v>12</v>
      </c>
      <c r="K71" s="5">
        <f t="shared" si="12"/>
        <v>33</v>
      </c>
      <c r="L71" s="40" t="s">
        <v>0</v>
      </c>
      <c r="M71" s="241">
        <v>2548</v>
      </c>
      <c r="N71" s="128">
        <f t="shared" si="13"/>
        <v>1317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1">
        <v>682</v>
      </c>
      <c r="N72" s="128">
        <f t="shared" si="13"/>
        <v>1018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14</v>
      </c>
      <c r="L73" s="40" t="s">
        <v>21</v>
      </c>
      <c r="M73" s="241">
        <v>640</v>
      </c>
      <c r="N73" s="128">
        <f t="shared" si="13"/>
        <v>655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31</v>
      </c>
      <c r="L74" s="40" t="s">
        <v>72</v>
      </c>
      <c r="M74" s="241">
        <v>581</v>
      </c>
      <c r="N74" s="128">
        <f t="shared" si="13"/>
        <v>495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40</v>
      </c>
      <c r="L75" s="40" t="s">
        <v>2</v>
      </c>
      <c r="M75" s="241">
        <v>470</v>
      </c>
      <c r="N75" s="128">
        <f t="shared" si="13"/>
        <v>465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24</v>
      </c>
      <c r="L76" s="546" t="s">
        <v>30</v>
      </c>
      <c r="M76" s="242">
        <v>153</v>
      </c>
      <c r="N76" s="235">
        <f t="shared" si="13"/>
        <v>368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11</v>
      </c>
      <c r="J77" s="40" t="s">
        <v>19</v>
      </c>
      <c r="K77" s="5"/>
      <c r="L77" s="162" t="s">
        <v>70</v>
      </c>
      <c r="M77" s="414">
        <v>55566</v>
      </c>
      <c r="N77" s="243">
        <f>SUM(H90)</f>
        <v>54477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85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127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127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402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5">
        <f>SUM(H50:H89)</f>
        <v>54477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56" sqref="H56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6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3" t="s">
        <v>222</v>
      </c>
      <c r="I2" s="5"/>
      <c r="J2" s="256" t="s">
        <v>124</v>
      </c>
      <c r="K2" s="117"/>
      <c r="L2" s="437" t="s">
        <v>213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3" t="s">
        <v>11</v>
      </c>
      <c r="K3" s="117"/>
      <c r="L3" s="438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458">
        <v>40259</v>
      </c>
      <c r="I4" s="119">
        <v>33</v>
      </c>
      <c r="J4" s="226" t="s">
        <v>0</v>
      </c>
      <c r="K4" s="168">
        <f>SUM(I4)</f>
        <v>33</v>
      </c>
      <c r="L4" s="430">
        <v>43539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22009</v>
      </c>
      <c r="I5" s="119">
        <v>34</v>
      </c>
      <c r="J5" s="226" t="s">
        <v>1</v>
      </c>
      <c r="K5" s="168">
        <f t="shared" ref="K5:K13" si="0">SUM(I5)</f>
        <v>34</v>
      </c>
      <c r="L5" s="431">
        <v>26467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19571</v>
      </c>
      <c r="I6" s="119">
        <v>40</v>
      </c>
      <c r="J6" s="226" t="s">
        <v>2</v>
      </c>
      <c r="K6" s="168">
        <f t="shared" si="0"/>
        <v>40</v>
      </c>
      <c r="L6" s="431">
        <v>22986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8134</v>
      </c>
      <c r="I7" s="119">
        <v>13</v>
      </c>
      <c r="J7" s="226" t="s">
        <v>7</v>
      </c>
      <c r="K7" s="168">
        <f t="shared" si="0"/>
        <v>13</v>
      </c>
      <c r="L7" s="431">
        <v>6437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7704</v>
      </c>
      <c r="I8" s="119">
        <v>9</v>
      </c>
      <c r="J8" s="486" t="s">
        <v>207</v>
      </c>
      <c r="K8" s="168">
        <f t="shared" si="0"/>
        <v>9</v>
      </c>
      <c r="L8" s="431">
        <v>8430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402">
        <v>7100</v>
      </c>
      <c r="I9" s="119">
        <v>36</v>
      </c>
      <c r="J9" s="226" t="s">
        <v>5</v>
      </c>
      <c r="K9" s="168">
        <f t="shared" si="0"/>
        <v>36</v>
      </c>
      <c r="L9" s="431">
        <v>9906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7033</v>
      </c>
      <c r="I10" s="119">
        <v>24</v>
      </c>
      <c r="J10" s="226" t="s">
        <v>30</v>
      </c>
      <c r="K10" s="168">
        <f t="shared" si="0"/>
        <v>24</v>
      </c>
      <c r="L10" s="431">
        <v>6742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2740</v>
      </c>
      <c r="I11" s="119">
        <v>12</v>
      </c>
      <c r="J11" s="226" t="s">
        <v>20</v>
      </c>
      <c r="K11" s="168">
        <f t="shared" si="0"/>
        <v>12</v>
      </c>
      <c r="L11" s="431">
        <v>2960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2427</v>
      </c>
      <c r="I12" s="119">
        <v>25</v>
      </c>
      <c r="J12" s="226" t="s">
        <v>31</v>
      </c>
      <c r="K12" s="168">
        <f t="shared" si="0"/>
        <v>25</v>
      </c>
      <c r="L12" s="431">
        <v>1891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5">
        <v>1273</v>
      </c>
      <c r="I13" s="195">
        <v>22</v>
      </c>
      <c r="J13" s="306" t="s">
        <v>28</v>
      </c>
      <c r="K13" s="255">
        <f t="shared" si="0"/>
        <v>22</v>
      </c>
      <c r="L13" s="439">
        <v>780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1">
        <v>1171</v>
      </c>
      <c r="I14" s="307">
        <v>16</v>
      </c>
      <c r="J14" s="308" t="s">
        <v>3</v>
      </c>
      <c r="K14" s="117" t="s">
        <v>9</v>
      </c>
      <c r="L14" s="440">
        <v>135435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834</v>
      </c>
      <c r="I15" s="119">
        <v>31</v>
      </c>
      <c r="J15" s="119" t="s">
        <v>188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660</v>
      </c>
      <c r="I16" s="119">
        <v>17</v>
      </c>
      <c r="J16" s="226" t="s">
        <v>23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632</v>
      </c>
      <c r="I17" s="119">
        <v>26</v>
      </c>
      <c r="J17" s="226" t="s">
        <v>32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0">
        <v>618</v>
      </c>
      <c r="I18" s="119">
        <v>21</v>
      </c>
      <c r="J18" s="226" t="s">
        <v>27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458">
        <v>588</v>
      </c>
      <c r="I19" s="119">
        <v>6</v>
      </c>
      <c r="J19" s="226" t="s">
        <v>15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334</v>
      </c>
      <c r="I20" s="119">
        <v>38</v>
      </c>
      <c r="J20" s="226" t="s">
        <v>40</v>
      </c>
      <c r="K20" s="168">
        <f>SUM(I4)</f>
        <v>33</v>
      </c>
      <c r="L20" s="226" t="s">
        <v>0</v>
      </c>
      <c r="M20" s="441">
        <v>40016</v>
      </c>
      <c r="N20" s="128">
        <f>SUM(H4)</f>
        <v>40259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219</v>
      </c>
      <c r="D21" s="74" t="s">
        <v>210</v>
      </c>
      <c r="E21" s="74" t="s">
        <v>55</v>
      </c>
      <c r="F21" s="74" t="s">
        <v>54</v>
      </c>
      <c r="G21" s="75" t="s">
        <v>56</v>
      </c>
      <c r="H21" s="402">
        <v>193</v>
      </c>
      <c r="I21" s="119">
        <v>14</v>
      </c>
      <c r="J21" s="226" t="s">
        <v>21</v>
      </c>
      <c r="K21" s="168">
        <f t="shared" ref="K21:K29" si="1">SUM(I5)</f>
        <v>34</v>
      </c>
      <c r="L21" s="226" t="s">
        <v>1</v>
      </c>
      <c r="M21" s="442">
        <v>32023</v>
      </c>
      <c r="N21" s="128">
        <f t="shared" ref="N21:N29" si="2">SUM(H5)</f>
        <v>22009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6" t="s">
        <v>0</v>
      </c>
      <c r="C22" s="52">
        <f>SUM(H4)</f>
        <v>40259</v>
      </c>
      <c r="D22" s="139">
        <f>SUM(L4)</f>
        <v>43539</v>
      </c>
      <c r="E22" s="70">
        <f t="shared" ref="E22:E31" si="3">SUM(N20/M20*100)</f>
        <v>100.60725709716114</v>
      </c>
      <c r="F22" s="66">
        <f t="shared" ref="F22:F32" si="4">SUM(C22/D22*100)</f>
        <v>92.466524265600953</v>
      </c>
      <c r="G22" s="77"/>
      <c r="H22" s="127">
        <v>180</v>
      </c>
      <c r="I22" s="119">
        <v>18</v>
      </c>
      <c r="J22" s="226" t="s">
        <v>24</v>
      </c>
      <c r="K22" s="168">
        <f t="shared" si="1"/>
        <v>40</v>
      </c>
      <c r="L22" s="226" t="s">
        <v>2</v>
      </c>
      <c r="M22" s="442">
        <v>15149</v>
      </c>
      <c r="N22" s="128">
        <f t="shared" si="2"/>
        <v>19571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6" t="s">
        <v>1</v>
      </c>
      <c r="C23" s="52">
        <f t="shared" ref="C23:C31" si="5">SUM(H5)</f>
        <v>22009</v>
      </c>
      <c r="D23" s="139">
        <f t="shared" ref="D23:D31" si="6">SUM(L5)</f>
        <v>26467</v>
      </c>
      <c r="E23" s="70">
        <f t="shared" si="3"/>
        <v>68.728726228023604</v>
      </c>
      <c r="F23" s="66">
        <f t="shared" si="4"/>
        <v>83.156383420863719</v>
      </c>
      <c r="G23" s="77"/>
      <c r="H23" s="127">
        <v>162</v>
      </c>
      <c r="I23" s="119">
        <v>2</v>
      </c>
      <c r="J23" s="226" t="s">
        <v>6</v>
      </c>
      <c r="K23" s="168">
        <f t="shared" si="1"/>
        <v>13</v>
      </c>
      <c r="L23" s="226" t="s">
        <v>7</v>
      </c>
      <c r="M23" s="442">
        <v>9795</v>
      </c>
      <c r="N23" s="128">
        <f t="shared" si="2"/>
        <v>8134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6" t="s">
        <v>2</v>
      </c>
      <c r="C24" s="52">
        <f t="shared" si="5"/>
        <v>19571</v>
      </c>
      <c r="D24" s="139">
        <f t="shared" si="6"/>
        <v>22986</v>
      </c>
      <c r="E24" s="70">
        <f t="shared" si="3"/>
        <v>129.19004554756091</v>
      </c>
      <c r="F24" s="66">
        <f t="shared" si="4"/>
        <v>85.143130601235541</v>
      </c>
      <c r="G24" s="77"/>
      <c r="H24" s="127">
        <v>105</v>
      </c>
      <c r="I24" s="119">
        <v>32</v>
      </c>
      <c r="J24" s="226" t="s">
        <v>37</v>
      </c>
      <c r="K24" s="168">
        <f t="shared" si="1"/>
        <v>9</v>
      </c>
      <c r="L24" s="486" t="s">
        <v>206</v>
      </c>
      <c r="M24" s="442">
        <v>7669</v>
      </c>
      <c r="N24" s="128">
        <f t="shared" si="2"/>
        <v>7704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6" t="s">
        <v>7</v>
      </c>
      <c r="C25" s="52">
        <f t="shared" si="5"/>
        <v>8134</v>
      </c>
      <c r="D25" s="139">
        <f t="shared" si="6"/>
        <v>6437</v>
      </c>
      <c r="E25" s="70">
        <f t="shared" si="3"/>
        <v>83.042368555385409</v>
      </c>
      <c r="F25" s="66">
        <f t="shared" si="4"/>
        <v>126.36321267671275</v>
      </c>
      <c r="G25" s="77"/>
      <c r="H25" s="127">
        <v>72</v>
      </c>
      <c r="I25" s="119">
        <v>11</v>
      </c>
      <c r="J25" s="226" t="s">
        <v>19</v>
      </c>
      <c r="K25" s="168">
        <f t="shared" si="1"/>
        <v>36</v>
      </c>
      <c r="L25" s="226" t="s">
        <v>5</v>
      </c>
      <c r="M25" s="442">
        <v>7046</v>
      </c>
      <c r="N25" s="128">
        <f t="shared" si="2"/>
        <v>7100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86" t="s">
        <v>206</v>
      </c>
      <c r="C26" s="52">
        <f t="shared" si="5"/>
        <v>7704</v>
      </c>
      <c r="D26" s="139">
        <f t="shared" si="6"/>
        <v>8430</v>
      </c>
      <c r="E26" s="70">
        <f t="shared" si="3"/>
        <v>100.45638284000522</v>
      </c>
      <c r="F26" s="66">
        <f t="shared" si="4"/>
        <v>91.387900355871892</v>
      </c>
      <c r="G26" s="87"/>
      <c r="H26" s="127">
        <v>34</v>
      </c>
      <c r="I26" s="119">
        <v>20</v>
      </c>
      <c r="J26" s="226" t="s">
        <v>26</v>
      </c>
      <c r="K26" s="168">
        <f t="shared" si="1"/>
        <v>24</v>
      </c>
      <c r="L26" s="226" t="s">
        <v>30</v>
      </c>
      <c r="M26" s="442">
        <v>5530</v>
      </c>
      <c r="N26" s="128">
        <f t="shared" si="2"/>
        <v>7033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6" t="s">
        <v>5</v>
      </c>
      <c r="C27" s="52">
        <f t="shared" si="5"/>
        <v>7100</v>
      </c>
      <c r="D27" s="139">
        <f t="shared" si="6"/>
        <v>9906</v>
      </c>
      <c r="E27" s="70">
        <f t="shared" si="3"/>
        <v>100.76639227930741</v>
      </c>
      <c r="F27" s="66">
        <f t="shared" si="4"/>
        <v>71.673733091055922</v>
      </c>
      <c r="G27" s="91"/>
      <c r="H27" s="127">
        <v>25</v>
      </c>
      <c r="I27" s="119">
        <v>1</v>
      </c>
      <c r="J27" s="226" t="s">
        <v>4</v>
      </c>
      <c r="K27" s="168">
        <f t="shared" si="1"/>
        <v>12</v>
      </c>
      <c r="L27" s="226" t="s">
        <v>20</v>
      </c>
      <c r="M27" s="442">
        <v>1400</v>
      </c>
      <c r="N27" s="128">
        <f t="shared" si="2"/>
        <v>2740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6" t="s">
        <v>30</v>
      </c>
      <c r="C28" s="52">
        <f t="shared" si="5"/>
        <v>7033</v>
      </c>
      <c r="D28" s="139">
        <f t="shared" si="6"/>
        <v>6742</v>
      </c>
      <c r="E28" s="70">
        <f t="shared" si="3"/>
        <v>127.17902350813743</v>
      </c>
      <c r="F28" s="66">
        <f t="shared" si="4"/>
        <v>104.31622663897953</v>
      </c>
      <c r="G28" s="77"/>
      <c r="H28" s="127">
        <v>23</v>
      </c>
      <c r="I28" s="119">
        <v>27</v>
      </c>
      <c r="J28" s="226" t="s">
        <v>33</v>
      </c>
      <c r="K28" s="168">
        <f t="shared" si="1"/>
        <v>25</v>
      </c>
      <c r="L28" s="226" t="s">
        <v>31</v>
      </c>
      <c r="M28" s="442">
        <v>2534</v>
      </c>
      <c r="N28" s="128">
        <f t="shared" si="2"/>
        <v>2427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6" t="s">
        <v>20</v>
      </c>
      <c r="C29" s="52">
        <f t="shared" si="5"/>
        <v>2740</v>
      </c>
      <c r="D29" s="139">
        <f t="shared" si="6"/>
        <v>2960</v>
      </c>
      <c r="E29" s="70">
        <f t="shared" si="3"/>
        <v>195.71428571428569</v>
      </c>
      <c r="F29" s="66">
        <f t="shared" si="4"/>
        <v>92.567567567567565</v>
      </c>
      <c r="G29" s="88"/>
      <c r="H29" s="127">
        <v>19</v>
      </c>
      <c r="I29" s="119">
        <v>4</v>
      </c>
      <c r="J29" s="226" t="s">
        <v>13</v>
      </c>
      <c r="K29" s="255">
        <f t="shared" si="1"/>
        <v>22</v>
      </c>
      <c r="L29" s="306" t="s">
        <v>28</v>
      </c>
      <c r="M29" s="443">
        <v>1083</v>
      </c>
      <c r="N29" s="128">
        <f t="shared" si="2"/>
        <v>1273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6" t="s">
        <v>31</v>
      </c>
      <c r="C30" s="52">
        <f t="shared" si="5"/>
        <v>2427</v>
      </c>
      <c r="D30" s="139">
        <f t="shared" si="6"/>
        <v>1891</v>
      </c>
      <c r="E30" s="70">
        <f t="shared" si="3"/>
        <v>95.777426992896608</v>
      </c>
      <c r="F30" s="66">
        <f t="shared" si="4"/>
        <v>128.34479111581174</v>
      </c>
      <c r="G30" s="87"/>
      <c r="H30" s="127">
        <v>19</v>
      </c>
      <c r="I30" s="119">
        <v>15</v>
      </c>
      <c r="J30" s="226" t="s">
        <v>22</v>
      </c>
      <c r="K30" s="162"/>
      <c r="L30" s="460" t="s">
        <v>132</v>
      </c>
      <c r="M30" s="444">
        <v>127327</v>
      </c>
      <c r="N30" s="128">
        <f>SUM(H44)</f>
        <v>123945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6" t="s">
        <v>28</v>
      </c>
      <c r="C31" s="52">
        <f t="shared" si="5"/>
        <v>1273</v>
      </c>
      <c r="D31" s="139">
        <f t="shared" si="6"/>
        <v>780</v>
      </c>
      <c r="E31" s="71">
        <f t="shared" si="3"/>
        <v>117.54385964912282</v>
      </c>
      <c r="F31" s="78">
        <f t="shared" si="4"/>
        <v>163.2051282051282</v>
      </c>
      <c r="G31" s="90"/>
      <c r="H31" s="127">
        <v>16</v>
      </c>
      <c r="I31" s="119">
        <v>29</v>
      </c>
      <c r="J31" s="226" t="s">
        <v>118</v>
      </c>
      <c r="K31" s="54"/>
      <c r="L31" s="298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123945</v>
      </c>
      <c r="D32" s="82">
        <f>SUM(L14)</f>
        <v>135435</v>
      </c>
      <c r="E32" s="83">
        <f>SUM(N30/M30*100)</f>
        <v>97.343846945266904</v>
      </c>
      <c r="F32" s="78">
        <f t="shared" si="4"/>
        <v>91.516225495625207</v>
      </c>
      <c r="G32" s="86"/>
      <c r="H32" s="128">
        <v>6</v>
      </c>
      <c r="I32" s="119">
        <v>39</v>
      </c>
      <c r="J32" s="226" t="s">
        <v>41</v>
      </c>
      <c r="K32" s="54"/>
      <c r="L32" s="297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2</v>
      </c>
      <c r="I33" s="119">
        <v>23</v>
      </c>
      <c r="J33" s="226" t="s">
        <v>29</v>
      </c>
      <c r="K33" s="54"/>
      <c r="L33" s="297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0">
        <v>2</v>
      </c>
      <c r="I34" s="119">
        <v>28</v>
      </c>
      <c r="J34" s="226" t="s">
        <v>34</v>
      </c>
      <c r="K34" s="54"/>
      <c r="L34" s="297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458">
        <v>0</v>
      </c>
      <c r="I35" s="119">
        <v>3</v>
      </c>
      <c r="J35" s="226" t="s">
        <v>12</v>
      </c>
      <c r="K35" s="54"/>
      <c r="L35" s="297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5</v>
      </c>
      <c r="J36" s="226" t="s">
        <v>14</v>
      </c>
      <c r="K36" s="54"/>
      <c r="L36" s="297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7</v>
      </c>
      <c r="J37" s="226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8</v>
      </c>
      <c r="J38" s="226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10</v>
      </c>
      <c r="J39" s="226" t="s">
        <v>18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19</v>
      </c>
      <c r="J40" s="226" t="s">
        <v>25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6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6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6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5">
        <f>SUM(H4:H43)</f>
        <v>123945</v>
      </c>
      <c r="I44" s="5"/>
      <c r="J44" s="225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7" t="s">
        <v>219</v>
      </c>
      <c r="I48" s="5"/>
      <c r="J48" s="252" t="s">
        <v>127</v>
      </c>
      <c r="K48" s="117"/>
      <c r="L48" s="416" t="s">
        <v>213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3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21281</v>
      </c>
      <c r="I50" s="226">
        <v>40</v>
      </c>
      <c r="J50" s="225" t="s">
        <v>2</v>
      </c>
      <c r="K50" s="171">
        <f>SUM(I50)</f>
        <v>40</v>
      </c>
      <c r="L50" s="417">
        <v>24920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19300</v>
      </c>
      <c r="I51" s="226">
        <v>16</v>
      </c>
      <c r="J51" s="225" t="s">
        <v>3</v>
      </c>
      <c r="K51" s="171">
        <f t="shared" ref="K51:K59" si="7">SUM(I51)</f>
        <v>16</v>
      </c>
      <c r="L51" s="417">
        <v>32917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269">
        <v>18779</v>
      </c>
      <c r="I52" s="226">
        <v>36</v>
      </c>
      <c r="J52" s="225" t="s">
        <v>5</v>
      </c>
      <c r="K52" s="171">
        <f t="shared" si="7"/>
        <v>36</v>
      </c>
      <c r="L52" s="417">
        <v>16805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17528</v>
      </c>
      <c r="I53" s="226">
        <v>26</v>
      </c>
      <c r="J53" s="225" t="s">
        <v>32</v>
      </c>
      <c r="K53" s="171">
        <f t="shared" si="7"/>
        <v>26</v>
      </c>
      <c r="L53" s="417">
        <v>17699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219</v>
      </c>
      <c r="D54" s="74" t="s">
        <v>210</v>
      </c>
      <c r="E54" s="74" t="s">
        <v>55</v>
      </c>
      <c r="F54" s="74" t="s">
        <v>54</v>
      </c>
      <c r="G54" s="75" t="s">
        <v>56</v>
      </c>
      <c r="H54" s="127">
        <v>16116</v>
      </c>
      <c r="I54" s="226">
        <v>17</v>
      </c>
      <c r="J54" s="225" t="s">
        <v>23</v>
      </c>
      <c r="K54" s="171">
        <f t="shared" si="7"/>
        <v>17</v>
      </c>
      <c r="L54" s="417">
        <v>13488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2</v>
      </c>
      <c r="C55" s="52">
        <f>SUM(H50)</f>
        <v>21281</v>
      </c>
      <c r="D55" s="9">
        <f t="shared" ref="D55:D64" si="8">SUM(L50)</f>
        <v>24920</v>
      </c>
      <c r="E55" s="66">
        <f>SUM(N66/M66*100)</f>
        <v>117.94601784625615</v>
      </c>
      <c r="F55" s="66">
        <f t="shared" ref="F55:F65" si="9">SUM(C55/D55*100)</f>
        <v>85.397271268057779</v>
      </c>
      <c r="G55" s="77"/>
      <c r="H55" s="402">
        <v>13236</v>
      </c>
      <c r="I55" s="226">
        <v>24</v>
      </c>
      <c r="J55" s="225" t="s">
        <v>30</v>
      </c>
      <c r="K55" s="171">
        <f t="shared" si="7"/>
        <v>24</v>
      </c>
      <c r="L55" s="417">
        <v>13384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5" t="s">
        <v>3</v>
      </c>
      <c r="C56" s="52">
        <f t="shared" ref="C56:C64" si="10">SUM(H51)</f>
        <v>19300</v>
      </c>
      <c r="D56" s="9">
        <f t="shared" si="8"/>
        <v>32917</v>
      </c>
      <c r="E56" s="66">
        <f t="shared" ref="E56:E65" si="11">SUM(N67/M67*100)</f>
        <v>82.124164929151959</v>
      </c>
      <c r="F56" s="66">
        <f t="shared" si="9"/>
        <v>58.63231764741623</v>
      </c>
      <c r="G56" s="77"/>
      <c r="H56" s="127">
        <v>11570</v>
      </c>
      <c r="I56" s="226">
        <v>38</v>
      </c>
      <c r="J56" s="225" t="s">
        <v>40</v>
      </c>
      <c r="K56" s="171">
        <f t="shared" si="7"/>
        <v>38</v>
      </c>
      <c r="L56" s="417">
        <v>11943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5" t="s">
        <v>5</v>
      </c>
      <c r="C57" s="52">
        <f t="shared" si="10"/>
        <v>18779</v>
      </c>
      <c r="D57" s="9">
        <f t="shared" si="8"/>
        <v>16805</v>
      </c>
      <c r="E57" s="66">
        <f t="shared" si="11"/>
        <v>100.60537876352727</v>
      </c>
      <c r="F57" s="66">
        <f t="shared" si="9"/>
        <v>111.7465040166617</v>
      </c>
      <c r="G57" s="77"/>
      <c r="H57" s="127">
        <v>8348</v>
      </c>
      <c r="I57" s="226">
        <v>33</v>
      </c>
      <c r="J57" s="225" t="s">
        <v>0</v>
      </c>
      <c r="K57" s="171">
        <f t="shared" si="7"/>
        <v>33</v>
      </c>
      <c r="L57" s="417">
        <v>6831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5" t="s">
        <v>32</v>
      </c>
      <c r="C58" s="52">
        <f t="shared" si="10"/>
        <v>17528</v>
      </c>
      <c r="D58" s="9">
        <f t="shared" si="8"/>
        <v>17699</v>
      </c>
      <c r="E58" s="66">
        <f t="shared" si="11"/>
        <v>98.894154818325433</v>
      </c>
      <c r="F58" s="66">
        <f t="shared" si="9"/>
        <v>99.033843719984176</v>
      </c>
      <c r="G58" s="77"/>
      <c r="H58" s="538">
        <v>7256</v>
      </c>
      <c r="I58" s="228">
        <v>25</v>
      </c>
      <c r="J58" s="228" t="s">
        <v>31</v>
      </c>
      <c r="K58" s="171">
        <f t="shared" si="7"/>
        <v>25</v>
      </c>
      <c r="L58" s="415">
        <v>6974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5" t="s">
        <v>23</v>
      </c>
      <c r="C59" s="52">
        <f t="shared" si="10"/>
        <v>16116</v>
      </c>
      <c r="D59" s="9">
        <f t="shared" si="8"/>
        <v>13488</v>
      </c>
      <c r="E59" s="66">
        <f t="shared" si="11"/>
        <v>101.6782334384858</v>
      </c>
      <c r="F59" s="66">
        <f t="shared" si="9"/>
        <v>119.48398576512456</v>
      </c>
      <c r="G59" s="87"/>
      <c r="H59" s="547">
        <v>5492</v>
      </c>
      <c r="I59" s="306">
        <v>37</v>
      </c>
      <c r="J59" s="228" t="s">
        <v>39</v>
      </c>
      <c r="K59" s="171">
        <f t="shared" si="7"/>
        <v>37</v>
      </c>
      <c r="L59" s="415">
        <v>5132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5" t="s">
        <v>30</v>
      </c>
      <c r="C60" s="52">
        <f t="shared" si="10"/>
        <v>13236</v>
      </c>
      <c r="D60" s="9">
        <f t="shared" si="8"/>
        <v>13384</v>
      </c>
      <c r="E60" s="66">
        <f t="shared" si="11"/>
        <v>100.86108359369047</v>
      </c>
      <c r="F60" s="66">
        <f t="shared" si="9"/>
        <v>98.894202032277349</v>
      </c>
      <c r="G60" s="77"/>
      <c r="H60" s="527">
        <v>3480</v>
      </c>
      <c r="I60" s="308">
        <v>30</v>
      </c>
      <c r="J60" s="309" t="s">
        <v>121</v>
      </c>
      <c r="K60" s="117" t="s">
        <v>9</v>
      </c>
      <c r="L60" s="419">
        <v>167995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5" t="s">
        <v>40</v>
      </c>
      <c r="C61" s="52">
        <f t="shared" si="10"/>
        <v>11570</v>
      </c>
      <c r="D61" s="9">
        <f t="shared" si="8"/>
        <v>11943</v>
      </c>
      <c r="E61" s="66">
        <f t="shared" si="11"/>
        <v>110.8343711083437</v>
      </c>
      <c r="F61" s="66">
        <f t="shared" si="9"/>
        <v>96.876831616846687</v>
      </c>
      <c r="G61" s="77"/>
      <c r="H61" s="127">
        <v>3250</v>
      </c>
      <c r="I61" s="226">
        <v>34</v>
      </c>
      <c r="J61" s="225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5" t="s">
        <v>0</v>
      </c>
      <c r="C62" s="52">
        <f t="shared" si="10"/>
        <v>8348</v>
      </c>
      <c r="D62" s="9">
        <f t="shared" si="8"/>
        <v>6831</v>
      </c>
      <c r="E62" s="66">
        <f t="shared" si="11"/>
        <v>116.54334775931872</v>
      </c>
      <c r="F62" s="66">
        <f t="shared" si="9"/>
        <v>122.2075830771483</v>
      </c>
      <c r="G62" s="88"/>
      <c r="H62" s="127">
        <v>3163</v>
      </c>
      <c r="I62" s="225">
        <v>15</v>
      </c>
      <c r="J62" s="225" t="s">
        <v>22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8" t="s">
        <v>31</v>
      </c>
      <c r="C63" s="52">
        <f t="shared" si="10"/>
        <v>7256</v>
      </c>
      <c r="D63" s="9">
        <f t="shared" si="8"/>
        <v>6974</v>
      </c>
      <c r="E63" s="66">
        <f t="shared" si="11"/>
        <v>111.04989286807469</v>
      </c>
      <c r="F63" s="66">
        <f t="shared" si="9"/>
        <v>104.04359047892171</v>
      </c>
      <c r="G63" s="87"/>
      <c r="H63" s="127">
        <v>1858</v>
      </c>
      <c r="I63" s="225">
        <v>18</v>
      </c>
      <c r="J63" s="225" t="s">
        <v>24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8" t="s">
        <v>39</v>
      </c>
      <c r="C64" s="52">
        <f t="shared" si="10"/>
        <v>5492</v>
      </c>
      <c r="D64" s="9">
        <f t="shared" si="8"/>
        <v>5132</v>
      </c>
      <c r="E64" s="72">
        <f t="shared" si="11"/>
        <v>94.234728894989701</v>
      </c>
      <c r="F64" s="66">
        <f t="shared" si="9"/>
        <v>107.01480904130942</v>
      </c>
      <c r="G64" s="90"/>
      <c r="H64" s="170">
        <v>1540</v>
      </c>
      <c r="I64" s="225">
        <v>39</v>
      </c>
      <c r="J64" s="225" t="s">
        <v>41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157576</v>
      </c>
      <c r="D65" s="82">
        <f>SUM(L60)</f>
        <v>167995</v>
      </c>
      <c r="E65" s="85">
        <f t="shared" si="11"/>
        <v>101.6088366724486</v>
      </c>
      <c r="F65" s="85">
        <f t="shared" si="9"/>
        <v>93.798029703264973</v>
      </c>
      <c r="G65" s="86"/>
      <c r="H65" s="458">
        <v>1338</v>
      </c>
      <c r="I65" s="226">
        <v>29</v>
      </c>
      <c r="J65" s="225" t="s">
        <v>118</v>
      </c>
      <c r="K65" s="1"/>
      <c r="L65" s="266" t="s">
        <v>127</v>
      </c>
      <c r="M65" s="200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1117</v>
      </c>
      <c r="I66" s="226">
        <v>14</v>
      </c>
      <c r="J66" s="225" t="s">
        <v>21</v>
      </c>
      <c r="K66" s="164">
        <f>SUM(I50)</f>
        <v>40</v>
      </c>
      <c r="L66" s="225" t="s">
        <v>2</v>
      </c>
      <c r="M66" s="429">
        <v>18043</v>
      </c>
      <c r="N66" s="128">
        <f>SUM(H50)</f>
        <v>21281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905</v>
      </c>
      <c r="I67" s="226">
        <v>35</v>
      </c>
      <c r="J67" s="225" t="s">
        <v>38</v>
      </c>
      <c r="K67" s="164">
        <f t="shared" ref="K67:K75" si="12">SUM(I51)</f>
        <v>16</v>
      </c>
      <c r="L67" s="225" t="s">
        <v>3</v>
      </c>
      <c r="M67" s="427">
        <v>23501</v>
      </c>
      <c r="N67" s="128">
        <f t="shared" ref="N67:N75" si="13">SUM(H51)</f>
        <v>19300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807</v>
      </c>
      <c r="I68" s="225">
        <v>1</v>
      </c>
      <c r="J68" s="225" t="s">
        <v>4</v>
      </c>
      <c r="K68" s="164">
        <f t="shared" si="12"/>
        <v>36</v>
      </c>
      <c r="L68" s="225" t="s">
        <v>5</v>
      </c>
      <c r="M68" s="427">
        <v>18666</v>
      </c>
      <c r="N68" s="128">
        <f t="shared" si="13"/>
        <v>18779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424</v>
      </c>
      <c r="I69" s="225">
        <v>21</v>
      </c>
      <c r="J69" s="225" t="s">
        <v>27</v>
      </c>
      <c r="K69" s="164">
        <f t="shared" si="12"/>
        <v>26</v>
      </c>
      <c r="L69" s="225" t="s">
        <v>32</v>
      </c>
      <c r="M69" s="427">
        <v>17724</v>
      </c>
      <c r="N69" s="128">
        <f t="shared" si="13"/>
        <v>17528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380</v>
      </c>
      <c r="I70" s="225">
        <v>13</v>
      </c>
      <c r="J70" s="225" t="s">
        <v>7</v>
      </c>
      <c r="K70" s="164">
        <f t="shared" si="12"/>
        <v>17</v>
      </c>
      <c r="L70" s="225" t="s">
        <v>23</v>
      </c>
      <c r="M70" s="427">
        <v>15850</v>
      </c>
      <c r="N70" s="128">
        <f t="shared" si="13"/>
        <v>16116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106</v>
      </c>
      <c r="I71" s="225">
        <v>28</v>
      </c>
      <c r="J71" s="225" t="s">
        <v>34</v>
      </c>
      <c r="K71" s="164">
        <f t="shared" si="12"/>
        <v>24</v>
      </c>
      <c r="L71" s="225" t="s">
        <v>30</v>
      </c>
      <c r="M71" s="427">
        <v>13123</v>
      </c>
      <c r="N71" s="128">
        <f t="shared" si="13"/>
        <v>13236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105</v>
      </c>
      <c r="I72" s="225">
        <v>27</v>
      </c>
      <c r="J72" s="225" t="s">
        <v>33</v>
      </c>
      <c r="K72" s="164">
        <f t="shared" si="12"/>
        <v>38</v>
      </c>
      <c r="L72" s="225" t="s">
        <v>40</v>
      </c>
      <c r="M72" s="427">
        <v>10439</v>
      </c>
      <c r="N72" s="128">
        <f t="shared" si="13"/>
        <v>11570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72</v>
      </c>
      <c r="I73" s="225">
        <v>9</v>
      </c>
      <c r="J73" s="464" t="s">
        <v>207</v>
      </c>
      <c r="K73" s="164">
        <f t="shared" si="12"/>
        <v>33</v>
      </c>
      <c r="L73" s="225" t="s">
        <v>0</v>
      </c>
      <c r="M73" s="427">
        <v>7163</v>
      </c>
      <c r="N73" s="128">
        <f t="shared" si="13"/>
        <v>8348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69</v>
      </c>
      <c r="I74" s="225">
        <v>4</v>
      </c>
      <c r="J74" s="225" t="s">
        <v>13</v>
      </c>
      <c r="K74" s="164">
        <f t="shared" si="12"/>
        <v>25</v>
      </c>
      <c r="L74" s="228" t="s">
        <v>31</v>
      </c>
      <c r="M74" s="428">
        <v>6534</v>
      </c>
      <c r="N74" s="128">
        <f t="shared" si="13"/>
        <v>7256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24</v>
      </c>
      <c r="I75" s="225">
        <v>23</v>
      </c>
      <c r="J75" s="225" t="s">
        <v>29</v>
      </c>
      <c r="K75" s="164">
        <f t="shared" si="12"/>
        <v>37</v>
      </c>
      <c r="L75" s="228" t="s">
        <v>39</v>
      </c>
      <c r="M75" s="428">
        <v>5828</v>
      </c>
      <c r="N75" s="235">
        <f t="shared" si="13"/>
        <v>5492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12</v>
      </c>
      <c r="I76" s="225">
        <v>11</v>
      </c>
      <c r="J76" s="225" t="s">
        <v>19</v>
      </c>
      <c r="K76" s="5"/>
      <c r="L76" s="460" t="s">
        <v>132</v>
      </c>
      <c r="M76" s="473">
        <v>155081</v>
      </c>
      <c r="N76" s="243">
        <f>SUM(H90)</f>
        <v>157576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402">
        <v>10</v>
      </c>
      <c r="I77" s="225">
        <v>20</v>
      </c>
      <c r="J77" s="225" t="s">
        <v>26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10</v>
      </c>
      <c r="I78" s="225">
        <v>22</v>
      </c>
      <c r="J78" s="225" t="s">
        <v>28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5">
        <v>2</v>
      </c>
      <c r="J79" s="225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0">
        <v>0</v>
      </c>
      <c r="I80" s="225">
        <v>3</v>
      </c>
      <c r="J80" s="225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5">
        <v>5</v>
      </c>
      <c r="J81" s="225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5">
        <v>6</v>
      </c>
      <c r="J82" s="225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5">
        <v>7</v>
      </c>
      <c r="J83" s="225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5">
        <v>8</v>
      </c>
      <c r="J84" s="225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5">
        <v>10</v>
      </c>
      <c r="J85" s="225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6">
        <v>12</v>
      </c>
      <c r="J86" s="226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5">
        <v>19</v>
      </c>
      <c r="J87" s="225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402">
        <v>0</v>
      </c>
      <c r="I88" s="225">
        <v>31</v>
      </c>
      <c r="J88" s="225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5">
        <v>32</v>
      </c>
      <c r="J89" s="225" t="s">
        <v>37</v>
      </c>
      <c r="K89" s="54"/>
      <c r="L89" s="31"/>
    </row>
    <row r="90" spans="8:30" ht="13.5" customHeight="1">
      <c r="H90" s="165">
        <f>SUM(H50:H89)</f>
        <v>157576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M43" sqref="M43"/>
    </sheetView>
  </sheetViews>
  <sheetFormatPr defaultRowHeight="13.5"/>
  <cols>
    <col min="1" max="1" width="5.625" style="310" customWidth="1"/>
    <col min="2" max="2" width="19.5" style="310" customWidth="1"/>
    <col min="3" max="4" width="13.25" style="310" customWidth="1"/>
    <col min="5" max="5" width="11.875" style="310" customWidth="1"/>
    <col min="6" max="6" width="15.125" style="310" customWidth="1"/>
    <col min="7" max="7" width="15" style="310" customWidth="1"/>
    <col min="8" max="8" width="15.5" style="310" customWidth="1"/>
    <col min="9" max="9" width="18.375" style="310" customWidth="1"/>
    <col min="10" max="10" width="17.125" style="310" customWidth="1"/>
    <col min="11" max="11" width="18.5" style="310" customWidth="1"/>
    <col min="12" max="12" width="16.875" style="310" customWidth="1"/>
    <col min="13" max="13" width="15.125" style="310" customWidth="1"/>
    <col min="14" max="16384" width="9" style="310"/>
  </cols>
  <sheetData>
    <row r="1" spans="1:12" ht="22.5" customHeight="1">
      <c r="A1" s="570" t="s">
        <v>233</v>
      </c>
      <c r="B1" s="571"/>
      <c r="C1" s="571"/>
      <c r="D1" s="571"/>
      <c r="E1" s="571"/>
      <c r="F1" s="571"/>
      <c r="G1" s="571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6" t="s">
        <v>219</v>
      </c>
      <c r="J2" s="406" t="s">
        <v>219</v>
      </c>
      <c r="K2" s="410" t="s">
        <v>210</v>
      </c>
      <c r="L2" s="410" t="s">
        <v>224</v>
      </c>
    </row>
    <row r="3" spans="1:12">
      <c r="I3" s="40" t="s">
        <v>85</v>
      </c>
      <c r="J3" s="407">
        <v>169565</v>
      </c>
      <c r="K3" s="40" t="s">
        <v>85</v>
      </c>
      <c r="L3" s="411">
        <v>168150</v>
      </c>
    </row>
    <row r="4" spans="1:12">
      <c r="I4" s="5" t="s">
        <v>106</v>
      </c>
      <c r="J4" s="407">
        <v>99678</v>
      </c>
      <c r="K4" s="5" t="s">
        <v>106</v>
      </c>
      <c r="L4" s="411">
        <v>106095</v>
      </c>
    </row>
    <row r="5" spans="1:12">
      <c r="I5" s="18" t="s">
        <v>88</v>
      </c>
      <c r="J5" s="407">
        <v>93197</v>
      </c>
      <c r="K5" s="18" t="s">
        <v>88</v>
      </c>
      <c r="L5" s="411">
        <v>101435</v>
      </c>
    </row>
    <row r="6" spans="1:12">
      <c r="I6" s="18" t="s">
        <v>117</v>
      </c>
      <c r="J6" s="407">
        <v>89881</v>
      </c>
      <c r="K6" s="18" t="s">
        <v>117</v>
      </c>
      <c r="L6" s="411">
        <v>79817</v>
      </c>
    </row>
    <row r="7" spans="1:12">
      <c r="I7" s="18" t="s">
        <v>108</v>
      </c>
      <c r="J7" s="407">
        <v>81665</v>
      </c>
      <c r="K7" s="18" t="s">
        <v>108</v>
      </c>
      <c r="L7" s="411">
        <v>85328</v>
      </c>
    </row>
    <row r="8" spans="1:12">
      <c r="I8" s="18" t="s">
        <v>114</v>
      </c>
      <c r="J8" s="407">
        <v>72371</v>
      </c>
      <c r="K8" s="18" t="s">
        <v>114</v>
      </c>
      <c r="L8" s="411">
        <v>63558</v>
      </c>
    </row>
    <row r="9" spans="1:12">
      <c r="I9" s="18" t="s">
        <v>87</v>
      </c>
      <c r="J9" s="407">
        <v>60454</v>
      </c>
      <c r="K9" s="18" t="s">
        <v>87</v>
      </c>
      <c r="L9" s="411">
        <v>57437</v>
      </c>
    </row>
    <row r="10" spans="1:12">
      <c r="I10" s="18" t="s">
        <v>190</v>
      </c>
      <c r="J10" s="407">
        <v>55664</v>
      </c>
      <c r="K10" s="18" t="s">
        <v>190</v>
      </c>
      <c r="L10" s="411">
        <v>57437</v>
      </c>
    </row>
    <row r="11" spans="1:12">
      <c r="I11" s="18" t="s">
        <v>157</v>
      </c>
      <c r="J11" s="407">
        <v>52754</v>
      </c>
      <c r="K11" s="18" t="s">
        <v>157</v>
      </c>
      <c r="L11" s="411">
        <v>48535</v>
      </c>
    </row>
    <row r="12" spans="1:12" ht="14.25" thickBot="1">
      <c r="I12" s="18" t="s">
        <v>115</v>
      </c>
      <c r="J12" s="408">
        <v>49375</v>
      </c>
      <c r="K12" s="18" t="s">
        <v>115</v>
      </c>
      <c r="L12" s="412">
        <v>36340</v>
      </c>
    </row>
    <row r="13" spans="1:12" ht="15.75" thickTop="1" thickBot="1">
      <c r="A13" s="65"/>
      <c r="B13" s="211"/>
      <c r="C13" s="312"/>
      <c r="D13" s="313"/>
      <c r="E13" s="65"/>
      <c r="F13" s="39"/>
      <c r="G13" s="39"/>
      <c r="I13" s="120" t="s">
        <v>8</v>
      </c>
      <c r="J13" s="445">
        <v>1169054</v>
      </c>
      <c r="K13" s="35" t="s">
        <v>9</v>
      </c>
      <c r="L13" s="175">
        <v>1114900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3" t="s">
        <v>223</v>
      </c>
      <c r="K23" s="489" t="s">
        <v>223</v>
      </c>
      <c r="L23" s="22" t="s">
        <v>71</v>
      </c>
      <c r="M23" s="8"/>
    </row>
    <row r="24" spans="9:14">
      <c r="I24" s="407">
        <f t="shared" ref="I24:I33" si="0">SUM(J3)</f>
        <v>169565</v>
      </c>
      <c r="J24" s="40" t="s">
        <v>85</v>
      </c>
      <c r="K24" s="407">
        <f>SUM(I24)</f>
        <v>169565</v>
      </c>
      <c r="L24" s="528">
        <v>176560</v>
      </c>
      <c r="M24" s="141"/>
      <c r="N24" s="1"/>
    </row>
    <row r="25" spans="9:14">
      <c r="I25" s="407">
        <f t="shared" si="0"/>
        <v>99678</v>
      </c>
      <c r="J25" s="5" t="s">
        <v>106</v>
      </c>
      <c r="K25" s="407">
        <f t="shared" ref="K25:K33" si="1">SUM(I25)</f>
        <v>99678</v>
      </c>
      <c r="L25" s="528">
        <v>96577</v>
      </c>
      <c r="M25" s="178"/>
      <c r="N25" s="1"/>
    </row>
    <row r="26" spans="9:14">
      <c r="I26" s="407">
        <f t="shared" si="0"/>
        <v>93197</v>
      </c>
      <c r="J26" s="18" t="s">
        <v>88</v>
      </c>
      <c r="K26" s="407">
        <f t="shared" si="1"/>
        <v>93197</v>
      </c>
      <c r="L26" s="528">
        <v>93323</v>
      </c>
      <c r="M26" s="141"/>
      <c r="N26" s="1"/>
    </row>
    <row r="27" spans="9:14">
      <c r="I27" s="407">
        <f t="shared" si="0"/>
        <v>89881</v>
      </c>
      <c r="J27" s="18" t="s">
        <v>117</v>
      </c>
      <c r="K27" s="407">
        <f t="shared" si="1"/>
        <v>89881</v>
      </c>
      <c r="L27" s="528">
        <v>90285</v>
      </c>
      <c r="M27" s="141"/>
      <c r="N27" s="1"/>
    </row>
    <row r="28" spans="9:14">
      <c r="I28" s="407">
        <f t="shared" si="0"/>
        <v>81665</v>
      </c>
      <c r="J28" s="18" t="s">
        <v>108</v>
      </c>
      <c r="K28" s="407">
        <f t="shared" si="1"/>
        <v>81665</v>
      </c>
      <c r="L28" s="528">
        <v>86702</v>
      </c>
      <c r="M28" s="141"/>
      <c r="N28" s="2"/>
    </row>
    <row r="29" spans="9:14">
      <c r="I29" s="407">
        <f t="shared" si="0"/>
        <v>72371</v>
      </c>
      <c r="J29" s="18" t="s">
        <v>114</v>
      </c>
      <c r="K29" s="407">
        <f t="shared" si="1"/>
        <v>72371</v>
      </c>
      <c r="L29" s="528">
        <v>72640</v>
      </c>
      <c r="M29" s="141"/>
      <c r="N29" s="1"/>
    </row>
    <row r="30" spans="9:14">
      <c r="I30" s="407">
        <f t="shared" si="0"/>
        <v>60454</v>
      </c>
      <c r="J30" s="18" t="s">
        <v>87</v>
      </c>
      <c r="K30" s="407">
        <f t="shared" si="1"/>
        <v>60454</v>
      </c>
      <c r="L30" s="528">
        <v>60040</v>
      </c>
      <c r="M30" s="141"/>
      <c r="N30" s="1"/>
    </row>
    <row r="31" spans="9:14">
      <c r="I31" s="407">
        <f t="shared" si="0"/>
        <v>55664</v>
      </c>
      <c r="J31" s="18" t="s">
        <v>190</v>
      </c>
      <c r="K31" s="407">
        <f t="shared" si="1"/>
        <v>55664</v>
      </c>
      <c r="L31" s="528">
        <v>58279</v>
      </c>
      <c r="M31" s="141"/>
      <c r="N31" s="1"/>
    </row>
    <row r="32" spans="9:14">
      <c r="I32" s="407">
        <f t="shared" si="0"/>
        <v>52754</v>
      </c>
      <c r="J32" s="18" t="s">
        <v>157</v>
      </c>
      <c r="K32" s="407">
        <f t="shared" si="1"/>
        <v>52754</v>
      </c>
      <c r="L32" s="528">
        <v>50481</v>
      </c>
      <c r="M32" s="141"/>
      <c r="N32" s="37"/>
    </row>
    <row r="33" spans="8:14">
      <c r="I33" s="407">
        <f t="shared" si="0"/>
        <v>49375</v>
      </c>
      <c r="J33" s="18" t="s">
        <v>115</v>
      </c>
      <c r="K33" s="407">
        <f t="shared" si="1"/>
        <v>49375</v>
      </c>
      <c r="L33" s="529">
        <v>40158</v>
      </c>
      <c r="M33" s="141"/>
      <c r="N33" s="37"/>
    </row>
    <row r="34" spans="8:14" ht="14.25" thickBot="1">
      <c r="H34" s="8"/>
      <c r="I34" s="172">
        <f>SUM(J13-(I24+I25+I26+I27+I28+I29+I30+I31+I32+I33))</f>
        <v>344450</v>
      </c>
      <c r="J34" s="108" t="s">
        <v>134</v>
      </c>
      <c r="K34" s="172">
        <f>SUM(I34)</f>
        <v>344450</v>
      </c>
      <c r="L34" s="172" t="s">
        <v>86</v>
      </c>
    </row>
    <row r="35" spans="8:14" ht="15.75" thickTop="1" thickBot="1">
      <c r="H35" s="8"/>
      <c r="I35" s="466">
        <f>SUM(I24:I34)</f>
        <v>1169054</v>
      </c>
      <c r="J35" s="191" t="s">
        <v>9</v>
      </c>
      <c r="K35" s="173">
        <f>SUM(J13)</f>
        <v>1169054</v>
      </c>
      <c r="L35" s="193">
        <v>1152590</v>
      </c>
    </row>
    <row r="36" spans="8:14" ht="14.25" thickTop="1"/>
    <row r="37" spans="8:14">
      <c r="I37" s="463" t="s">
        <v>214</v>
      </c>
      <c r="J37" s="65"/>
      <c r="K37" s="489" t="s">
        <v>214</v>
      </c>
    </row>
    <row r="38" spans="8:14">
      <c r="I38" s="411">
        <f>SUM(L3)</f>
        <v>168150</v>
      </c>
      <c r="J38" s="40" t="s">
        <v>85</v>
      </c>
      <c r="K38" s="411">
        <f>SUM(I38)</f>
        <v>168150</v>
      </c>
    </row>
    <row r="39" spans="8:14">
      <c r="I39" s="411">
        <f t="shared" ref="I39:I47" si="2">SUM(L4)</f>
        <v>106095</v>
      </c>
      <c r="J39" s="5" t="s">
        <v>106</v>
      </c>
      <c r="K39" s="411">
        <f t="shared" ref="K39:K47" si="3">SUM(I39)</f>
        <v>106095</v>
      </c>
    </row>
    <row r="40" spans="8:14">
      <c r="I40" s="411">
        <f t="shared" si="2"/>
        <v>101435</v>
      </c>
      <c r="J40" s="18" t="s">
        <v>88</v>
      </c>
      <c r="K40" s="411">
        <f t="shared" si="3"/>
        <v>101435</v>
      </c>
    </row>
    <row r="41" spans="8:14">
      <c r="I41" s="411">
        <f t="shared" si="2"/>
        <v>79817</v>
      </c>
      <c r="J41" s="18" t="s">
        <v>117</v>
      </c>
      <c r="K41" s="411">
        <f t="shared" si="3"/>
        <v>79817</v>
      </c>
    </row>
    <row r="42" spans="8:14">
      <c r="I42" s="411">
        <f t="shared" si="2"/>
        <v>85328</v>
      </c>
      <c r="J42" s="18" t="s">
        <v>108</v>
      </c>
      <c r="K42" s="411">
        <f t="shared" si="3"/>
        <v>85328</v>
      </c>
    </row>
    <row r="43" spans="8:14">
      <c r="I43" s="411">
        <f>SUM(L8)</f>
        <v>63558</v>
      </c>
      <c r="J43" s="18" t="s">
        <v>114</v>
      </c>
      <c r="K43" s="411">
        <f t="shared" si="3"/>
        <v>63558</v>
      </c>
    </row>
    <row r="44" spans="8:14">
      <c r="I44" s="411">
        <f t="shared" si="2"/>
        <v>57437</v>
      </c>
      <c r="J44" s="18" t="s">
        <v>87</v>
      </c>
      <c r="K44" s="411">
        <f t="shared" si="3"/>
        <v>57437</v>
      </c>
    </row>
    <row r="45" spans="8:14">
      <c r="I45" s="411">
        <f>SUM(L10)</f>
        <v>57437</v>
      </c>
      <c r="J45" s="18" t="s">
        <v>190</v>
      </c>
      <c r="K45" s="411">
        <f t="shared" si="3"/>
        <v>57437</v>
      </c>
    </row>
    <row r="46" spans="8:14">
      <c r="I46" s="411">
        <f t="shared" si="2"/>
        <v>48535</v>
      </c>
      <c r="J46" s="18" t="s">
        <v>157</v>
      </c>
      <c r="K46" s="411">
        <f t="shared" si="3"/>
        <v>48535</v>
      </c>
      <c r="M46" s="8"/>
    </row>
    <row r="47" spans="8:14">
      <c r="I47" s="411">
        <f t="shared" si="2"/>
        <v>36340</v>
      </c>
      <c r="J47" s="18" t="s">
        <v>115</v>
      </c>
      <c r="K47" s="548">
        <f t="shared" si="3"/>
        <v>36340</v>
      </c>
      <c r="M47" s="8"/>
    </row>
    <row r="48" spans="8:14" ht="14.25" thickBot="1">
      <c r="I48" s="157">
        <f>SUM(L13-(I38+I39+I40+I41+I42+I43+I44+I45+I46+I47))</f>
        <v>310768</v>
      </c>
      <c r="J48" s="103" t="s">
        <v>134</v>
      </c>
      <c r="K48" s="157">
        <f>SUM(I48)</f>
        <v>310768</v>
      </c>
    </row>
    <row r="49" spans="1:12" ht="15" thickTop="1" thickBot="1">
      <c r="I49" s="524">
        <f>SUM(I38:I48)</f>
        <v>1114900</v>
      </c>
      <c r="J49" s="465" t="s">
        <v>200</v>
      </c>
      <c r="K49" s="174">
        <f>SUM(L13)</f>
        <v>1114900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219</v>
      </c>
      <c r="D51" s="12" t="s">
        <v>210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169565</v>
      </c>
      <c r="D52" s="6">
        <f t="shared" ref="D52:D61" si="5">SUM(I38)</f>
        <v>168150</v>
      </c>
      <c r="E52" s="41">
        <f t="shared" ref="E52:E61" si="6">SUM(K24/L24*100)</f>
        <v>96.038173991844133</v>
      </c>
      <c r="F52" s="41">
        <f t="shared" ref="F52:F62" si="7">SUM(C52/D52*100)</f>
        <v>100.84151055605115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99678</v>
      </c>
      <c r="D53" s="6">
        <f t="shared" si="5"/>
        <v>106095</v>
      </c>
      <c r="E53" s="41">
        <f t="shared" si="6"/>
        <v>103.21090942978142</v>
      </c>
      <c r="F53" s="41">
        <f t="shared" si="7"/>
        <v>93.951647108723307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93197</v>
      </c>
      <c r="D54" s="6">
        <f t="shared" si="5"/>
        <v>101435</v>
      </c>
      <c r="E54" s="41">
        <f t="shared" si="6"/>
        <v>99.864985051916463</v>
      </c>
      <c r="F54" s="41">
        <f t="shared" si="7"/>
        <v>91.878542909252232</v>
      </c>
      <c r="G54" s="40"/>
      <c r="I54" s="8"/>
    </row>
    <row r="55" spans="1:12" s="58" customFormat="1">
      <c r="A55" s="250">
        <v>4</v>
      </c>
      <c r="B55" s="18" t="s">
        <v>117</v>
      </c>
      <c r="C55" s="458">
        <f t="shared" si="4"/>
        <v>89881</v>
      </c>
      <c r="D55" s="458">
        <f t="shared" si="5"/>
        <v>79817</v>
      </c>
      <c r="E55" s="231">
        <f t="shared" si="6"/>
        <v>99.552528105443869</v>
      </c>
      <c r="F55" s="231">
        <f t="shared" si="7"/>
        <v>112.6088427277397</v>
      </c>
      <c r="G55" s="409"/>
    </row>
    <row r="56" spans="1:12">
      <c r="A56" s="28">
        <v>5</v>
      </c>
      <c r="B56" s="18" t="s">
        <v>108</v>
      </c>
      <c r="C56" s="6">
        <f t="shared" si="4"/>
        <v>81665</v>
      </c>
      <c r="D56" s="458">
        <f t="shared" si="5"/>
        <v>85328</v>
      </c>
      <c r="E56" s="41">
        <f t="shared" si="6"/>
        <v>94.190445433784689</v>
      </c>
      <c r="F56" s="41">
        <f t="shared" si="7"/>
        <v>95.707153572098264</v>
      </c>
      <c r="G56" s="40"/>
    </row>
    <row r="57" spans="1:12">
      <c r="A57" s="28">
        <v>6</v>
      </c>
      <c r="B57" s="18" t="s">
        <v>114</v>
      </c>
      <c r="C57" s="6">
        <f t="shared" si="4"/>
        <v>72371</v>
      </c>
      <c r="D57" s="6">
        <f t="shared" si="5"/>
        <v>63558</v>
      </c>
      <c r="E57" s="41">
        <f t="shared" si="6"/>
        <v>99.629680616740089</v>
      </c>
      <c r="F57" s="41">
        <f t="shared" si="7"/>
        <v>113.86607508102836</v>
      </c>
      <c r="G57" s="40"/>
    </row>
    <row r="58" spans="1:12" s="58" customFormat="1">
      <c r="A58" s="250">
        <v>7</v>
      </c>
      <c r="B58" s="18" t="s">
        <v>87</v>
      </c>
      <c r="C58" s="458">
        <f t="shared" si="4"/>
        <v>60454</v>
      </c>
      <c r="D58" s="458">
        <f t="shared" si="5"/>
        <v>57437</v>
      </c>
      <c r="E58" s="231">
        <f t="shared" si="6"/>
        <v>100.68954030646236</v>
      </c>
      <c r="F58" s="231">
        <f t="shared" si="7"/>
        <v>105.25271166669567</v>
      </c>
      <c r="G58" s="409"/>
    </row>
    <row r="59" spans="1:12">
      <c r="A59" s="28">
        <v>8</v>
      </c>
      <c r="B59" s="18" t="s">
        <v>190</v>
      </c>
      <c r="C59" s="6">
        <f t="shared" si="4"/>
        <v>55664</v>
      </c>
      <c r="D59" s="6">
        <f t="shared" si="5"/>
        <v>57437</v>
      </c>
      <c r="E59" s="41">
        <f t="shared" si="6"/>
        <v>95.512963503148654</v>
      </c>
      <c r="F59" s="41">
        <f t="shared" si="7"/>
        <v>96.913139613837771</v>
      </c>
      <c r="G59" s="40"/>
    </row>
    <row r="60" spans="1:12">
      <c r="A60" s="28">
        <v>9</v>
      </c>
      <c r="B60" s="18" t="s">
        <v>157</v>
      </c>
      <c r="C60" s="6">
        <f t="shared" si="4"/>
        <v>52754</v>
      </c>
      <c r="D60" s="6">
        <f t="shared" si="5"/>
        <v>48535</v>
      </c>
      <c r="E60" s="41">
        <f t="shared" si="6"/>
        <v>104.50268417820566</v>
      </c>
      <c r="F60" s="41">
        <f t="shared" si="7"/>
        <v>108.69269599258267</v>
      </c>
      <c r="G60" s="40"/>
    </row>
    <row r="61" spans="1:12" ht="14.25" thickBot="1">
      <c r="A61" s="108">
        <v>10</v>
      </c>
      <c r="B61" s="18" t="s">
        <v>115</v>
      </c>
      <c r="C61" s="111">
        <f t="shared" si="4"/>
        <v>49375</v>
      </c>
      <c r="D61" s="111">
        <f t="shared" si="5"/>
        <v>36340</v>
      </c>
      <c r="E61" s="102">
        <f t="shared" si="6"/>
        <v>122.9518402310872</v>
      </c>
      <c r="F61" s="102">
        <f t="shared" si="7"/>
        <v>135.86956521739131</v>
      </c>
      <c r="G61" s="103"/>
    </row>
    <row r="62" spans="1:12" ht="14.25" thickTop="1">
      <c r="A62" s="189"/>
      <c r="B62" s="162" t="s">
        <v>83</v>
      </c>
      <c r="C62" s="190">
        <f>SUM(J13)</f>
        <v>1169054</v>
      </c>
      <c r="D62" s="190">
        <f>SUM(L13)</f>
        <v>1114900</v>
      </c>
      <c r="E62" s="192">
        <f>SUM(C62/L35)*100</f>
        <v>101.42843508966762</v>
      </c>
      <c r="F62" s="192">
        <f t="shared" si="7"/>
        <v>104.85729661853081</v>
      </c>
      <c r="G62" s="199">
        <v>66.7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2018-08-07T05:05:24Z</cp:lastPrinted>
  <dcterms:created xsi:type="dcterms:W3CDTF">2004-08-12T01:21:30Z</dcterms:created>
  <dcterms:modified xsi:type="dcterms:W3CDTF">2018-08-08T02:06:22Z</dcterms:modified>
</cp:coreProperties>
</file>