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F30" i="19" l="1"/>
  <c r="L11" i="41" l="1"/>
  <c r="L12" i="41"/>
  <c r="L13" i="41"/>
  <c r="L14" i="41"/>
  <c r="L15" i="41"/>
  <c r="L16" i="41"/>
  <c r="D23" i="8" l="1"/>
  <c r="O45" i="46" l="1"/>
  <c r="N88" i="51" l="1"/>
  <c r="N58" i="51"/>
  <c r="N29" i="51"/>
  <c r="N88" i="55"/>
  <c r="N58" i="55"/>
  <c r="N29" i="55"/>
  <c r="N88" i="56"/>
  <c r="N58" i="56"/>
  <c r="N29" i="56"/>
  <c r="N88" i="49"/>
  <c r="N58" i="49"/>
  <c r="N29" i="49"/>
  <c r="N88" i="48"/>
  <c r="N58" i="48"/>
  <c r="O58" i="48" s="1"/>
  <c r="N29" i="48"/>
  <c r="N75" i="47"/>
  <c r="N47" i="47"/>
  <c r="N23" i="47"/>
  <c r="N70" i="46"/>
  <c r="N46" i="46"/>
  <c r="N21" i="46"/>
  <c r="N90" i="54" l="1"/>
  <c r="N60" i="54"/>
  <c r="N30" i="54"/>
  <c r="D55" i="13" l="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8" i="56"/>
  <c r="O86" i="56"/>
  <c r="O85" i="56"/>
  <c r="O28" i="56"/>
  <c r="O29" i="56"/>
  <c r="O26" i="56"/>
  <c r="N87" i="55"/>
  <c r="N86" i="55"/>
  <c r="O86" i="55" s="1"/>
  <c r="N85" i="55"/>
  <c r="O85" i="55" s="1"/>
  <c r="N84" i="55"/>
  <c r="N57" i="55"/>
  <c r="N56" i="55"/>
  <c r="O56" i="55" s="1"/>
  <c r="N55" i="55"/>
  <c r="N54" i="55"/>
  <c r="O55" i="55" s="1"/>
  <c r="N28" i="55"/>
  <c r="N27" i="55"/>
  <c r="O27" i="55" s="1"/>
  <c r="N26" i="55"/>
  <c r="N25" i="55"/>
  <c r="O87" i="55" l="1"/>
  <c r="O88" i="55"/>
  <c r="O58" i="55"/>
  <c r="O28" i="55"/>
  <c r="O29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O60" i="54" s="1"/>
  <c r="N27" i="54"/>
  <c r="N28" i="54"/>
  <c r="N29" i="54"/>
  <c r="O30" i="54" s="1"/>
  <c r="N26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O29" i="51" s="1"/>
  <c r="N27" i="51"/>
  <c r="N26" i="51"/>
  <c r="N87" i="49"/>
  <c r="N86" i="49"/>
  <c r="N85" i="49"/>
  <c r="O85" i="49" s="1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N72" i="47"/>
  <c r="O72" i="47" s="1"/>
  <c r="N46" i="47"/>
  <c r="O47" i="47" s="1"/>
  <c r="N45" i="47"/>
  <c r="N44" i="47"/>
  <c r="N22" i="47"/>
  <c r="O23" i="47" s="1"/>
  <c r="N21" i="47"/>
  <c r="N20" i="47"/>
  <c r="O20" i="47" s="1"/>
  <c r="N69" i="46"/>
  <c r="N68" i="46"/>
  <c r="N67" i="46"/>
  <c r="O67" i="46" s="1"/>
  <c r="N45" i="46"/>
  <c r="O46" i="46" s="1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8" i="49" l="1"/>
  <c r="O57" i="49"/>
  <c r="O87" i="48"/>
  <c r="O88" i="48"/>
  <c r="O73" i="47"/>
  <c r="O70" i="46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<sst xmlns="http://schemas.openxmlformats.org/spreadsheetml/2006/main" count="1319" uniqueCount="235">
  <si>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</si>
  <si>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</si>
  <si>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</si>
  <si>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</si>
  <si>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</si>
  <si>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</si>
  <si>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</si>
  <si>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</si>
  <si>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</si>
  <si>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</si>
  <si>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</si>
  <si>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</si>
  <si>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</si>
  <si>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</si>
  <si>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</si>
  <si>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</si>
  <si>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</si>
  <si>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</si>
  <si>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</si>
  <si>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</si>
  <si>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</si>
  <si>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</si>
  <si>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</si>
  <si>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</si>
  <si>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</si>
  <si>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</si>
  <si>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</si>
  <si>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</si>
  <si>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</si>
  <si>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</si>
  <si>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</si>
  <si>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</si>
  <si>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</si>
  <si>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</si>
  <si>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</si>
  <si>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</si>
  <si>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</si>
  <si>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</si>
  <si>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</si>
  <si>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</si>
  <si>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</si>
  <si>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</si>
  <si>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</si>
  <si>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</si>
  <si>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</si>
  <si>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</si>
  <si>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</si>
  <si>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</si>
  <si>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</si>
  <si>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</si>
  <si>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</si>
  <si>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</si>
  <si>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</si>
  <si>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</si>
  <si>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</si>
  <si>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</si>
  <si>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</si>
  <si>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</si>
  <si>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</si>
  <si>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</si>
  <si>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</si>
  <si>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</si>
  <si>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</si>
  <si>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</si>
  <si>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</si>
  <si>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</si>
  <si>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</si>
  <si>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</si>
  <si>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</si>
  <si>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</si>
  <si>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</si>
  <si>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</si>
  <si>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</si>
  <si>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</si>
  <si>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</si>
  <si>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</si>
  <si>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</si>
  <si>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</si>
  <si>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</si>
  <si>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</si>
  <si>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</si>
  <si>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</si>
  <si>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</si>
  <si>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</si>
  <si>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</si>
  <si>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</si>
  <si>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</si>
  <si>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</si>
  <si>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</si>
  <si>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</si>
  <si>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</si>
  <si>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</si>
  <si>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</si>
  <si>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</si>
  <si>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</si>
  <si>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</si>
  <si>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</si>
  <si>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</si>
  <si>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</si>
  <si>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</si>
  <si>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</si>
  <si>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</si>
  <si>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</si>
  <si>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</si>
  <si>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</si>
  <si>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</si>
  <si>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</si>
  <si>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</si>
  <si>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</si>
  <si>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</si>
  <si>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</si>
  <si>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</si>
  <si>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</si>
  <si>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</si>
  <si>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</si>
  <si>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</si>
  <si>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</si>
  <si>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</si>
  <si>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</si>
  <si>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</si>
  <si>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</si>
  <si>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</si>
  <si>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</si>
  <si>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</si>
  <si>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</si>
  <si>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</si>
  <si>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</si>
  <si>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</si>
  <si>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</si>
  <si>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</si>
  <si>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</si>
  <si>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</si>
  <si>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</si>
  <si>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</si>
  <si>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</si>
  <si>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</si>
  <si>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</si>
  <si>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</si>
  <si>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</si>
  <si>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</si>
  <si>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</si>
  <si>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</si>
  <si>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</si>
  <si>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</si>
  <si>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</si>
  <si>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</si>
  <si>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</si>
  <si>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</si>
  <si>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</si>
  <si>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</si>
  <si>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</si>
  <si>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</si>
  <si>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</si>
  <si>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</si>
  <si>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</si>
  <si>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</si>
  <si>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</si>
  <si>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</si>
  <si>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</si>
  <si>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</si>
  <si>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</si>
  <si>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</si>
  <si>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</si>
  <si>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</si>
  <si>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</si>
  <si>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</si>
  <si>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</si>
  <si>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</si>
  <si>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</si>
  <si>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</si>
  <si>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</si>
  <si>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</si>
  <si>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</si>
  <si>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</si>
  <si>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</si>
  <si>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</si>
  <si>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</si>
  <si>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</si>
  <si>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</si>
  <si>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</si>
  <si>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</si>
  <si>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</si>
  <si>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</si>
  <si>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</si>
  <si>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</si>
  <si>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</si>
  <si>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</si>
  <si>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</si>
  <si>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</si>
  <si>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</si>
  <si>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</si>
  <si>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</si>
  <si>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</si>
  <si>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</si>
  <si>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</si>
  <si>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</si>
  <si>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</si>
  <si>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</si>
  <si>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</si>
  <si>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</si>
  <si>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</si>
  <si>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</si>
  <si>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</si>
  <si>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</si>
  <si>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</si>
  <si>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</si>
  <si>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</si>
  <si>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</si>
  <si>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</si>
  <si>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</si>
  <si>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</si>
  <si>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</si>
  <si>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</si>
  <si>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</si>
  <si>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</si>
  <si>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</si>
  <si>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米</t>
    <rPh sb="0" eb="1">
      <t>コメ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</si>
  <si>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</si>
  <si>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</si>
  <si>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</si>
  <si>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</si>
  <si>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</si>
  <si>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</si>
  <si>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</si>
  <si>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</si>
  <si>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</si>
  <si>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その他織物</t>
    <rPh sb="2" eb="3">
      <t>タ</t>
    </rPh>
    <rPh sb="3" eb="5">
      <t>オリモノ</t>
    </rPh>
    <phoneticPr fontId="2"/>
  </si>
  <si>
    <t>平成30年5月</t>
    <rPh sb="0" eb="2">
      <t>ヘイセイ</t>
    </rPh>
    <rPh sb="4" eb="5">
      <t>ネン</t>
    </rPh>
    <rPh sb="6" eb="7">
      <t>ガツ</t>
    </rPh>
    <phoneticPr fontId="2"/>
  </si>
  <si>
    <t>平成30年5月所管面（1～3類）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</si>
  <si>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2，987　㎡</t>
    <phoneticPr fontId="2"/>
  </si>
  <si>
    <r>
      <t>97，979 m</t>
    </r>
    <r>
      <rPr>
        <sz val="8"/>
        <rFont val="ＭＳ Ｐゴシック"/>
        <family val="3"/>
        <charset val="128"/>
      </rPr>
      <t>3</t>
    </r>
    <phoneticPr fontId="2"/>
  </si>
  <si>
    <t>8，778 ㎡</t>
    <phoneticPr fontId="2"/>
  </si>
  <si>
    <t>　　　　　　　　　　　　　　　　平成30年5月末上位10品目入庫高(県合計）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</si>
  <si>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平成30年5月末上位１０品目保管残高（県合計）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</si>
  <si>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その他の日用品</t>
    <rPh sb="2" eb="3">
      <t>タ</t>
    </rPh>
    <rPh sb="4" eb="5">
      <t>ヒ</t>
    </rPh>
    <rPh sb="5" eb="7">
      <t>ヨウヒン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</si>
</sst>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2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0" fontId="1" fillId="0" borderId="39" xfId="0" applyFont="1" applyBorder="1"/>
    <xf numFmtId="38" fontId="1" fillId="0" borderId="40" xfId="1" applyFill="1" applyBorder="1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12" xfId="1" applyFont="1" applyFill="1" applyBorder="1"/>
    <xf numFmtId="38" fontId="0" fillId="0" borderId="39" xfId="1" applyFont="1" applyFill="1" applyBorder="1"/>
    <xf numFmtId="38" fontId="1" fillId="0" borderId="47" xfId="1" applyFill="1" applyBorder="1"/>
    <xf numFmtId="38" fontId="1" fillId="0" borderId="43" xfId="1" applyFill="1" applyBorder="1"/>
    <xf numFmtId="38" fontId="1" fillId="0" borderId="21" xfId="1" applyBorder="1"/>
    <xf numFmtId="177" fontId="6" fillId="0" borderId="4" xfId="0" applyNumberFormat="1" applyFont="1" applyFill="1" applyBorder="1" applyAlignment="1">
      <alignment horizontal="center"/>
    </xf>
    <xf numFmtId="179" fontId="1" fillId="0" borderId="42" xfId="1" applyNumberFormat="1" applyBorder="1"/>
    <xf numFmtId="179" fontId="0" fillId="0" borderId="11" xfId="1" applyNumberFormat="1" applyFont="1" applyBorder="1"/>
    <xf numFmtId="38" fontId="1" fillId="0" borderId="9" xfId="1" applyFont="1" applyFill="1" applyBorder="1"/>
    <xf numFmtId="38" fontId="1" fillId="0" borderId="9" xfId="1" applyFont="1" applyBorder="1"/>
    <xf numFmtId="38" fontId="1" fillId="0" borderId="10" xfId="1" applyFill="1" applyBorder="1"/>
    <xf numFmtId="0" fontId="0" fillId="0" borderId="38" xfId="0" applyBorder="1"/>
    <xf numFmtId="38" fontId="0" fillId="0" borderId="39" xfId="1" applyFont="1" applyBorder="1"/>
    <xf numFmtId="38" fontId="0" fillId="0" borderId="12" xfId="1" applyFont="1" applyFill="1" applyBorder="1"/>
    <xf numFmtId="38" fontId="1" fillId="0" borderId="21" xfId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平成30年5月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62904"/>
        <c:axId val="56836251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平成30年5月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平成30年5月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362904"/>
        <c:axId val="568362512"/>
      </c:lineChart>
      <c:catAx>
        <c:axId val="5683629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68362512"/>
        <c:crosses val="autoZero"/>
        <c:auto val="1"/>
        <c:lblAlgn val="ctr"/>
        <c:lblOffset val="100"/>
        <c:tickLblSkip val="1"/>
        <c:noMultiLvlLbl val="0"/>
      </c:catAx>
      <c:valAx>
        <c:axId val="56836251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6290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2,323,999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2,323,999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381803</c:v>
                </c:pt>
                <c:pt idx="2">
                  <c:v>488222</c:v>
                </c:pt>
                <c:pt idx="3">
                  <c:v>85288</c:v>
                </c:pt>
                <c:pt idx="4">
                  <c:v>415743</c:v>
                </c:pt>
                <c:pt idx="5">
                  <c:v>757502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5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130962</c:v>
                </c:pt>
                <c:pt idx="1">
                  <c:v>241100</c:v>
                </c:pt>
                <c:pt idx="2">
                  <c:v>296142</c:v>
                </c:pt>
                <c:pt idx="3">
                  <c:v>54580</c:v>
                </c:pt>
                <c:pt idx="4">
                  <c:v>314000</c:v>
                </c:pt>
                <c:pt idx="5">
                  <c:v>491405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64479</c:v>
                </c:pt>
                <c:pt idx="1">
                  <c:v>140703</c:v>
                </c:pt>
                <c:pt idx="2">
                  <c:v>192080</c:v>
                </c:pt>
                <c:pt idx="3">
                  <c:v>30708</c:v>
                </c:pt>
                <c:pt idx="4">
                  <c:v>101743</c:v>
                </c:pt>
                <c:pt idx="5">
                  <c:v>266097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0.67008457795447218</c:v>
                </c:pt>
                <c:pt idx="1">
                  <c:v>0.63147748970018569</c:v>
                </c:pt>
                <c:pt idx="2">
                  <c:v>0.60657241992372324</c:v>
                </c:pt>
                <c:pt idx="3">
                  <c:v>0.63994934809117343</c:v>
                </c:pt>
                <c:pt idx="4">
                  <c:v>0.7552742920506178</c:v>
                </c:pt>
                <c:pt idx="5">
                  <c:v>0.64871775916103191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8364472"/>
        <c:axId val="568361728"/>
        <c:axId val="0"/>
      </c:bar3DChart>
      <c:catAx>
        <c:axId val="56836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8361728"/>
        <c:crosses val="autoZero"/>
        <c:auto val="1"/>
        <c:lblAlgn val="ctr"/>
        <c:lblOffset val="100"/>
        <c:noMultiLvlLbl val="0"/>
      </c:catAx>
      <c:valAx>
        <c:axId val="5683617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683644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769216"/>
        <c:axId val="410768040"/>
      </c:lineChart>
      <c:catAx>
        <c:axId val="4107692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10768040"/>
        <c:crosses val="autoZero"/>
        <c:auto val="1"/>
        <c:lblAlgn val="ctr"/>
        <c:lblOffset val="100"/>
        <c:tickLblSkip val="1"/>
        <c:noMultiLvlLbl val="0"/>
      </c:catAx>
      <c:valAx>
        <c:axId val="410768040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1076921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657504"/>
        <c:axId val="699163208"/>
      </c:lineChart>
      <c:catAx>
        <c:axId val="5676575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99163208"/>
        <c:crosses val="autoZero"/>
        <c:auto val="1"/>
        <c:lblAlgn val="ctr"/>
        <c:lblOffset val="100"/>
        <c:noMultiLvlLbl val="0"/>
      </c:catAx>
      <c:valAx>
        <c:axId val="699163208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765750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165560"/>
        <c:axId val="699163600"/>
      </c:lineChart>
      <c:catAx>
        <c:axId val="6991655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699163600"/>
        <c:crosses val="autoZero"/>
        <c:auto val="1"/>
        <c:lblAlgn val="ctr"/>
        <c:lblOffset val="100"/>
        <c:noMultiLvlLbl val="0"/>
      </c:catAx>
      <c:valAx>
        <c:axId val="69916360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9916556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070964673527311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49176984287383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494423889001202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0950619057243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49176984288037E-3"/>
                  <c:y val="-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064259285858775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9442388900129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24588492143691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70964673527322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122233</c:v>
                </c:pt>
                <c:pt idx="1">
                  <c:v>120753</c:v>
                </c:pt>
                <c:pt idx="2">
                  <c:v>76140</c:v>
                </c:pt>
                <c:pt idx="3">
                  <c:v>61745</c:v>
                </c:pt>
                <c:pt idx="4">
                  <c:v>60386</c:v>
                </c:pt>
                <c:pt idx="5">
                  <c:v>43871</c:v>
                </c:pt>
                <c:pt idx="6">
                  <c:v>43328</c:v>
                </c:pt>
                <c:pt idx="7">
                  <c:v>30983</c:v>
                </c:pt>
                <c:pt idx="8">
                  <c:v>29001</c:v>
                </c:pt>
                <c:pt idx="9">
                  <c:v>25520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-4.54488643468328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279201042729244E-2"/>
                  <c:y val="-5.7720057720057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698353968574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698353968574765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24588492143560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130040</c:v>
                </c:pt>
                <c:pt idx="1">
                  <c:v>103309</c:v>
                </c:pt>
                <c:pt idx="2">
                  <c:v>79978</c:v>
                </c:pt>
                <c:pt idx="3">
                  <c:v>55687</c:v>
                </c:pt>
                <c:pt idx="4">
                  <c:v>59529</c:v>
                </c:pt>
                <c:pt idx="5">
                  <c:v>40425</c:v>
                </c:pt>
                <c:pt idx="6">
                  <c:v>59112</c:v>
                </c:pt>
                <c:pt idx="7">
                  <c:v>31444</c:v>
                </c:pt>
                <c:pt idx="8">
                  <c:v>28114</c:v>
                </c:pt>
                <c:pt idx="9">
                  <c:v>28958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699164384"/>
        <c:axId val="699164776"/>
      </c:barChart>
      <c:catAx>
        <c:axId val="69916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99164776"/>
        <c:crosses val="autoZero"/>
        <c:auto val="1"/>
        <c:lblAlgn val="ctr"/>
        <c:lblOffset val="100"/>
        <c:noMultiLvlLbl val="0"/>
      </c:catAx>
      <c:valAx>
        <c:axId val="69916477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99164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714426722300746"/>
                  <c:y val="-0.101896867249392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5.8921267320217454E-3"/>
                  <c:y val="-9.6250571889522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80811479761611"/>
                  <c:y val="-0.16214067278287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4386118401866439E-2"/>
                  <c:y val="-6.22940595728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8580134748113751E-2"/>
                  <c:y val="-4.6351826434539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17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796E-4"/>
                  <c:y val="-1.2905319174552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168E-3"/>
                  <c:y val="1.40086445616315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122233</c:v>
                </c:pt>
                <c:pt idx="1">
                  <c:v>120753</c:v>
                </c:pt>
                <c:pt idx="2">
                  <c:v>76140</c:v>
                </c:pt>
                <c:pt idx="3">
                  <c:v>61745</c:v>
                </c:pt>
                <c:pt idx="4">
                  <c:v>60386</c:v>
                </c:pt>
                <c:pt idx="5">
                  <c:v>43871</c:v>
                </c:pt>
                <c:pt idx="6">
                  <c:v>43328</c:v>
                </c:pt>
                <c:pt idx="7">
                  <c:v>30983</c:v>
                </c:pt>
                <c:pt idx="8">
                  <c:v>29001</c:v>
                </c:pt>
                <c:pt idx="9">
                  <c:v>25520</c:v>
                </c:pt>
                <c:pt idx="10">
                  <c:v>156500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122233</c:v>
                </c:pt>
                <c:pt idx="1">
                  <c:v>120753</c:v>
                </c:pt>
                <c:pt idx="2">
                  <c:v>76140</c:v>
                </c:pt>
                <c:pt idx="3">
                  <c:v>61745</c:v>
                </c:pt>
                <c:pt idx="4">
                  <c:v>60386</c:v>
                </c:pt>
                <c:pt idx="5">
                  <c:v>43871</c:v>
                </c:pt>
                <c:pt idx="6">
                  <c:v>43328</c:v>
                </c:pt>
                <c:pt idx="7">
                  <c:v>30983</c:v>
                </c:pt>
                <c:pt idx="8">
                  <c:v>29001</c:v>
                </c:pt>
                <c:pt idx="9">
                  <c:v>25520</c:v>
                </c:pt>
                <c:pt idx="10">
                  <c:v>156500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451309998463939"/>
                  <c:y val="-0.10937918967025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363079615048118E-2"/>
                  <c:y val="-9.04749147735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7683102589275576"/>
                  <c:y val="-0.139054273388240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8701288293161826E-2"/>
                  <c:y val="-5.0309952635231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396846386568094E-2"/>
                  <c:y val="-3.6122364014843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3"/>
                      <c:h val="0.10288134672821068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130040</c:v>
                </c:pt>
                <c:pt idx="1">
                  <c:v>103309</c:v>
                </c:pt>
                <c:pt idx="2">
                  <c:v>79978</c:v>
                </c:pt>
                <c:pt idx="3">
                  <c:v>55687</c:v>
                </c:pt>
                <c:pt idx="4">
                  <c:v>59529</c:v>
                </c:pt>
                <c:pt idx="5">
                  <c:v>40425</c:v>
                </c:pt>
                <c:pt idx="6">
                  <c:v>59112</c:v>
                </c:pt>
                <c:pt idx="7">
                  <c:v>31444</c:v>
                </c:pt>
                <c:pt idx="8">
                  <c:v>28114</c:v>
                </c:pt>
                <c:pt idx="9">
                  <c:v>28958</c:v>
                </c:pt>
                <c:pt idx="10" formatCode="#,##0_);[Red]\(#,##0\)">
                  <c:v>175420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672265509892208E-3"/>
                  <c:y val="-7.4177176020874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72386806740542E-3"/>
                  <c:y val="6.194518345662267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その他の食料工業品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26616</c:v>
                </c:pt>
                <c:pt idx="1">
                  <c:v>19307</c:v>
                </c:pt>
                <c:pt idx="2">
                  <c:v>5789</c:v>
                </c:pt>
                <c:pt idx="3">
                  <c:v>4358</c:v>
                </c:pt>
                <c:pt idx="4">
                  <c:v>3746</c:v>
                </c:pt>
                <c:pt idx="5">
                  <c:v>2833</c:v>
                </c:pt>
                <c:pt idx="6">
                  <c:v>2398</c:v>
                </c:pt>
                <c:pt idx="7">
                  <c:v>1861</c:v>
                </c:pt>
                <c:pt idx="8">
                  <c:v>1763</c:v>
                </c:pt>
                <c:pt idx="9">
                  <c:v>1759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4355105089670579E-3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556149476093524E-2"/>
                  <c:y val="7.3246544156737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その他の食料工業品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33352</c:v>
                </c:pt>
                <c:pt idx="1">
                  <c:v>18998</c:v>
                </c:pt>
                <c:pt idx="2">
                  <c:v>4930</c:v>
                </c:pt>
                <c:pt idx="3">
                  <c:v>5073</c:v>
                </c:pt>
                <c:pt idx="4">
                  <c:v>1353</c:v>
                </c:pt>
                <c:pt idx="5">
                  <c:v>2560</c:v>
                </c:pt>
                <c:pt idx="6">
                  <c:v>1524</c:v>
                </c:pt>
                <c:pt idx="7">
                  <c:v>1349</c:v>
                </c:pt>
                <c:pt idx="8">
                  <c:v>2152</c:v>
                </c:pt>
                <c:pt idx="9">
                  <c:v>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400184"/>
        <c:axId val="418399792"/>
      </c:barChart>
      <c:catAx>
        <c:axId val="418400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8399792"/>
        <c:crosses val="autoZero"/>
        <c:auto val="1"/>
        <c:lblAlgn val="ctr"/>
        <c:lblOffset val="100"/>
        <c:noMultiLvlLbl val="0"/>
      </c:catAx>
      <c:valAx>
        <c:axId val="41839979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84001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429193899782135E-3"/>
                  <c:y val="1.8939393939393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00435729847494E-2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943355119825708E-2"/>
                  <c:y val="1.8982044858029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1.893909568122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金属製品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65454</c:v>
                </c:pt>
                <c:pt idx="1">
                  <c:v>17440</c:v>
                </c:pt>
                <c:pt idx="2">
                  <c:v>14095</c:v>
                </c:pt>
                <c:pt idx="3">
                  <c:v>10887</c:v>
                </c:pt>
                <c:pt idx="4">
                  <c:v>9975</c:v>
                </c:pt>
                <c:pt idx="5">
                  <c:v>8808</c:v>
                </c:pt>
                <c:pt idx="6">
                  <c:v>4792</c:v>
                </c:pt>
                <c:pt idx="7">
                  <c:v>3546</c:v>
                </c:pt>
                <c:pt idx="8">
                  <c:v>3230</c:v>
                </c:pt>
                <c:pt idx="9">
                  <c:v>2740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677079580738683E-2"/>
                  <c:y val="-3.7884753042233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576913179970157E-6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953153024050178E-17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338616986601527E-3"/>
                  <c:y val="-1.515181340968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金属製品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57764</c:v>
                </c:pt>
                <c:pt idx="1">
                  <c:v>32159</c:v>
                </c:pt>
                <c:pt idx="2">
                  <c:v>21260</c:v>
                </c:pt>
                <c:pt idx="3">
                  <c:v>11013</c:v>
                </c:pt>
                <c:pt idx="4">
                  <c:v>3801</c:v>
                </c:pt>
                <c:pt idx="5">
                  <c:v>12193</c:v>
                </c:pt>
                <c:pt idx="6">
                  <c:v>5191</c:v>
                </c:pt>
                <c:pt idx="7">
                  <c:v>5309</c:v>
                </c:pt>
                <c:pt idx="8">
                  <c:v>4652</c:v>
                </c:pt>
                <c:pt idx="9">
                  <c:v>3425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98616"/>
        <c:axId val="418400968"/>
      </c:barChart>
      <c:catAx>
        <c:axId val="418398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8400968"/>
        <c:crosses val="autoZero"/>
        <c:auto val="1"/>
        <c:lblAlgn val="ctr"/>
        <c:lblOffset val="100"/>
        <c:noMultiLvlLbl val="0"/>
      </c:catAx>
      <c:valAx>
        <c:axId val="4184009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83986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191489361702456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30496453900384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652482269503553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84397163120567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25E-2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184397163120567E-2"/>
                  <c:y val="1.9379844961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麦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雑穀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31795</c:v>
                </c:pt>
                <c:pt idx="1">
                  <c:v>25066</c:v>
                </c:pt>
                <c:pt idx="2">
                  <c:v>23795</c:v>
                </c:pt>
                <c:pt idx="3">
                  <c:v>18425</c:v>
                </c:pt>
                <c:pt idx="4">
                  <c:v>16213</c:v>
                </c:pt>
                <c:pt idx="5">
                  <c:v>15954</c:v>
                </c:pt>
                <c:pt idx="6">
                  <c:v>15499</c:v>
                </c:pt>
                <c:pt idx="7">
                  <c:v>10481</c:v>
                </c:pt>
                <c:pt idx="8">
                  <c:v>9838</c:v>
                </c:pt>
                <c:pt idx="9">
                  <c:v>8424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-7.7519379844961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30496453900058E-3"/>
                  <c:y val="7.7516327900872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3049645389941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91489361700825E-3"/>
                  <c:y val="-2.7131782945736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7131782945736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麦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雑穀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24629</c:v>
                </c:pt>
                <c:pt idx="1">
                  <c:v>25463</c:v>
                </c:pt>
                <c:pt idx="2">
                  <c:v>19407</c:v>
                </c:pt>
                <c:pt idx="3">
                  <c:v>22255</c:v>
                </c:pt>
                <c:pt idx="4">
                  <c:v>18409</c:v>
                </c:pt>
                <c:pt idx="5">
                  <c:v>16199</c:v>
                </c:pt>
                <c:pt idx="6">
                  <c:v>16643</c:v>
                </c:pt>
                <c:pt idx="7">
                  <c:v>9742</c:v>
                </c:pt>
                <c:pt idx="8">
                  <c:v>33282</c:v>
                </c:pt>
                <c:pt idx="9">
                  <c:v>6878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98224"/>
        <c:axId val="418397832"/>
      </c:barChart>
      <c:catAx>
        <c:axId val="41839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8397832"/>
        <c:crosses val="autoZero"/>
        <c:auto val="1"/>
        <c:lblAlgn val="ctr"/>
        <c:lblOffset val="100"/>
        <c:noMultiLvlLbl val="0"/>
      </c:catAx>
      <c:valAx>
        <c:axId val="4183978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8398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969423968280561"/>
          <c:y val="0.18262436672160171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77777777777779E-3"/>
                  <c:y val="-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33333333333332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36673</c:v>
                </c:pt>
                <c:pt idx="1">
                  <c:v>9223</c:v>
                </c:pt>
                <c:pt idx="2">
                  <c:v>2548</c:v>
                </c:pt>
                <c:pt idx="3">
                  <c:v>1948</c:v>
                </c:pt>
                <c:pt idx="4">
                  <c:v>1673</c:v>
                </c:pt>
                <c:pt idx="5">
                  <c:v>682</c:v>
                </c:pt>
                <c:pt idx="6">
                  <c:v>640</c:v>
                </c:pt>
                <c:pt idx="7">
                  <c:v>581</c:v>
                </c:pt>
                <c:pt idx="8">
                  <c:v>470</c:v>
                </c:pt>
                <c:pt idx="9">
                  <c:v>243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7.1295633500357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32791</c:v>
                </c:pt>
                <c:pt idx="1">
                  <c:v>2404</c:v>
                </c:pt>
                <c:pt idx="2">
                  <c:v>1684</c:v>
                </c:pt>
                <c:pt idx="3">
                  <c:v>368</c:v>
                </c:pt>
                <c:pt idx="4">
                  <c:v>1825</c:v>
                </c:pt>
                <c:pt idx="5">
                  <c:v>711</c:v>
                </c:pt>
                <c:pt idx="6">
                  <c:v>320</c:v>
                </c:pt>
                <c:pt idx="7">
                  <c:v>500</c:v>
                </c:pt>
                <c:pt idx="8">
                  <c:v>648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99400"/>
        <c:axId val="400867304"/>
      </c:barChart>
      <c:catAx>
        <c:axId val="418399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0867304"/>
        <c:crosses val="autoZero"/>
        <c:auto val="1"/>
        <c:lblAlgn val="ctr"/>
        <c:lblOffset val="100"/>
        <c:noMultiLvlLbl val="0"/>
      </c:catAx>
      <c:valAx>
        <c:axId val="4008673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8399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1406271584473E-7"/>
                  <c:y val="8.457178146849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80701754386029E-2"/>
                  <c:y val="-2.8240587573611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789473684210527E-2"/>
                  <c:y val="1.3374798738392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その他の日用品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40016</c:v>
                </c:pt>
                <c:pt idx="1">
                  <c:v>32023</c:v>
                </c:pt>
                <c:pt idx="2">
                  <c:v>15149</c:v>
                </c:pt>
                <c:pt idx="3">
                  <c:v>9795</c:v>
                </c:pt>
                <c:pt idx="4">
                  <c:v>7669</c:v>
                </c:pt>
                <c:pt idx="5">
                  <c:v>7046</c:v>
                </c:pt>
                <c:pt idx="6">
                  <c:v>5530</c:v>
                </c:pt>
                <c:pt idx="7">
                  <c:v>2534</c:v>
                </c:pt>
                <c:pt idx="8">
                  <c:v>1400</c:v>
                </c:pt>
                <c:pt idx="9">
                  <c:v>1083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26315789473684E-2"/>
                  <c:y val="3.734827264238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789473684210527E-2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174057190219644E-3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43859649122807E-3"/>
                  <c:y val="-1.120448179271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175438596490588E-3"/>
                  <c:y val="1.867413632119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543859649122807E-3"/>
                  <c:y val="-1.4939603137843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その他の日用品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44173</c:v>
                </c:pt>
                <c:pt idx="1">
                  <c:v>21978</c:v>
                </c:pt>
                <c:pt idx="2">
                  <c:v>14331</c:v>
                </c:pt>
                <c:pt idx="3">
                  <c:v>9723</c:v>
                </c:pt>
                <c:pt idx="4">
                  <c:v>7679</c:v>
                </c:pt>
                <c:pt idx="5">
                  <c:v>7173</c:v>
                </c:pt>
                <c:pt idx="6">
                  <c:v>5673</c:v>
                </c:pt>
                <c:pt idx="7">
                  <c:v>2072</c:v>
                </c:pt>
                <c:pt idx="8">
                  <c:v>2800</c:v>
                </c:pt>
                <c:pt idx="9">
                  <c:v>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870048"/>
        <c:axId val="400868088"/>
      </c:barChart>
      <c:catAx>
        <c:axId val="40087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0868088"/>
        <c:crosses val="autoZero"/>
        <c:auto val="1"/>
        <c:lblAlgn val="ctr"/>
        <c:lblOffset val="100"/>
        <c:noMultiLvlLbl val="0"/>
      </c:catAx>
      <c:valAx>
        <c:axId val="4008680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08700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27E-2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949764529401419E-3"/>
                  <c:y val="-5.644455733027360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424646794102447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8388554419947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8492935882042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-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紙・パルプ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23501</c:v>
                </c:pt>
                <c:pt idx="1">
                  <c:v>18666</c:v>
                </c:pt>
                <c:pt idx="2">
                  <c:v>18043</c:v>
                </c:pt>
                <c:pt idx="3">
                  <c:v>17724</c:v>
                </c:pt>
                <c:pt idx="4">
                  <c:v>15850</c:v>
                </c:pt>
                <c:pt idx="5">
                  <c:v>13123</c:v>
                </c:pt>
                <c:pt idx="6">
                  <c:v>10439</c:v>
                </c:pt>
                <c:pt idx="7">
                  <c:v>7163</c:v>
                </c:pt>
                <c:pt idx="8">
                  <c:v>6534</c:v>
                </c:pt>
                <c:pt idx="9">
                  <c:v>5828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232417585290497E-2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898153083820091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424646794102135E-3"/>
                  <c:y val="-5.64445573401301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474882264701991E-3"/>
                  <c:y val="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紙・パルプ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30649</c:v>
                </c:pt>
                <c:pt idx="1">
                  <c:v>15644</c:v>
                </c:pt>
                <c:pt idx="2">
                  <c:v>21971</c:v>
                </c:pt>
                <c:pt idx="3">
                  <c:v>16803</c:v>
                </c:pt>
                <c:pt idx="4">
                  <c:v>12497</c:v>
                </c:pt>
                <c:pt idx="5">
                  <c:v>10736</c:v>
                </c:pt>
                <c:pt idx="6">
                  <c:v>11203</c:v>
                </c:pt>
                <c:pt idx="7">
                  <c:v>4942</c:v>
                </c:pt>
                <c:pt idx="8">
                  <c:v>6755</c:v>
                </c:pt>
                <c:pt idx="9">
                  <c:v>4615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868872"/>
        <c:axId val="400869264"/>
      </c:barChart>
      <c:catAx>
        <c:axId val="40086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0869264"/>
        <c:crosses val="autoZero"/>
        <c:auto val="1"/>
        <c:lblAlgn val="ctr"/>
        <c:lblOffset val="100"/>
        <c:noMultiLvlLbl val="0"/>
      </c:catAx>
      <c:valAx>
        <c:axId val="4008692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0868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5.3740069639889388E-3"/>
                  <c:y val="-3.05110602593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589244115569887E-3"/>
                  <c:y val="-4.1563798641685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5986465547228285E-3"/>
                  <c:y val="-3.0792146405040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438418591250395E-3"/>
                  <c:y val="-1.531198760338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877360711437178E-3"/>
                  <c:y val="-2.751641170711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709504685408431E-2"/>
                  <c:y val="-5.645747370823498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919081399965559E-3"/>
                  <c:y val="-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176560</c:v>
                </c:pt>
                <c:pt idx="1">
                  <c:v>96577</c:v>
                </c:pt>
                <c:pt idx="2">
                  <c:v>93323</c:v>
                </c:pt>
                <c:pt idx="3">
                  <c:v>90285</c:v>
                </c:pt>
                <c:pt idx="4">
                  <c:v>86702</c:v>
                </c:pt>
                <c:pt idx="5">
                  <c:v>72640</c:v>
                </c:pt>
                <c:pt idx="6">
                  <c:v>60040</c:v>
                </c:pt>
                <c:pt idx="7">
                  <c:v>58279</c:v>
                </c:pt>
                <c:pt idx="8">
                  <c:v>50481</c:v>
                </c:pt>
                <c:pt idx="9">
                  <c:v>49927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0999869996169994E-3"/>
                  <c:y val="9.1249692186645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546511505338943E-3"/>
                  <c:y val="-2.994704488822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108454816641896E-3"/>
                  <c:y val="-2.1273416337831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1292202932464119E-3"/>
                  <c:y val="-2.7418454119435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10512039408729E-2"/>
                  <c:y val="9.3307108480293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683409051779522E-3"/>
                  <c:y val="8.9277284275392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931210405926862E-3"/>
                  <c:y val="-3.2483468170597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86465547228285E-3"/>
                  <c:y val="9.181426692372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64309381005958E-3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79391933438039E-3"/>
                  <c:y val="1.12674702847498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165435</c:v>
                </c:pt>
                <c:pt idx="1">
                  <c:v>96148</c:v>
                </c:pt>
                <c:pt idx="2">
                  <c:v>98752</c:v>
                </c:pt>
                <c:pt idx="3">
                  <c:v>76860</c:v>
                </c:pt>
                <c:pt idx="4">
                  <c:v>80896</c:v>
                </c:pt>
                <c:pt idx="5">
                  <c:v>65353</c:v>
                </c:pt>
                <c:pt idx="6">
                  <c:v>55233</c:v>
                </c:pt>
                <c:pt idx="7">
                  <c:v>47965</c:v>
                </c:pt>
                <c:pt idx="8">
                  <c:v>48990</c:v>
                </c:pt>
                <c:pt idx="9">
                  <c:v>50979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00870440"/>
        <c:axId val="400868480"/>
      </c:barChart>
      <c:catAx>
        <c:axId val="400870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0868480"/>
        <c:crosses val="autoZero"/>
        <c:auto val="1"/>
        <c:lblAlgn val="ctr"/>
        <c:lblOffset val="100"/>
        <c:noMultiLvlLbl val="0"/>
      </c:catAx>
      <c:valAx>
        <c:axId val="400868480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087044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　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526893898386966"/>
                  <c:y val="-0.1214601464290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49094614320333"/>
                      <c:h val="9.8143389970990452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717857053633141E-2"/>
                  <c:y val="-4.6158884744670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15949801387373"/>
                      <c:h val="0.1266959064327485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176560</c:v>
                </c:pt>
                <c:pt idx="1">
                  <c:v>96577</c:v>
                </c:pt>
                <c:pt idx="2">
                  <c:v>93323</c:v>
                </c:pt>
                <c:pt idx="3">
                  <c:v>90285</c:v>
                </c:pt>
                <c:pt idx="4">
                  <c:v>86702</c:v>
                </c:pt>
                <c:pt idx="5">
                  <c:v>72640</c:v>
                </c:pt>
                <c:pt idx="6">
                  <c:v>60040</c:v>
                </c:pt>
                <c:pt idx="7">
                  <c:v>58279</c:v>
                </c:pt>
                <c:pt idx="8">
                  <c:v>50481</c:v>
                </c:pt>
                <c:pt idx="9">
                  <c:v>49927</c:v>
                </c:pt>
                <c:pt idx="10">
                  <c:v>317776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1.7483253524607133E-2"/>
                  <c:y val="-9.7717108505541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9.9854674654217837E-2"/>
                  <c:y val="-3.7745189056608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0527779447416395"/>
                  <c:y val="-0.12962257447076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313210848643919"/>
                  <c:y val="-4.7452692867540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829463111004254"/>
                  <c:y val="-4.2730117250627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165435</c:v>
                </c:pt>
                <c:pt idx="1">
                  <c:v>96148</c:v>
                </c:pt>
                <c:pt idx="2">
                  <c:v>98752</c:v>
                </c:pt>
                <c:pt idx="3">
                  <c:v>76860</c:v>
                </c:pt>
                <c:pt idx="4">
                  <c:v>80896</c:v>
                </c:pt>
                <c:pt idx="5">
                  <c:v>65353</c:v>
                </c:pt>
                <c:pt idx="6">
                  <c:v>55233</c:v>
                </c:pt>
                <c:pt idx="7">
                  <c:v>47965</c:v>
                </c:pt>
                <c:pt idx="8">
                  <c:v>48990</c:v>
                </c:pt>
                <c:pt idx="9">
                  <c:v>50979</c:v>
                </c:pt>
                <c:pt idx="10">
                  <c:v>315891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413899955732625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12084993359926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21513</c:v>
                </c:pt>
                <c:pt idx="1">
                  <c:v>19863</c:v>
                </c:pt>
                <c:pt idx="2">
                  <c:v>9415</c:v>
                </c:pt>
                <c:pt idx="3">
                  <c:v>5141</c:v>
                </c:pt>
                <c:pt idx="4">
                  <c:v>4830</c:v>
                </c:pt>
                <c:pt idx="5">
                  <c:v>4366</c:v>
                </c:pt>
                <c:pt idx="6">
                  <c:v>4229</c:v>
                </c:pt>
                <c:pt idx="7">
                  <c:v>3123</c:v>
                </c:pt>
                <c:pt idx="8">
                  <c:v>2832</c:v>
                </c:pt>
                <c:pt idx="9">
                  <c:v>2689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6555998229305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0694997786631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-8.74890893882684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18950</c:v>
                </c:pt>
                <c:pt idx="1">
                  <c:v>16739</c:v>
                </c:pt>
                <c:pt idx="2">
                  <c:v>8332</c:v>
                </c:pt>
                <c:pt idx="3">
                  <c:v>5443</c:v>
                </c:pt>
                <c:pt idx="4">
                  <c:v>5100</c:v>
                </c:pt>
                <c:pt idx="5">
                  <c:v>3908</c:v>
                </c:pt>
                <c:pt idx="6">
                  <c:v>4316</c:v>
                </c:pt>
                <c:pt idx="7">
                  <c:v>3129</c:v>
                </c:pt>
                <c:pt idx="8">
                  <c:v>2374</c:v>
                </c:pt>
                <c:pt idx="9">
                  <c:v>2316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228216"/>
        <c:axId val="570226256"/>
      </c:barChart>
      <c:catAx>
        <c:axId val="570228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0226256"/>
        <c:crosses val="autoZero"/>
        <c:auto val="1"/>
        <c:lblAlgn val="ctr"/>
        <c:lblOffset val="100"/>
        <c:noMultiLvlLbl val="0"/>
      </c:catAx>
      <c:valAx>
        <c:axId val="5702262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702282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5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3.01686427162764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7.662533562614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842617152962E-2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417329796640787E-3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120510</c:v>
                </c:pt>
                <c:pt idx="1">
                  <c:v>21066</c:v>
                </c:pt>
                <c:pt idx="2">
                  <c:v>19075</c:v>
                </c:pt>
                <c:pt idx="3">
                  <c:v>12967</c:v>
                </c:pt>
                <c:pt idx="4">
                  <c:v>12428</c:v>
                </c:pt>
                <c:pt idx="5">
                  <c:v>12257</c:v>
                </c:pt>
                <c:pt idx="6">
                  <c:v>11709</c:v>
                </c:pt>
                <c:pt idx="7">
                  <c:v>10808</c:v>
                </c:pt>
                <c:pt idx="8">
                  <c:v>9010</c:v>
                </c:pt>
                <c:pt idx="9">
                  <c:v>5487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417329796639972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1.149395118713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83465959328027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05039787798344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386383731211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111502</c:v>
                </c:pt>
                <c:pt idx="1">
                  <c:v>23245</c:v>
                </c:pt>
                <c:pt idx="2">
                  <c:v>20277</c:v>
                </c:pt>
                <c:pt idx="3">
                  <c:v>14935</c:v>
                </c:pt>
                <c:pt idx="4">
                  <c:v>4873</c:v>
                </c:pt>
                <c:pt idx="5">
                  <c:v>17255</c:v>
                </c:pt>
                <c:pt idx="6">
                  <c:v>11998</c:v>
                </c:pt>
                <c:pt idx="7">
                  <c:v>9455</c:v>
                </c:pt>
                <c:pt idx="8">
                  <c:v>3655</c:v>
                </c:pt>
                <c:pt idx="9">
                  <c:v>6041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226648"/>
        <c:axId val="570227040"/>
      </c:barChart>
      <c:catAx>
        <c:axId val="57022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0227040"/>
        <c:crosses val="autoZero"/>
        <c:auto val="1"/>
        <c:lblAlgn val="ctr"/>
        <c:lblOffset val="100"/>
        <c:noMultiLvlLbl val="0"/>
      </c:catAx>
      <c:valAx>
        <c:axId val="570227040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02266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475928323167849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50618882112992E-3"/>
                  <c:y val="-7.4702426902520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825309441057149E-3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飲料</c:v>
                </c:pt>
                <c:pt idx="9">
                  <c:v>電気機械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70458</c:v>
                </c:pt>
                <c:pt idx="1">
                  <c:v>55280</c:v>
                </c:pt>
                <c:pt idx="2">
                  <c:v>36846</c:v>
                </c:pt>
                <c:pt idx="3">
                  <c:v>26301</c:v>
                </c:pt>
                <c:pt idx="4">
                  <c:v>23647</c:v>
                </c:pt>
                <c:pt idx="5">
                  <c:v>22976</c:v>
                </c:pt>
                <c:pt idx="6">
                  <c:v>18450</c:v>
                </c:pt>
                <c:pt idx="7">
                  <c:v>17585</c:v>
                </c:pt>
                <c:pt idx="8">
                  <c:v>16736</c:v>
                </c:pt>
                <c:pt idx="9">
                  <c:v>15982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47771660873909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477716608739024E-2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01237764223365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1.120389363094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飲料</c:v>
                </c:pt>
                <c:pt idx="9">
                  <c:v>電気機械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63080</c:v>
                </c:pt>
                <c:pt idx="1">
                  <c:v>45616</c:v>
                </c:pt>
                <c:pt idx="2">
                  <c:v>39986</c:v>
                </c:pt>
                <c:pt idx="3">
                  <c:v>37826</c:v>
                </c:pt>
                <c:pt idx="4">
                  <c:v>21923</c:v>
                </c:pt>
                <c:pt idx="5">
                  <c:v>25199</c:v>
                </c:pt>
                <c:pt idx="6">
                  <c:v>18776</c:v>
                </c:pt>
                <c:pt idx="7">
                  <c:v>21990</c:v>
                </c:pt>
                <c:pt idx="8">
                  <c:v>13341</c:v>
                </c:pt>
                <c:pt idx="9">
                  <c:v>17867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225472"/>
        <c:axId val="417499008"/>
      </c:barChart>
      <c:catAx>
        <c:axId val="57022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7499008"/>
        <c:crosses val="autoZero"/>
        <c:auto val="1"/>
        <c:lblAlgn val="ctr"/>
        <c:lblOffset val="100"/>
        <c:noMultiLvlLbl val="0"/>
      </c:catAx>
      <c:valAx>
        <c:axId val="4174990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02254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1.780151312861609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35352</c:v>
                </c:pt>
                <c:pt idx="1">
                  <c:v>5418</c:v>
                </c:pt>
                <c:pt idx="2">
                  <c:v>2025</c:v>
                </c:pt>
                <c:pt idx="3">
                  <c:v>1567</c:v>
                </c:pt>
                <c:pt idx="4">
                  <c:v>1564</c:v>
                </c:pt>
                <c:pt idx="5">
                  <c:v>1251</c:v>
                </c:pt>
                <c:pt idx="6">
                  <c:v>1122</c:v>
                </c:pt>
                <c:pt idx="7">
                  <c:v>862</c:v>
                </c:pt>
                <c:pt idx="8">
                  <c:v>614</c:v>
                </c:pt>
                <c:pt idx="9">
                  <c:v>603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32967</c:v>
                </c:pt>
                <c:pt idx="1">
                  <c:v>7834</c:v>
                </c:pt>
                <c:pt idx="2">
                  <c:v>1167</c:v>
                </c:pt>
                <c:pt idx="3">
                  <c:v>609</c:v>
                </c:pt>
                <c:pt idx="4">
                  <c:v>1426</c:v>
                </c:pt>
                <c:pt idx="5">
                  <c:v>1406</c:v>
                </c:pt>
                <c:pt idx="6">
                  <c:v>1345</c:v>
                </c:pt>
                <c:pt idx="7">
                  <c:v>723</c:v>
                </c:pt>
                <c:pt idx="8">
                  <c:v>360</c:v>
                </c:pt>
                <c:pt idx="9">
                  <c:v>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95872"/>
        <c:axId val="417498224"/>
      </c:barChart>
      <c:catAx>
        <c:axId val="4174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17498224"/>
        <c:crosses val="autoZero"/>
        <c:auto val="1"/>
        <c:lblAlgn val="ctr"/>
        <c:lblOffset val="100"/>
        <c:noMultiLvlLbl val="0"/>
      </c:catAx>
      <c:valAx>
        <c:axId val="4174982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17495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825311942959001E-3"/>
                  <c:y val="1.5825919866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36555</c:v>
                </c:pt>
                <c:pt idx="1">
                  <c:v>26167</c:v>
                </c:pt>
                <c:pt idx="2">
                  <c:v>16020</c:v>
                </c:pt>
                <c:pt idx="3">
                  <c:v>11939</c:v>
                </c:pt>
                <c:pt idx="4">
                  <c:v>9465</c:v>
                </c:pt>
                <c:pt idx="5">
                  <c:v>7572</c:v>
                </c:pt>
                <c:pt idx="6">
                  <c:v>5014</c:v>
                </c:pt>
                <c:pt idx="7">
                  <c:v>3819</c:v>
                </c:pt>
                <c:pt idx="8">
                  <c:v>3718</c:v>
                </c:pt>
                <c:pt idx="9">
                  <c:v>2723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1.186943989951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095E-2"/>
                  <c:y val="1.975872325949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28785773436074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522225497213919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20822</c:v>
                </c:pt>
                <c:pt idx="1">
                  <c:v>24690</c:v>
                </c:pt>
                <c:pt idx="2">
                  <c:v>15717</c:v>
                </c:pt>
                <c:pt idx="3">
                  <c:v>9429</c:v>
                </c:pt>
                <c:pt idx="4">
                  <c:v>8031</c:v>
                </c:pt>
                <c:pt idx="5">
                  <c:v>6889</c:v>
                </c:pt>
                <c:pt idx="6">
                  <c:v>5382</c:v>
                </c:pt>
                <c:pt idx="7">
                  <c:v>4208</c:v>
                </c:pt>
                <c:pt idx="8">
                  <c:v>2378</c:v>
                </c:pt>
                <c:pt idx="9">
                  <c:v>2989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96656"/>
        <c:axId val="417497048"/>
      </c:barChart>
      <c:catAx>
        <c:axId val="41749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7497048"/>
        <c:crosses val="autoZero"/>
        <c:auto val="1"/>
        <c:lblAlgn val="ctr"/>
        <c:lblOffset val="100"/>
        <c:noMultiLvlLbl val="0"/>
      </c:catAx>
      <c:valAx>
        <c:axId val="4174970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74966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3.48926972363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6374619839188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421377883385E-3"/>
                  <c:y val="-3.6032394346429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3731061395103E-2"/>
                  <c:y val="1.084621106853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132955602772005E-2"/>
                  <c:y val="7.0543321122292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その他織物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33302</c:v>
                </c:pt>
                <c:pt idx="1">
                  <c:v>25312</c:v>
                </c:pt>
                <c:pt idx="2">
                  <c:v>24397</c:v>
                </c:pt>
                <c:pt idx="3">
                  <c:v>21503</c:v>
                </c:pt>
                <c:pt idx="4">
                  <c:v>17658</c:v>
                </c:pt>
                <c:pt idx="5">
                  <c:v>16280</c:v>
                </c:pt>
                <c:pt idx="6">
                  <c:v>13320</c:v>
                </c:pt>
                <c:pt idx="7">
                  <c:v>13175</c:v>
                </c:pt>
                <c:pt idx="8">
                  <c:v>8934</c:v>
                </c:pt>
                <c:pt idx="9">
                  <c:v>8724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7.1492133002091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62631060006E-2"/>
                  <c:y val="3.4889890100635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32368176200197E-3"/>
                  <c:y val="-2.137240866282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1315530003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3.6038008617906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その他織物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37356</c:v>
                </c:pt>
                <c:pt idx="1">
                  <c:v>18835</c:v>
                </c:pt>
                <c:pt idx="2">
                  <c:v>29799</c:v>
                </c:pt>
                <c:pt idx="3">
                  <c:v>22024</c:v>
                </c:pt>
                <c:pt idx="4">
                  <c:v>15868</c:v>
                </c:pt>
                <c:pt idx="5">
                  <c:v>14475</c:v>
                </c:pt>
                <c:pt idx="6">
                  <c:v>11331</c:v>
                </c:pt>
                <c:pt idx="7">
                  <c:v>13969</c:v>
                </c:pt>
                <c:pt idx="8">
                  <c:v>8613</c:v>
                </c:pt>
                <c:pt idx="9">
                  <c:v>13374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97440"/>
        <c:axId val="417498616"/>
      </c:barChart>
      <c:catAx>
        <c:axId val="41749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7498616"/>
        <c:crosses val="autoZero"/>
        <c:auto val="1"/>
        <c:lblAlgn val="ctr"/>
        <c:lblOffset val="100"/>
        <c:noMultiLvlLbl val="0"/>
      </c:catAx>
      <c:valAx>
        <c:axId val="41749861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7497440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524200"/>
        <c:axId val="420524592"/>
      </c:lineChart>
      <c:catAx>
        <c:axId val="420524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52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52459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5242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522240"/>
        <c:axId val="420524984"/>
      </c:lineChart>
      <c:catAx>
        <c:axId val="42052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524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52498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5222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522632"/>
        <c:axId val="420521848"/>
      </c:lineChart>
      <c:catAx>
        <c:axId val="42052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521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52184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5226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018328"/>
        <c:axId val="568018720"/>
      </c:lineChart>
      <c:catAx>
        <c:axId val="56801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1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01872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1832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016368"/>
        <c:axId val="568016760"/>
      </c:lineChart>
      <c:catAx>
        <c:axId val="56801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01676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163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023424"/>
        <c:axId val="568017544"/>
      </c:lineChart>
      <c:catAx>
        <c:axId val="568023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17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017544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2342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023816"/>
        <c:axId val="568019112"/>
      </c:lineChart>
      <c:catAx>
        <c:axId val="568023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19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01911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23816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022248"/>
        <c:axId val="568021072"/>
      </c:lineChart>
      <c:catAx>
        <c:axId val="56802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2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02107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2224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020680"/>
        <c:axId val="568021464"/>
      </c:lineChart>
      <c:catAx>
        <c:axId val="56802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2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021464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206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022640"/>
        <c:axId val="568023032"/>
      </c:lineChart>
      <c:catAx>
        <c:axId val="56802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23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023032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226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51624"/>
        <c:axId val="418748096"/>
      </c:lineChart>
      <c:catAx>
        <c:axId val="41875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48096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5162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46920"/>
        <c:axId val="418751232"/>
      </c:lineChart>
      <c:catAx>
        <c:axId val="418746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5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51232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46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53584"/>
        <c:axId val="418752800"/>
      </c:lineChart>
      <c:catAx>
        <c:axId val="41875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5280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535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53192"/>
        <c:axId val="418746136"/>
      </c:lineChart>
      <c:catAx>
        <c:axId val="418753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46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4613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531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49664"/>
        <c:axId val="418750448"/>
      </c:lineChart>
      <c:catAx>
        <c:axId val="41874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5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5044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496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50056"/>
        <c:axId val="418747312"/>
      </c:lineChart>
      <c:catAx>
        <c:axId val="418750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4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4731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500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50840"/>
        <c:axId val="409564680"/>
      </c:lineChart>
      <c:catAx>
        <c:axId val="418750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564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564680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7508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63112"/>
        <c:axId val="409563504"/>
      </c:lineChart>
      <c:catAx>
        <c:axId val="40956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56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56350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5631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65464"/>
        <c:axId val="409570168"/>
      </c:lineChart>
      <c:catAx>
        <c:axId val="40956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57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570168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5654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63896"/>
        <c:axId val="409564288"/>
      </c:lineChart>
      <c:catAx>
        <c:axId val="40956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56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564288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5638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69776"/>
        <c:axId val="409566248"/>
      </c:lineChart>
      <c:catAx>
        <c:axId val="40956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566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56624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5697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1,152,590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1,102,502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0.20946</cdr:y>
    </cdr:from>
    <cdr:to>
      <cdr:x>0.99086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3" y="588556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0.89803</cdr:x>
      <cdr:y>0.20557</cdr:y>
    </cdr:from>
    <cdr:to>
      <cdr:x>0.98561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40" y="561948"/>
          <a:ext cx="638162" cy="1485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0.24923</cdr:y>
    </cdr:from>
    <cdr:to>
      <cdr:x>1</cdr:x>
      <cdr:y>0.76573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4" y="678935"/>
          <a:ext cx="666756" cy="1407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0.16154</cdr:y>
    </cdr:from>
    <cdr:to>
      <cdr:x>0.98182</cdr:x>
      <cdr:y>0.69532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82" y="45237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2" sqref="A2:H2"/>
    </sheetView>
  </sheetViews>
  <sheetFormatPr defaultRowHeight="17.25"/>
  <cols>
    <col min="1" max="1" width="9.625" style="323" customWidth="1"/>
    <col min="2" max="2" width="7.25" style="374" customWidth="1"/>
    <col min="3" max="3" width="9.625" style="375" customWidth="1"/>
    <col min="4" max="4" width="9" style="323"/>
    <col min="5" max="5" width="20" style="323" bestFit="1" customWidth="1"/>
    <col min="6" max="6" width="18.625" style="323" customWidth="1"/>
    <col min="7" max="7" width="7.75" style="323" customWidth="1"/>
    <col min="8" max="8" width="2.375" style="323" customWidth="1"/>
    <col min="9" max="9" width="7.75" style="323" customWidth="1"/>
    <col min="10" max="256" width="9" style="323"/>
    <col min="257" max="257" width="9.625" style="323" customWidth="1"/>
    <col min="258" max="258" width="7.25" style="323" customWidth="1"/>
    <col min="259" max="259" width="9.625" style="323" customWidth="1"/>
    <col min="260" max="260" width="9" style="323"/>
    <col min="261" max="261" width="20" style="323" bestFit="1" customWidth="1"/>
    <col min="262" max="262" width="18.625" style="323" customWidth="1"/>
    <col min="263" max="263" width="7.75" style="323" customWidth="1"/>
    <col min="264" max="264" width="2.375" style="323" customWidth="1"/>
    <col min="265" max="265" width="7.75" style="323" customWidth="1"/>
    <col min="266" max="512" width="9" style="323"/>
    <col min="513" max="513" width="9.625" style="323" customWidth="1"/>
    <col min="514" max="514" width="7.25" style="323" customWidth="1"/>
    <col min="515" max="515" width="9.625" style="323" customWidth="1"/>
    <col min="516" max="516" width="9" style="323"/>
    <col min="517" max="517" width="20" style="323" bestFit="1" customWidth="1"/>
    <col min="518" max="518" width="18.625" style="323" customWidth="1"/>
    <col min="519" max="519" width="7.75" style="323" customWidth="1"/>
    <col min="520" max="520" width="2.375" style="323" customWidth="1"/>
    <col min="521" max="521" width="7.75" style="323" customWidth="1"/>
    <col min="522" max="768" width="9" style="323"/>
    <col min="769" max="769" width="9.625" style="323" customWidth="1"/>
    <col min="770" max="770" width="7.25" style="323" customWidth="1"/>
    <col min="771" max="771" width="9.625" style="323" customWidth="1"/>
    <col min="772" max="772" width="9" style="323"/>
    <col min="773" max="773" width="20" style="323" bestFit="1" customWidth="1"/>
    <col min="774" max="774" width="18.625" style="323" customWidth="1"/>
    <col min="775" max="775" width="7.75" style="323" customWidth="1"/>
    <col min="776" max="776" width="2.375" style="323" customWidth="1"/>
    <col min="777" max="777" width="7.75" style="323" customWidth="1"/>
    <col min="778" max="1024" width="9" style="323"/>
    <col min="1025" max="1025" width="9.625" style="323" customWidth="1"/>
    <col min="1026" max="1026" width="7.25" style="323" customWidth="1"/>
    <col min="1027" max="1027" width="9.625" style="323" customWidth="1"/>
    <col min="1028" max="1028" width="9" style="323"/>
    <col min="1029" max="1029" width="20" style="323" bestFit="1" customWidth="1"/>
    <col min="1030" max="1030" width="18.625" style="323" customWidth="1"/>
    <col min="1031" max="1031" width="7.75" style="323" customWidth="1"/>
    <col min="1032" max="1032" width="2.375" style="323" customWidth="1"/>
    <col min="1033" max="1033" width="7.75" style="323" customWidth="1"/>
    <col min="1034" max="1280" width="9" style="323"/>
    <col min="1281" max="1281" width="9.625" style="323" customWidth="1"/>
    <col min="1282" max="1282" width="7.25" style="323" customWidth="1"/>
    <col min="1283" max="1283" width="9.625" style="323" customWidth="1"/>
    <col min="1284" max="1284" width="9" style="323"/>
    <col min="1285" max="1285" width="20" style="323" bestFit="1" customWidth="1"/>
    <col min="1286" max="1286" width="18.625" style="323" customWidth="1"/>
    <col min="1287" max="1287" width="7.75" style="323" customWidth="1"/>
    <col min="1288" max="1288" width="2.375" style="323" customWidth="1"/>
    <col min="1289" max="1289" width="7.75" style="323" customWidth="1"/>
    <col min="1290" max="1536" width="9" style="323"/>
    <col min="1537" max="1537" width="9.625" style="323" customWidth="1"/>
    <col min="1538" max="1538" width="7.25" style="323" customWidth="1"/>
    <col min="1539" max="1539" width="9.625" style="323" customWidth="1"/>
    <col min="1540" max="1540" width="9" style="323"/>
    <col min="1541" max="1541" width="20" style="323" bestFit="1" customWidth="1"/>
    <col min="1542" max="1542" width="18.625" style="323" customWidth="1"/>
    <col min="1543" max="1543" width="7.75" style="323" customWidth="1"/>
    <col min="1544" max="1544" width="2.375" style="323" customWidth="1"/>
    <col min="1545" max="1545" width="7.75" style="323" customWidth="1"/>
    <col min="1546" max="1792" width="9" style="323"/>
    <col min="1793" max="1793" width="9.625" style="323" customWidth="1"/>
    <col min="1794" max="1794" width="7.25" style="323" customWidth="1"/>
    <col min="1795" max="1795" width="9.625" style="323" customWidth="1"/>
    <col min="1796" max="1796" width="9" style="323"/>
    <col min="1797" max="1797" width="20" style="323" bestFit="1" customWidth="1"/>
    <col min="1798" max="1798" width="18.625" style="323" customWidth="1"/>
    <col min="1799" max="1799" width="7.75" style="323" customWidth="1"/>
    <col min="1800" max="1800" width="2.375" style="323" customWidth="1"/>
    <col min="1801" max="1801" width="7.75" style="323" customWidth="1"/>
    <col min="1802" max="2048" width="9" style="323"/>
    <col min="2049" max="2049" width="9.625" style="323" customWidth="1"/>
    <col min="2050" max="2050" width="7.25" style="323" customWidth="1"/>
    <col min="2051" max="2051" width="9.625" style="323" customWidth="1"/>
    <col min="2052" max="2052" width="9" style="323"/>
    <col min="2053" max="2053" width="20" style="323" bestFit="1" customWidth="1"/>
    <col min="2054" max="2054" width="18.625" style="323" customWidth="1"/>
    <col min="2055" max="2055" width="7.75" style="323" customWidth="1"/>
    <col min="2056" max="2056" width="2.375" style="323" customWidth="1"/>
    <col min="2057" max="2057" width="7.75" style="323" customWidth="1"/>
    <col min="2058" max="2304" width="9" style="323"/>
    <col min="2305" max="2305" width="9.625" style="323" customWidth="1"/>
    <col min="2306" max="2306" width="7.25" style="323" customWidth="1"/>
    <col min="2307" max="2307" width="9.625" style="323" customWidth="1"/>
    <col min="2308" max="2308" width="9" style="323"/>
    <col min="2309" max="2309" width="20" style="323" bestFit="1" customWidth="1"/>
    <col min="2310" max="2310" width="18.625" style="323" customWidth="1"/>
    <col min="2311" max="2311" width="7.75" style="323" customWidth="1"/>
    <col min="2312" max="2312" width="2.375" style="323" customWidth="1"/>
    <col min="2313" max="2313" width="7.75" style="323" customWidth="1"/>
    <col min="2314" max="2560" width="9" style="323"/>
    <col min="2561" max="2561" width="9.625" style="323" customWidth="1"/>
    <col min="2562" max="2562" width="7.25" style="323" customWidth="1"/>
    <col min="2563" max="2563" width="9.625" style="323" customWidth="1"/>
    <col min="2564" max="2564" width="9" style="323"/>
    <col min="2565" max="2565" width="20" style="323" bestFit="1" customWidth="1"/>
    <col min="2566" max="2566" width="18.625" style="323" customWidth="1"/>
    <col min="2567" max="2567" width="7.75" style="323" customWidth="1"/>
    <col min="2568" max="2568" width="2.375" style="323" customWidth="1"/>
    <col min="2569" max="2569" width="7.75" style="323" customWidth="1"/>
    <col min="2570" max="2816" width="9" style="323"/>
    <col min="2817" max="2817" width="9.625" style="323" customWidth="1"/>
    <col min="2818" max="2818" width="7.25" style="323" customWidth="1"/>
    <col min="2819" max="2819" width="9.625" style="323" customWidth="1"/>
    <col min="2820" max="2820" width="9" style="323"/>
    <col min="2821" max="2821" width="20" style="323" bestFit="1" customWidth="1"/>
    <col min="2822" max="2822" width="18.625" style="323" customWidth="1"/>
    <col min="2823" max="2823" width="7.75" style="323" customWidth="1"/>
    <col min="2824" max="2824" width="2.375" style="323" customWidth="1"/>
    <col min="2825" max="2825" width="7.75" style="323" customWidth="1"/>
    <col min="2826" max="3072" width="9" style="323"/>
    <col min="3073" max="3073" width="9.625" style="323" customWidth="1"/>
    <col min="3074" max="3074" width="7.25" style="323" customWidth="1"/>
    <col min="3075" max="3075" width="9.625" style="323" customWidth="1"/>
    <col min="3076" max="3076" width="9" style="323"/>
    <col min="3077" max="3077" width="20" style="323" bestFit="1" customWidth="1"/>
    <col min="3078" max="3078" width="18.625" style="323" customWidth="1"/>
    <col min="3079" max="3079" width="7.75" style="323" customWidth="1"/>
    <col min="3080" max="3080" width="2.375" style="323" customWidth="1"/>
    <col min="3081" max="3081" width="7.75" style="323" customWidth="1"/>
    <col min="3082" max="3328" width="9" style="323"/>
    <col min="3329" max="3329" width="9.625" style="323" customWidth="1"/>
    <col min="3330" max="3330" width="7.25" style="323" customWidth="1"/>
    <col min="3331" max="3331" width="9.625" style="323" customWidth="1"/>
    <col min="3332" max="3332" width="9" style="323"/>
    <col min="3333" max="3333" width="20" style="323" bestFit="1" customWidth="1"/>
    <col min="3334" max="3334" width="18.625" style="323" customWidth="1"/>
    <col min="3335" max="3335" width="7.75" style="323" customWidth="1"/>
    <col min="3336" max="3336" width="2.375" style="323" customWidth="1"/>
    <col min="3337" max="3337" width="7.75" style="323" customWidth="1"/>
    <col min="3338" max="3584" width="9" style="323"/>
    <col min="3585" max="3585" width="9.625" style="323" customWidth="1"/>
    <col min="3586" max="3586" width="7.25" style="323" customWidth="1"/>
    <col min="3587" max="3587" width="9.625" style="323" customWidth="1"/>
    <col min="3588" max="3588" width="9" style="323"/>
    <col min="3589" max="3589" width="20" style="323" bestFit="1" customWidth="1"/>
    <col min="3590" max="3590" width="18.625" style="323" customWidth="1"/>
    <col min="3591" max="3591" width="7.75" style="323" customWidth="1"/>
    <col min="3592" max="3592" width="2.375" style="323" customWidth="1"/>
    <col min="3593" max="3593" width="7.75" style="323" customWidth="1"/>
    <col min="3594" max="3840" width="9" style="323"/>
    <col min="3841" max="3841" width="9.625" style="323" customWidth="1"/>
    <col min="3842" max="3842" width="7.25" style="323" customWidth="1"/>
    <col min="3843" max="3843" width="9.625" style="323" customWidth="1"/>
    <col min="3844" max="3844" width="9" style="323"/>
    <col min="3845" max="3845" width="20" style="323" bestFit="1" customWidth="1"/>
    <col min="3846" max="3846" width="18.625" style="323" customWidth="1"/>
    <col min="3847" max="3847" width="7.75" style="323" customWidth="1"/>
    <col min="3848" max="3848" width="2.375" style="323" customWidth="1"/>
    <col min="3849" max="3849" width="7.75" style="323" customWidth="1"/>
    <col min="3850" max="4096" width="9" style="323"/>
    <col min="4097" max="4097" width="9.625" style="323" customWidth="1"/>
    <col min="4098" max="4098" width="7.25" style="323" customWidth="1"/>
    <col min="4099" max="4099" width="9.625" style="323" customWidth="1"/>
    <col min="4100" max="4100" width="9" style="323"/>
    <col min="4101" max="4101" width="20" style="323" bestFit="1" customWidth="1"/>
    <col min="4102" max="4102" width="18.625" style="323" customWidth="1"/>
    <col min="4103" max="4103" width="7.75" style="323" customWidth="1"/>
    <col min="4104" max="4104" width="2.375" style="323" customWidth="1"/>
    <col min="4105" max="4105" width="7.75" style="323" customWidth="1"/>
    <col min="4106" max="4352" width="9" style="323"/>
    <col min="4353" max="4353" width="9.625" style="323" customWidth="1"/>
    <col min="4354" max="4354" width="7.25" style="323" customWidth="1"/>
    <col min="4355" max="4355" width="9.625" style="323" customWidth="1"/>
    <col min="4356" max="4356" width="9" style="323"/>
    <col min="4357" max="4357" width="20" style="323" bestFit="1" customWidth="1"/>
    <col min="4358" max="4358" width="18.625" style="323" customWidth="1"/>
    <col min="4359" max="4359" width="7.75" style="323" customWidth="1"/>
    <col min="4360" max="4360" width="2.375" style="323" customWidth="1"/>
    <col min="4361" max="4361" width="7.75" style="323" customWidth="1"/>
    <col min="4362" max="4608" width="9" style="323"/>
    <col min="4609" max="4609" width="9.625" style="323" customWidth="1"/>
    <col min="4610" max="4610" width="7.25" style="323" customWidth="1"/>
    <col min="4611" max="4611" width="9.625" style="323" customWidth="1"/>
    <col min="4612" max="4612" width="9" style="323"/>
    <col min="4613" max="4613" width="20" style="323" bestFit="1" customWidth="1"/>
    <col min="4614" max="4614" width="18.625" style="323" customWidth="1"/>
    <col min="4615" max="4615" width="7.75" style="323" customWidth="1"/>
    <col min="4616" max="4616" width="2.375" style="323" customWidth="1"/>
    <col min="4617" max="4617" width="7.75" style="323" customWidth="1"/>
    <col min="4618" max="4864" width="9" style="323"/>
    <col min="4865" max="4865" width="9.625" style="323" customWidth="1"/>
    <col min="4866" max="4866" width="7.25" style="323" customWidth="1"/>
    <col min="4867" max="4867" width="9.625" style="323" customWidth="1"/>
    <col min="4868" max="4868" width="9" style="323"/>
    <col min="4869" max="4869" width="20" style="323" bestFit="1" customWidth="1"/>
    <col min="4870" max="4870" width="18.625" style="323" customWidth="1"/>
    <col min="4871" max="4871" width="7.75" style="323" customWidth="1"/>
    <col min="4872" max="4872" width="2.375" style="323" customWidth="1"/>
    <col min="4873" max="4873" width="7.75" style="323" customWidth="1"/>
    <col min="4874" max="5120" width="9" style="323"/>
    <col min="5121" max="5121" width="9.625" style="323" customWidth="1"/>
    <col min="5122" max="5122" width="7.25" style="323" customWidth="1"/>
    <col min="5123" max="5123" width="9.625" style="323" customWidth="1"/>
    <col min="5124" max="5124" width="9" style="323"/>
    <col min="5125" max="5125" width="20" style="323" bestFit="1" customWidth="1"/>
    <col min="5126" max="5126" width="18.625" style="323" customWidth="1"/>
    <col min="5127" max="5127" width="7.75" style="323" customWidth="1"/>
    <col min="5128" max="5128" width="2.375" style="323" customWidth="1"/>
    <col min="5129" max="5129" width="7.75" style="323" customWidth="1"/>
    <col min="5130" max="5376" width="9" style="323"/>
    <col min="5377" max="5377" width="9.625" style="323" customWidth="1"/>
    <col min="5378" max="5378" width="7.25" style="323" customWidth="1"/>
    <col min="5379" max="5379" width="9.625" style="323" customWidth="1"/>
    <col min="5380" max="5380" width="9" style="323"/>
    <col min="5381" max="5381" width="20" style="323" bestFit="1" customWidth="1"/>
    <col min="5382" max="5382" width="18.625" style="323" customWidth="1"/>
    <col min="5383" max="5383" width="7.75" style="323" customWidth="1"/>
    <col min="5384" max="5384" width="2.375" style="323" customWidth="1"/>
    <col min="5385" max="5385" width="7.75" style="323" customWidth="1"/>
    <col min="5386" max="5632" width="9" style="323"/>
    <col min="5633" max="5633" width="9.625" style="323" customWidth="1"/>
    <col min="5634" max="5634" width="7.25" style="323" customWidth="1"/>
    <col min="5635" max="5635" width="9.625" style="323" customWidth="1"/>
    <col min="5636" max="5636" width="9" style="323"/>
    <col min="5637" max="5637" width="20" style="323" bestFit="1" customWidth="1"/>
    <col min="5638" max="5638" width="18.625" style="323" customWidth="1"/>
    <col min="5639" max="5639" width="7.75" style="323" customWidth="1"/>
    <col min="5640" max="5640" width="2.375" style="323" customWidth="1"/>
    <col min="5641" max="5641" width="7.75" style="323" customWidth="1"/>
    <col min="5642" max="5888" width="9" style="323"/>
    <col min="5889" max="5889" width="9.625" style="323" customWidth="1"/>
    <col min="5890" max="5890" width="7.25" style="323" customWidth="1"/>
    <col min="5891" max="5891" width="9.625" style="323" customWidth="1"/>
    <col min="5892" max="5892" width="9" style="323"/>
    <col min="5893" max="5893" width="20" style="323" bestFit="1" customWidth="1"/>
    <col min="5894" max="5894" width="18.625" style="323" customWidth="1"/>
    <col min="5895" max="5895" width="7.75" style="323" customWidth="1"/>
    <col min="5896" max="5896" width="2.375" style="323" customWidth="1"/>
    <col min="5897" max="5897" width="7.75" style="323" customWidth="1"/>
    <col min="5898" max="6144" width="9" style="323"/>
    <col min="6145" max="6145" width="9.625" style="323" customWidth="1"/>
    <col min="6146" max="6146" width="7.25" style="323" customWidth="1"/>
    <col min="6147" max="6147" width="9.625" style="323" customWidth="1"/>
    <col min="6148" max="6148" width="9" style="323"/>
    <col min="6149" max="6149" width="20" style="323" bestFit="1" customWidth="1"/>
    <col min="6150" max="6150" width="18.625" style="323" customWidth="1"/>
    <col min="6151" max="6151" width="7.75" style="323" customWidth="1"/>
    <col min="6152" max="6152" width="2.375" style="323" customWidth="1"/>
    <col min="6153" max="6153" width="7.75" style="323" customWidth="1"/>
    <col min="6154" max="6400" width="9" style="323"/>
    <col min="6401" max="6401" width="9.625" style="323" customWidth="1"/>
    <col min="6402" max="6402" width="7.25" style="323" customWidth="1"/>
    <col min="6403" max="6403" width="9.625" style="323" customWidth="1"/>
    <col min="6404" max="6404" width="9" style="323"/>
    <col min="6405" max="6405" width="20" style="323" bestFit="1" customWidth="1"/>
    <col min="6406" max="6406" width="18.625" style="323" customWidth="1"/>
    <col min="6407" max="6407" width="7.75" style="323" customWidth="1"/>
    <col min="6408" max="6408" width="2.375" style="323" customWidth="1"/>
    <col min="6409" max="6409" width="7.75" style="323" customWidth="1"/>
    <col min="6410" max="6656" width="9" style="323"/>
    <col min="6657" max="6657" width="9.625" style="323" customWidth="1"/>
    <col min="6658" max="6658" width="7.25" style="323" customWidth="1"/>
    <col min="6659" max="6659" width="9.625" style="323" customWidth="1"/>
    <col min="6660" max="6660" width="9" style="323"/>
    <col min="6661" max="6661" width="20" style="323" bestFit="1" customWidth="1"/>
    <col min="6662" max="6662" width="18.625" style="323" customWidth="1"/>
    <col min="6663" max="6663" width="7.75" style="323" customWidth="1"/>
    <col min="6664" max="6664" width="2.375" style="323" customWidth="1"/>
    <col min="6665" max="6665" width="7.75" style="323" customWidth="1"/>
    <col min="6666" max="6912" width="9" style="323"/>
    <col min="6913" max="6913" width="9.625" style="323" customWidth="1"/>
    <col min="6914" max="6914" width="7.25" style="323" customWidth="1"/>
    <col min="6915" max="6915" width="9.625" style="323" customWidth="1"/>
    <col min="6916" max="6916" width="9" style="323"/>
    <col min="6917" max="6917" width="20" style="323" bestFit="1" customWidth="1"/>
    <col min="6918" max="6918" width="18.625" style="323" customWidth="1"/>
    <col min="6919" max="6919" width="7.75" style="323" customWidth="1"/>
    <col min="6920" max="6920" width="2.375" style="323" customWidth="1"/>
    <col min="6921" max="6921" width="7.75" style="323" customWidth="1"/>
    <col min="6922" max="7168" width="9" style="323"/>
    <col min="7169" max="7169" width="9.625" style="323" customWidth="1"/>
    <col min="7170" max="7170" width="7.25" style="323" customWidth="1"/>
    <col min="7171" max="7171" width="9.625" style="323" customWidth="1"/>
    <col min="7172" max="7172" width="9" style="323"/>
    <col min="7173" max="7173" width="20" style="323" bestFit="1" customWidth="1"/>
    <col min="7174" max="7174" width="18.625" style="323" customWidth="1"/>
    <col min="7175" max="7175" width="7.75" style="323" customWidth="1"/>
    <col min="7176" max="7176" width="2.375" style="323" customWidth="1"/>
    <col min="7177" max="7177" width="7.75" style="323" customWidth="1"/>
    <col min="7178" max="7424" width="9" style="323"/>
    <col min="7425" max="7425" width="9.625" style="323" customWidth="1"/>
    <col min="7426" max="7426" width="7.25" style="323" customWidth="1"/>
    <col min="7427" max="7427" width="9.625" style="323" customWidth="1"/>
    <col min="7428" max="7428" width="9" style="323"/>
    <col min="7429" max="7429" width="20" style="323" bestFit="1" customWidth="1"/>
    <col min="7430" max="7430" width="18.625" style="323" customWidth="1"/>
    <col min="7431" max="7431" width="7.75" style="323" customWidth="1"/>
    <col min="7432" max="7432" width="2.375" style="323" customWidth="1"/>
    <col min="7433" max="7433" width="7.75" style="323" customWidth="1"/>
    <col min="7434" max="7680" width="9" style="323"/>
    <col min="7681" max="7681" width="9.625" style="323" customWidth="1"/>
    <col min="7682" max="7682" width="7.25" style="323" customWidth="1"/>
    <col min="7683" max="7683" width="9.625" style="323" customWidth="1"/>
    <col min="7684" max="7684" width="9" style="323"/>
    <col min="7685" max="7685" width="20" style="323" bestFit="1" customWidth="1"/>
    <col min="7686" max="7686" width="18.625" style="323" customWidth="1"/>
    <col min="7687" max="7687" width="7.75" style="323" customWidth="1"/>
    <col min="7688" max="7688" width="2.375" style="323" customWidth="1"/>
    <col min="7689" max="7689" width="7.75" style="323" customWidth="1"/>
    <col min="7690" max="7936" width="9" style="323"/>
    <col min="7937" max="7937" width="9.625" style="323" customWidth="1"/>
    <col min="7938" max="7938" width="7.25" style="323" customWidth="1"/>
    <col min="7939" max="7939" width="9.625" style="323" customWidth="1"/>
    <col min="7940" max="7940" width="9" style="323"/>
    <col min="7941" max="7941" width="20" style="323" bestFit="1" customWidth="1"/>
    <col min="7942" max="7942" width="18.625" style="323" customWidth="1"/>
    <col min="7943" max="7943" width="7.75" style="323" customWidth="1"/>
    <col min="7944" max="7944" width="2.375" style="323" customWidth="1"/>
    <col min="7945" max="7945" width="7.75" style="323" customWidth="1"/>
    <col min="7946" max="8192" width="9" style="323"/>
    <col min="8193" max="8193" width="9.625" style="323" customWidth="1"/>
    <col min="8194" max="8194" width="7.25" style="323" customWidth="1"/>
    <col min="8195" max="8195" width="9.625" style="323" customWidth="1"/>
    <col min="8196" max="8196" width="9" style="323"/>
    <col min="8197" max="8197" width="20" style="323" bestFit="1" customWidth="1"/>
    <col min="8198" max="8198" width="18.625" style="323" customWidth="1"/>
    <col min="8199" max="8199" width="7.75" style="323" customWidth="1"/>
    <col min="8200" max="8200" width="2.375" style="323" customWidth="1"/>
    <col min="8201" max="8201" width="7.75" style="323" customWidth="1"/>
    <col min="8202" max="8448" width="9" style="323"/>
    <col min="8449" max="8449" width="9.625" style="323" customWidth="1"/>
    <col min="8450" max="8450" width="7.25" style="323" customWidth="1"/>
    <col min="8451" max="8451" width="9.625" style="323" customWidth="1"/>
    <col min="8452" max="8452" width="9" style="323"/>
    <col min="8453" max="8453" width="20" style="323" bestFit="1" customWidth="1"/>
    <col min="8454" max="8454" width="18.625" style="323" customWidth="1"/>
    <col min="8455" max="8455" width="7.75" style="323" customWidth="1"/>
    <col min="8456" max="8456" width="2.375" style="323" customWidth="1"/>
    <col min="8457" max="8457" width="7.75" style="323" customWidth="1"/>
    <col min="8458" max="8704" width="9" style="323"/>
    <col min="8705" max="8705" width="9.625" style="323" customWidth="1"/>
    <col min="8706" max="8706" width="7.25" style="323" customWidth="1"/>
    <col min="8707" max="8707" width="9.625" style="323" customWidth="1"/>
    <col min="8708" max="8708" width="9" style="323"/>
    <col min="8709" max="8709" width="20" style="323" bestFit="1" customWidth="1"/>
    <col min="8710" max="8710" width="18.625" style="323" customWidth="1"/>
    <col min="8711" max="8711" width="7.75" style="323" customWidth="1"/>
    <col min="8712" max="8712" width="2.375" style="323" customWidth="1"/>
    <col min="8713" max="8713" width="7.75" style="323" customWidth="1"/>
    <col min="8714" max="8960" width="9" style="323"/>
    <col min="8961" max="8961" width="9.625" style="323" customWidth="1"/>
    <col min="8962" max="8962" width="7.25" style="323" customWidth="1"/>
    <col min="8963" max="8963" width="9.625" style="323" customWidth="1"/>
    <col min="8964" max="8964" width="9" style="323"/>
    <col min="8965" max="8965" width="20" style="323" bestFit="1" customWidth="1"/>
    <col min="8966" max="8966" width="18.625" style="323" customWidth="1"/>
    <col min="8967" max="8967" width="7.75" style="323" customWidth="1"/>
    <col min="8968" max="8968" width="2.375" style="323" customWidth="1"/>
    <col min="8969" max="8969" width="7.75" style="323" customWidth="1"/>
    <col min="8970" max="9216" width="9" style="323"/>
    <col min="9217" max="9217" width="9.625" style="323" customWidth="1"/>
    <col min="9218" max="9218" width="7.25" style="323" customWidth="1"/>
    <col min="9219" max="9219" width="9.625" style="323" customWidth="1"/>
    <col min="9220" max="9220" width="9" style="323"/>
    <col min="9221" max="9221" width="20" style="323" bestFit="1" customWidth="1"/>
    <col min="9222" max="9222" width="18.625" style="323" customWidth="1"/>
    <col min="9223" max="9223" width="7.75" style="323" customWidth="1"/>
    <col min="9224" max="9224" width="2.375" style="323" customWidth="1"/>
    <col min="9225" max="9225" width="7.75" style="323" customWidth="1"/>
    <col min="9226" max="9472" width="9" style="323"/>
    <col min="9473" max="9473" width="9.625" style="323" customWidth="1"/>
    <col min="9474" max="9474" width="7.25" style="323" customWidth="1"/>
    <col min="9475" max="9475" width="9.625" style="323" customWidth="1"/>
    <col min="9476" max="9476" width="9" style="323"/>
    <col min="9477" max="9477" width="20" style="323" bestFit="1" customWidth="1"/>
    <col min="9478" max="9478" width="18.625" style="323" customWidth="1"/>
    <col min="9479" max="9479" width="7.75" style="323" customWidth="1"/>
    <col min="9480" max="9480" width="2.375" style="323" customWidth="1"/>
    <col min="9481" max="9481" width="7.75" style="323" customWidth="1"/>
    <col min="9482" max="9728" width="9" style="323"/>
    <col min="9729" max="9729" width="9.625" style="323" customWidth="1"/>
    <col min="9730" max="9730" width="7.25" style="323" customWidth="1"/>
    <col min="9731" max="9731" width="9.625" style="323" customWidth="1"/>
    <col min="9732" max="9732" width="9" style="323"/>
    <col min="9733" max="9733" width="20" style="323" bestFit="1" customWidth="1"/>
    <col min="9734" max="9734" width="18.625" style="323" customWidth="1"/>
    <col min="9735" max="9735" width="7.75" style="323" customWidth="1"/>
    <col min="9736" max="9736" width="2.375" style="323" customWidth="1"/>
    <col min="9737" max="9737" width="7.75" style="323" customWidth="1"/>
    <col min="9738" max="9984" width="9" style="323"/>
    <col min="9985" max="9985" width="9.625" style="323" customWidth="1"/>
    <col min="9986" max="9986" width="7.25" style="323" customWidth="1"/>
    <col min="9987" max="9987" width="9.625" style="323" customWidth="1"/>
    <col min="9988" max="9988" width="9" style="323"/>
    <col min="9989" max="9989" width="20" style="323" bestFit="1" customWidth="1"/>
    <col min="9990" max="9990" width="18.625" style="323" customWidth="1"/>
    <col min="9991" max="9991" width="7.75" style="323" customWidth="1"/>
    <col min="9992" max="9992" width="2.375" style="323" customWidth="1"/>
    <col min="9993" max="9993" width="7.75" style="323" customWidth="1"/>
    <col min="9994" max="10240" width="9" style="323"/>
    <col min="10241" max="10241" width="9.625" style="323" customWidth="1"/>
    <col min="10242" max="10242" width="7.25" style="323" customWidth="1"/>
    <col min="10243" max="10243" width="9.625" style="323" customWidth="1"/>
    <col min="10244" max="10244" width="9" style="323"/>
    <col min="10245" max="10245" width="20" style="323" bestFit="1" customWidth="1"/>
    <col min="10246" max="10246" width="18.625" style="323" customWidth="1"/>
    <col min="10247" max="10247" width="7.75" style="323" customWidth="1"/>
    <col min="10248" max="10248" width="2.375" style="323" customWidth="1"/>
    <col min="10249" max="10249" width="7.75" style="323" customWidth="1"/>
    <col min="10250" max="10496" width="9" style="323"/>
    <col min="10497" max="10497" width="9.625" style="323" customWidth="1"/>
    <col min="10498" max="10498" width="7.25" style="323" customWidth="1"/>
    <col min="10499" max="10499" width="9.625" style="323" customWidth="1"/>
    <col min="10500" max="10500" width="9" style="323"/>
    <col min="10501" max="10501" width="20" style="323" bestFit="1" customWidth="1"/>
    <col min="10502" max="10502" width="18.625" style="323" customWidth="1"/>
    <col min="10503" max="10503" width="7.75" style="323" customWidth="1"/>
    <col min="10504" max="10504" width="2.375" style="323" customWidth="1"/>
    <col min="10505" max="10505" width="7.75" style="323" customWidth="1"/>
    <col min="10506" max="10752" width="9" style="323"/>
    <col min="10753" max="10753" width="9.625" style="323" customWidth="1"/>
    <col min="10754" max="10754" width="7.25" style="323" customWidth="1"/>
    <col min="10755" max="10755" width="9.625" style="323" customWidth="1"/>
    <col min="10756" max="10756" width="9" style="323"/>
    <col min="10757" max="10757" width="20" style="323" bestFit="1" customWidth="1"/>
    <col min="10758" max="10758" width="18.625" style="323" customWidth="1"/>
    <col min="10759" max="10759" width="7.75" style="323" customWidth="1"/>
    <col min="10760" max="10760" width="2.375" style="323" customWidth="1"/>
    <col min="10761" max="10761" width="7.75" style="323" customWidth="1"/>
    <col min="10762" max="11008" width="9" style="323"/>
    <col min="11009" max="11009" width="9.625" style="323" customWidth="1"/>
    <col min="11010" max="11010" width="7.25" style="323" customWidth="1"/>
    <col min="11011" max="11011" width="9.625" style="323" customWidth="1"/>
    <col min="11012" max="11012" width="9" style="323"/>
    <col min="11013" max="11013" width="20" style="323" bestFit="1" customWidth="1"/>
    <col min="11014" max="11014" width="18.625" style="323" customWidth="1"/>
    <col min="11015" max="11015" width="7.75" style="323" customWidth="1"/>
    <col min="11016" max="11016" width="2.375" style="323" customWidth="1"/>
    <col min="11017" max="11017" width="7.75" style="323" customWidth="1"/>
    <col min="11018" max="11264" width="9" style="323"/>
    <col min="11265" max="11265" width="9.625" style="323" customWidth="1"/>
    <col min="11266" max="11266" width="7.25" style="323" customWidth="1"/>
    <col min="11267" max="11267" width="9.625" style="323" customWidth="1"/>
    <col min="11268" max="11268" width="9" style="323"/>
    <col min="11269" max="11269" width="20" style="323" bestFit="1" customWidth="1"/>
    <col min="11270" max="11270" width="18.625" style="323" customWidth="1"/>
    <col min="11271" max="11271" width="7.75" style="323" customWidth="1"/>
    <col min="11272" max="11272" width="2.375" style="323" customWidth="1"/>
    <col min="11273" max="11273" width="7.75" style="323" customWidth="1"/>
    <col min="11274" max="11520" width="9" style="323"/>
    <col min="11521" max="11521" width="9.625" style="323" customWidth="1"/>
    <col min="11522" max="11522" width="7.25" style="323" customWidth="1"/>
    <col min="11523" max="11523" width="9.625" style="323" customWidth="1"/>
    <col min="11524" max="11524" width="9" style="323"/>
    <col min="11525" max="11525" width="20" style="323" bestFit="1" customWidth="1"/>
    <col min="11526" max="11526" width="18.625" style="323" customWidth="1"/>
    <col min="11527" max="11527" width="7.75" style="323" customWidth="1"/>
    <col min="11528" max="11528" width="2.375" style="323" customWidth="1"/>
    <col min="11529" max="11529" width="7.75" style="323" customWidth="1"/>
    <col min="11530" max="11776" width="9" style="323"/>
    <col min="11777" max="11777" width="9.625" style="323" customWidth="1"/>
    <col min="11778" max="11778" width="7.25" style="323" customWidth="1"/>
    <col min="11779" max="11779" width="9.625" style="323" customWidth="1"/>
    <col min="11780" max="11780" width="9" style="323"/>
    <col min="11781" max="11781" width="20" style="323" bestFit="1" customWidth="1"/>
    <col min="11782" max="11782" width="18.625" style="323" customWidth="1"/>
    <col min="11783" max="11783" width="7.75" style="323" customWidth="1"/>
    <col min="11784" max="11784" width="2.375" style="323" customWidth="1"/>
    <col min="11785" max="11785" width="7.75" style="323" customWidth="1"/>
    <col min="11786" max="12032" width="9" style="323"/>
    <col min="12033" max="12033" width="9.625" style="323" customWidth="1"/>
    <col min="12034" max="12034" width="7.25" style="323" customWidth="1"/>
    <col min="12035" max="12035" width="9.625" style="323" customWidth="1"/>
    <col min="12036" max="12036" width="9" style="323"/>
    <col min="12037" max="12037" width="20" style="323" bestFit="1" customWidth="1"/>
    <col min="12038" max="12038" width="18.625" style="323" customWidth="1"/>
    <col min="12039" max="12039" width="7.75" style="323" customWidth="1"/>
    <col min="12040" max="12040" width="2.375" style="323" customWidth="1"/>
    <col min="12041" max="12041" width="7.75" style="323" customWidth="1"/>
    <col min="12042" max="12288" width="9" style="323"/>
    <col min="12289" max="12289" width="9.625" style="323" customWidth="1"/>
    <col min="12290" max="12290" width="7.25" style="323" customWidth="1"/>
    <col min="12291" max="12291" width="9.625" style="323" customWidth="1"/>
    <col min="12292" max="12292" width="9" style="323"/>
    <col min="12293" max="12293" width="20" style="323" bestFit="1" customWidth="1"/>
    <col min="12294" max="12294" width="18.625" style="323" customWidth="1"/>
    <col min="12295" max="12295" width="7.75" style="323" customWidth="1"/>
    <col min="12296" max="12296" width="2.375" style="323" customWidth="1"/>
    <col min="12297" max="12297" width="7.75" style="323" customWidth="1"/>
    <col min="12298" max="12544" width="9" style="323"/>
    <col min="12545" max="12545" width="9.625" style="323" customWidth="1"/>
    <col min="12546" max="12546" width="7.25" style="323" customWidth="1"/>
    <col min="12547" max="12547" width="9.625" style="323" customWidth="1"/>
    <col min="12548" max="12548" width="9" style="323"/>
    <col min="12549" max="12549" width="20" style="323" bestFit="1" customWidth="1"/>
    <col min="12550" max="12550" width="18.625" style="323" customWidth="1"/>
    <col min="12551" max="12551" width="7.75" style="323" customWidth="1"/>
    <col min="12552" max="12552" width="2.375" style="323" customWidth="1"/>
    <col min="12553" max="12553" width="7.75" style="323" customWidth="1"/>
    <col min="12554" max="12800" width="9" style="323"/>
    <col min="12801" max="12801" width="9.625" style="323" customWidth="1"/>
    <col min="12802" max="12802" width="7.25" style="323" customWidth="1"/>
    <col min="12803" max="12803" width="9.625" style="323" customWidth="1"/>
    <col min="12804" max="12804" width="9" style="323"/>
    <col min="12805" max="12805" width="20" style="323" bestFit="1" customWidth="1"/>
    <col min="12806" max="12806" width="18.625" style="323" customWidth="1"/>
    <col min="12807" max="12807" width="7.75" style="323" customWidth="1"/>
    <col min="12808" max="12808" width="2.375" style="323" customWidth="1"/>
    <col min="12809" max="12809" width="7.75" style="323" customWidth="1"/>
    <col min="12810" max="13056" width="9" style="323"/>
    <col min="13057" max="13057" width="9.625" style="323" customWidth="1"/>
    <col min="13058" max="13058" width="7.25" style="323" customWidth="1"/>
    <col min="13059" max="13059" width="9.625" style="323" customWidth="1"/>
    <col min="13060" max="13060" width="9" style="323"/>
    <col min="13061" max="13061" width="20" style="323" bestFit="1" customWidth="1"/>
    <col min="13062" max="13062" width="18.625" style="323" customWidth="1"/>
    <col min="13063" max="13063" width="7.75" style="323" customWidth="1"/>
    <col min="13064" max="13064" width="2.375" style="323" customWidth="1"/>
    <col min="13065" max="13065" width="7.75" style="323" customWidth="1"/>
    <col min="13066" max="13312" width="9" style="323"/>
    <col min="13313" max="13313" width="9.625" style="323" customWidth="1"/>
    <col min="13314" max="13314" width="7.25" style="323" customWidth="1"/>
    <col min="13315" max="13315" width="9.625" style="323" customWidth="1"/>
    <col min="13316" max="13316" width="9" style="323"/>
    <col min="13317" max="13317" width="20" style="323" bestFit="1" customWidth="1"/>
    <col min="13318" max="13318" width="18.625" style="323" customWidth="1"/>
    <col min="13319" max="13319" width="7.75" style="323" customWidth="1"/>
    <col min="13320" max="13320" width="2.375" style="323" customWidth="1"/>
    <col min="13321" max="13321" width="7.75" style="323" customWidth="1"/>
    <col min="13322" max="13568" width="9" style="323"/>
    <col min="13569" max="13569" width="9.625" style="323" customWidth="1"/>
    <col min="13570" max="13570" width="7.25" style="323" customWidth="1"/>
    <col min="13571" max="13571" width="9.625" style="323" customWidth="1"/>
    <col min="13572" max="13572" width="9" style="323"/>
    <col min="13573" max="13573" width="20" style="323" bestFit="1" customWidth="1"/>
    <col min="13574" max="13574" width="18.625" style="323" customWidth="1"/>
    <col min="13575" max="13575" width="7.75" style="323" customWidth="1"/>
    <col min="13576" max="13576" width="2.375" style="323" customWidth="1"/>
    <col min="13577" max="13577" width="7.75" style="323" customWidth="1"/>
    <col min="13578" max="13824" width="9" style="323"/>
    <col min="13825" max="13825" width="9.625" style="323" customWidth="1"/>
    <col min="13826" max="13826" width="7.25" style="323" customWidth="1"/>
    <col min="13827" max="13827" width="9.625" style="323" customWidth="1"/>
    <col min="13828" max="13828" width="9" style="323"/>
    <col min="13829" max="13829" width="20" style="323" bestFit="1" customWidth="1"/>
    <col min="13830" max="13830" width="18.625" style="323" customWidth="1"/>
    <col min="13831" max="13831" width="7.75" style="323" customWidth="1"/>
    <col min="13832" max="13832" width="2.375" style="323" customWidth="1"/>
    <col min="13833" max="13833" width="7.75" style="323" customWidth="1"/>
    <col min="13834" max="14080" width="9" style="323"/>
    <col min="14081" max="14081" width="9.625" style="323" customWidth="1"/>
    <col min="14082" max="14082" width="7.25" style="323" customWidth="1"/>
    <col min="14083" max="14083" width="9.625" style="323" customWidth="1"/>
    <col min="14084" max="14084" width="9" style="323"/>
    <col min="14085" max="14085" width="20" style="323" bestFit="1" customWidth="1"/>
    <col min="14086" max="14086" width="18.625" style="323" customWidth="1"/>
    <col min="14087" max="14087" width="7.75" style="323" customWidth="1"/>
    <col min="14088" max="14088" width="2.375" style="323" customWidth="1"/>
    <col min="14089" max="14089" width="7.75" style="323" customWidth="1"/>
    <col min="14090" max="14336" width="9" style="323"/>
    <col min="14337" max="14337" width="9.625" style="323" customWidth="1"/>
    <col min="14338" max="14338" width="7.25" style="323" customWidth="1"/>
    <col min="14339" max="14339" width="9.625" style="323" customWidth="1"/>
    <col min="14340" max="14340" width="9" style="323"/>
    <col min="14341" max="14341" width="20" style="323" bestFit="1" customWidth="1"/>
    <col min="14342" max="14342" width="18.625" style="323" customWidth="1"/>
    <col min="14343" max="14343" width="7.75" style="323" customWidth="1"/>
    <col min="14344" max="14344" width="2.375" style="323" customWidth="1"/>
    <col min="14345" max="14345" width="7.75" style="323" customWidth="1"/>
    <col min="14346" max="14592" width="9" style="323"/>
    <col min="14593" max="14593" width="9.625" style="323" customWidth="1"/>
    <col min="14594" max="14594" width="7.25" style="323" customWidth="1"/>
    <col min="14595" max="14595" width="9.625" style="323" customWidth="1"/>
    <col min="14596" max="14596" width="9" style="323"/>
    <col min="14597" max="14597" width="20" style="323" bestFit="1" customWidth="1"/>
    <col min="14598" max="14598" width="18.625" style="323" customWidth="1"/>
    <col min="14599" max="14599" width="7.75" style="323" customWidth="1"/>
    <col min="14600" max="14600" width="2.375" style="323" customWidth="1"/>
    <col min="14601" max="14601" width="7.75" style="323" customWidth="1"/>
    <col min="14602" max="14848" width="9" style="323"/>
    <col min="14849" max="14849" width="9.625" style="323" customWidth="1"/>
    <col min="14850" max="14850" width="7.25" style="323" customWidth="1"/>
    <col min="14851" max="14851" width="9.625" style="323" customWidth="1"/>
    <col min="14852" max="14852" width="9" style="323"/>
    <col min="14853" max="14853" width="20" style="323" bestFit="1" customWidth="1"/>
    <col min="14854" max="14854" width="18.625" style="323" customWidth="1"/>
    <col min="14855" max="14855" width="7.75" style="323" customWidth="1"/>
    <col min="14856" max="14856" width="2.375" style="323" customWidth="1"/>
    <col min="14857" max="14857" width="7.75" style="323" customWidth="1"/>
    <col min="14858" max="15104" width="9" style="323"/>
    <col min="15105" max="15105" width="9.625" style="323" customWidth="1"/>
    <col min="15106" max="15106" width="7.25" style="323" customWidth="1"/>
    <col min="15107" max="15107" width="9.625" style="323" customWidth="1"/>
    <col min="15108" max="15108" width="9" style="323"/>
    <col min="15109" max="15109" width="20" style="323" bestFit="1" customWidth="1"/>
    <col min="15110" max="15110" width="18.625" style="323" customWidth="1"/>
    <col min="15111" max="15111" width="7.75" style="323" customWidth="1"/>
    <col min="15112" max="15112" width="2.375" style="323" customWidth="1"/>
    <col min="15113" max="15113" width="7.75" style="323" customWidth="1"/>
    <col min="15114" max="15360" width="9" style="323"/>
    <col min="15361" max="15361" width="9.625" style="323" customWidth="1"/>
    <col min="15362" max="15362" width="7.25" style="323" customWidth="1"/>
    <col min="15363" max="15363" width="9.625" style="323" customWidth="1"/>
    <col min="15364" max="15364" width="9" style="323"/>
    <col min="15365" max="15365" width="20" style="323" bestFit="1" customWidth="1"/>
    <col min="15366" max="15366" width="18.625" style="323" customWidth="1"/>
    <col min="15367" max="15367" width="7.75" style="323" customWidth="1"/>
    <col min="15368" max="15368" width="2.375" style="323" customWidth="1"/>
    <col min="15369" max="15369" width="7.75" style="323" customWidth="1"/>
    <col min="15370" max="15616" width="9" style="323"/>
    <col min="15617" max="15617" width="9.625" style="323" customWidth="1"/>
    <col min="15618" max="15618" width="7.25" style="323" customWidth="1"/>
    <col min="15619" max="15619" width="9.625" style="323" customWidth="1"/>
    <col min="15620" max="15620" width="9" style="323"/>
    <col min="15621" max="15621" width="20" style="323" bestFit="1" customWidth="1"/>
    <col min="15622" max="15622" width="18.625" style="323" customWidth="1"/>
    <col min="15623" max="15623" width="7.75" style="323" customWidth="1"/>
    <col min="15624" max="15624" width="2.375" style="323" customWidth="1"/>
    <col min="15625" max="15625" width="7.75" style="323" customWidth="1"/>
    <col min="15626" max="15872" width="9" style="323"/>
    <col min="15873" max="15873" width="9.625" style="323" customWidth="1"/>
    <col min="15874" max="15874" width="7.25" style="323" customWidth="1"/>
    <col min="15875" max="15875" width="9.625" style="323" customWidth="1"/>
    <col min="15876" max="15876" width="9" style="323"/>
    <col min="15877" max="15877" width="20" style="323" bestFit="1" customWidth="1"/>
    <col min="15878" max="15878" width="18.625" style="323" customWidth="1"/>
    <col min="15879" max="15879" width="7.75" style="323" customWidth="1"/>
    <col min="15880" max="15880" width="2.375" style="323" customWidth="1"/>
    <col min="15881" max="15881" width="7.75" style="323" customWidth="1"/>
    <col min="15882" max="16128" width="9" style="323"/>
    <col min="16129" max="16129" width="9.625" style="323" customWidth="1"/>
    <col min="16130" max="16130" width="7.25" style="323" customWidth="1"/>
    <col min="16131" max="16131" width="9.625" style="323" customWidth="1"/>
    <col min="16132" max="16132" width="9" style="323"/>
    <col min="16133" max="16133" width="20" style="323" bestFit="1" customWidth="1"/>
    <col min="16134" max="16134" width="18.625" style="323" customWidth="1"/>
    <col min="16135" max="16135" width="7.75" style="323" customWidth="1"/>
    <col min="16136" max="16136" width="2.375" style="323" customWidth="1"/>
    <col min="16137" max="16137" width="7.75" style="323" customWidth="1"/>
    <col min="16138" max="16384" width="9" style="323"/>
  </cols>
  <sheetData>
    <row r="1" spans="1:8" ht="21" customHeight="1">
      <c r="A1" s="318"/>
      <c r="B1" s="319"/>
      <c r="C1" s="320"/>
      <c r="D1" s="321"/>
      <c r="E1" s="321"/>
      <c r="F1" s="321"/>
      <c r="G1" s="321"/>
      <c r="H1" s="322"/>
    </row>
    <row r="2" spans="1:8" ht="24">
      <c r="A2" s="547" t="s">
        <v>165</v>
      </c>
      <c r="B2" s="548"/>
      <c r="C2" s="548"/>
      <c r="D2" s="548"/>
      <c r="E2" s="548"/>
      <c r="F2" s="548"/>
      <c r="G2" s="548"/>
      <c r="H2" s="549"/>
    </row>
    <row r="3" spans="1:8" ht="30" customHeight="1">
      <c r="A3" s="550"/>
      <c r="B3" s="548"/>
      <c r="C3" s="548"/>
      <c r="D3" s="548"/>
      <c r="E3" s="548"/>
      <c r="F3" s="548"/>
      <c r="G3" s="548"/>
      <c r="H3" s="549"/>
    </row>
    <row r="4" spans="1:8">
      <c r="A4" s="141"/>
      <c r="B4" s="324"/>
      <c r="C4" s="325"/>
      <c r="D4" s="38"/>
      <c r="E4" s="38"/>
      <c r="F4" s="38"/>
      <c r="G4" s="38"/>
      <c r="H4" s="326"/>
    </row>
    <row r="5" spans="1:8">
      <c r="A5" s="327"/>
      <c r="B5" s="328"/>
      <c r="C5" s="328"/>
      <c r="D5" s="328"/>
      <c r="E5" s="328"/>
      <c r="F5" s="328"/>
      <c r="G5" s="328"/>
      <c r="H5" s="329"/>
    </row>
    <row r="6" spans="1:8" ht="23.25" customHeight="1">
      <c r="A6" s="330"/>
      <c r="B6" s="331" t="s">
        <v>166</v>
      </c>
      <c r="C6" s="332"/>
      <c r="D6" s="333" t="s">
        <v>167</v>
      </c>
      <c r="E6" s="333"/>
      <c r="F6" s="334"/>
      <c r="G6" s="334"/>
      <c r="H6" s="326"/>
    </row>
    <row r="7" spans="1:8" s="340" customFormat="1" ht="17.100000000000001" customHeight="1">
      <c r="A7" s="335"/>
      <c r="B7" s="336">
        <v>1</v>
      </c>
      <c r="C7" s="337"/>
      <c r="D7" s="334" t="s">
        <v>168</v>
      </c>
      <c r="E7" s="334"/>
      <c r="F7" s="334"/>
      <c r="G7" s="338"/>
      <c r="H7" s="339"/>
    </row>
    <row r="8" spans="1:8" s="340" customFormat="1" ht="17.100000000000001" customHeight="1">
      <c r="A8" s="335"/>
      <c r="B8" s="341"/>
      <c r="C8" s="337"/>
      <c r="D8" s="334"/>
      <c r="E8" s="334"/>
      <c r="F8" s="334"/>
      <c r="G8" s="334"/>
      <c r="H8" s="339"/>
    </row>
    <row r="9" spans="1:8" s="340" customFormat="1" ht="17.100000000000001" customHeight="1">
      <c r="A9" s="335"/>
      <c r="B9" s="342">
        <v>2</v>
      </c>
      <c r="C9" s="337"/>
      <c r="D9" s="334" t="s">
        <v>169</v>
      </c>
      <c r="E9" s="334"/>
      <c r="F9" s="334"/>
      <c r="G9" s="338"/>
      <c r="H9" s="339"/>
    </row>
    <row r="10" spans="1:8" s="340" customFormat="1" ht="17.100000000000001" customHeight="1">
      <c r="A10" s="335"/>
      <c r="B10" s="341"/>
      <c r="C10" s="337"/>
      <c r="D10" s="334"/>
      <c r="E10" s="334"/>
      <c r="F10" s="334"/>
      <c r="G10" s="334"/>
      <c r="H10" s="339"/>
    </row>
    <row r="11" spans="1:8" s="340" customFormat="1" ht="17.100000000000001" customHeight="1">
      <c r="A11" s="335"/>
      <c r="B11" s="343">
        <v>3</v>
      </c>
      <c r="C11" s="337"/>
      <c r="D11" s="334" t="s">
        <v>170</v>
      </c>
      <c r="E11" s="334"/>
      <c r="F11" s="334"/>
      <c r="G11" s="338"/>
      <c r="H11" s="339"/>
    </row>
    <row r="12" spans="1:8" s="340" customFormat="1" ht="17.100000000000001" customHeight="1">
      <c r="A12" s="335"/>
      <c r="B12" s="341"/>
      <c r="C12" s="337"/>
      <c r="D12" s="334"/>
      <c r="E12" s="334"/>
      <c r="F12" s="334"/>
      <c r="G12" s="334"/>
      <c r="H12" s="339"/>
    </row>
    <row r="13" spans="1:8" s="340" customFormat="1" ht="17.100000000000001" customHeight="1">
      <c r="A13" s="335"/>
      <c r="B13" s="480">
        <v>4</v>
      </c>
      <c r="C13" s="337"/>
      <c r="D13" s="334" t="s">
        <v>171</v>
      </c>
      <c r="E13" s="334"/>
      <c r="F13" s="334"/>
      <c r="G13" s="338"/>
      <c r="H13" s="339"/>
    </row>
    <row r="14" spans="1:8" s="340" customFormat="1" ht="17.100000000000001" customHeight="1">
      <c r="A14" s="335"/>
      <c r="B14" s="341" t="s">
        <v>172</v>
      </c>
      <c r="C14" s="337"/>
      <c r="D14" s="334"/>
      <c r="E14" s="334"/>
      <c r="F14" s="334"/>
      <c r="G14" s="334"/>
      <c r="H14" s="339"/>
    </row>
    <row r="15" spans="1:8" s="340" customFormat="1" ht="17.100000000000001" customHeight="1">
      <c r="A15" s="335"/>
      <c r="B15" s="344">
        <v>5</v>
      </c>
      <c r="C15" s="345"/>
      <c r="D15" s="334" t="s">
        <v>173</v>
      </c>
      <c r="E15" s="334"/>
      <c r="F15" s="334"/>
      <c r="G15" s="338"/>
      <c r="H15" s="339"/>
    </row>
    <row r="16" spans="1:8" s="340" customFormat="1" ht="17.100000000000001" customHeight="1">
      <c r="A16" s="335"/>
      <c r="B16" s="341"/>
      <c r="C16" s="337"/>
      <c r="D16" s="334"/>
      <c r="E16" s="334"/>
      <c r="F16" s="334"/>
      <c r="G16" s="334"/>
      <c r="H16" s="339"/>
    </row>
    <row r="17" spans="1:8" s="340" customFormat="1" ht="17.100000000000001" customHeight="1">
      <c r="A17" s="335"/>
      <c r="B17" s="346">
        <v>6</v>
      </c>
      <c r="C17" s="337"/>
      <c r="D17" s="334" t="s">
        <v>174</v>
      </c>
      <c r="E17" s="334"/>
      <c r="F17" s="334"/>
      <c r="G17" s="334"/>
      <c r="H17" s="339"/>
    </row>
    <row r="18" spans="1:8" s="340" customFormat="1" ht="17.100000000000001" customHeight="1">
      <c r="A18" s="335"/>
      <c r="B18" s="341"/>
      <c r="C18" s="337"/>
      <c r="D18" s="334"/>
      <c r="E18" s="334"/>
      <c r="F18" s="334"/>
      <c r="G18" s="334"/>
      <c r="H18" s="339"/>
    </row>
    <row r="19" spans="1:8" s="340" customFormat="1" ht="17.100000000000001" customHeight="1">
      <c r="A19" s="335"/>
      <c r="B19" s="347">
        <v>7</v>
      </c>
      <c r="C19" s="337"/>
      <c r="D19" s="334" t="s">
        <v>175</v>
      </c>
      <c r="E19" s="334"/>
      <c r="F19" s="334"/>
      <c r="G19" s="334"/>
      <c r="H19" s="339"/>
    </row>
    <row r="20" spans="1:8" s="340" customFormat="1" ht="17.100000000000001" customHeight="1">
      <c r="A20" s="335"/>
      <c r="B20" s="341"/>
      <c r="C20" s="337"/>
      <c r="D20" s="334"/>
      <c r="E20" s="334"/>
      <c r="F20" s="334"/>
      <c r="G20" s="334"/>
      <c r="H20" s="339"/>
    </row>
    <row r="21" spans="1:8" s="340" customFormat="1" ht="17.100000000000001" customHeight="1">
      <c r="A21" s="335"/>
      <c r="B21" s="348">
        <v>8</v>
      </c>
      <c r="C21" s="337"/>
      <c r="D21" s="334" t="s">
        <v>176</v>
      </c>
      <c r="E21" s="334"/>
      <c r="F21" s="334"/>
      <c r="G21" s="334"/>
      <c r="H21" s="339"/>
    </row>
    <row r="22" spans="1:8" s="340" customFormat="1" ht="17.100000000000001" customHeight="1">
      <c r="A22" s="335"/>
      <c r="B22" s="341"/>
      <c r="C22" s="337"/>
      <c r="D22" s="334"/>
      <c r="E22" s="334"/>
      <c r="F22" s="334"/>
      <c r="G22" s="334"/>
      <c r="H22" s="339"/>
    </row>
    <row r="23" spans="1:8" s="340" customFormat="1" ht="17.100000000000001" customHeight="1">
      <c r="A23" s="335"/>
      <c r="B23" s="349">
        <v>9</v>
      </c>
      <c r="C23" s="337"/>
      <c r="D23" s="334" t="s">
        <v>177</v>
      </c>
      <c r="E23" s="334"/>
      <c r="F23" s="334"/>
      <c r="G23" s="334"/>
      <c r="H23" s="339"/>
    </row>
    <row r="24" spans="1:8" s="340" customFormat="1" ht="17.100000000000001" customHeight="1">
      <c r="A24" s="335"/>
      <c r="B24" s="341"/>
      <c r="C24" s="337"/>
      <c r="D24" s="334"/>
      <c r="E24" s="334"/>
      <c r="F24" s="334"/>
      <c r="G24" s="334"/>
      <c r="H24" s="339"/>
    </row>
    <row r="25" spans="1:8" s="340" customFormat="1" ht="17.100000000000001" customHeight="1">
      <c r="A25" s="335"/>
      <c r="B25" s="350">
        <v>10</v>
      </c>
      <c r="C25" s="337"/>
      <c r="D25" s="334" t="s">
        <v>178</v>
      </c>
      <c r="E25" s="334"/>
      <c r="F25" s="334"/>
      <c r="G25" s="334"/>
      <c r="H25" s="339"/>
    </row>
    <row r="26" spans="1:8" s="340" customFormat="1" ht="17.100000000000001" customHeight="1">
      <c r="A26" s="335"/>
      <c r="B26" s="341"/>
      <c r="C26" s="337"/>
      <c r="D26" s="334"/>
      <c r="E26" s="334"/>
      <c r="F26" s="334"/>
      <c r="G26" s="334"/>
      <c r="H26" s="339"/>
    </row>
    <row r="27" spans="1:8" s="340" customFormat="1" ht="17.100000000000001" customHeight="1">
      <c r="A27" s="335"/>
      <c r="B27" s="351">
        <v>11</v>
      </c>
      <c r="C27" s="337"/>
      <c r="D27" s="334" t="s">
        <v>179</v>
      </c>
      <c r="E27" s="334"/>
      <c r="F27" s="334"/>
      <c r="G27" s="334"/>
      <c r="H27" s="339"/>
    </row>
    <row r="28" spans="1:8" s="340" customFormat="1" ht="17.100000000000001" customHeight="1">
      <c r="A28" s="335"/>
      <c r="B28" s="341"/>
      <c r="C28" s="337"/>
      <c r="D28" s="334"/>
      <c r="E28" s="334"/>
      <c r="F28" s="334"/>
      <c r="G28" s="334"/>
      <c r="H28" s="339"/>
    </row>
    <row r="29" spans="1:8" s="340" customFormat="1" ht="17.100000000000001" customHeight="1">
      <c r="A29" s="335"/>
      <c r="B29" s="376">
        <v>12</v>
      </c>
      <c r="C29" s="337"/>
      <c r="D29" s="334" t="s">
        <v>180</v>
      </c>
      <c r="E29" s="334"/>
      <c r="F29" s="334"/>
      <c r="G29" s="334"/>
      <c r="H29" s="339"/>
    </row>
    <row r="30" spans="1:8" s="340" customFormat="1" ht="17.100000000000001" customHeight="1">
      <c r="A30" s="352"/>
      <c r="B30" s="353"/>
      <c r="C30" s="354"/>
      <c r="D30" s="355"/>
      <c r="E30" s="355"/>
      <c r="F30" s="355"/>
      <c r="G30" s="355"/>
      <c r="H30" s="356"/>
    </row>
    <row r="31" spans="1:8" s="340" customFormat="1" ht="17.100000000000001" customHeight="1">
      <c r="A31" s="335"/>
      <c r="B31" s="376">
        <v>13</v>
      </c>
      <c r="C31" s="357"/>
      <c r="D31" s="334" t="s">
        <v>181</v>
      </c>
      <c r="E31" s="334"/>
      <c r="F31" s="334"/>
      <c r="G31" s="334"/>
      <c r="H31" s="339"/>
    </row>
    <row r="32" spans="1:8" s="340" customFormat="1" ht="17.100000000000001" customHeight="1">
      <c r="A32" s="335"/>
      <c r="B32" s="341"/>
      <c r="C32" s="337"/>
      <c r="D32" s="334"/>
      <c r="E32" s="334"/>
      <c r="F32" s="334"/>
      <c r="G32" s="334"/>
      <c r="H32" s="339"/>
    </row>
    <row r="33" spans="1:8" s="340" customFormat="1" ht="17.100000000000001" customHeight="1">
      <c r="A33" s="335"/>
      <c r="B33" s="376">
        <v>14</v>
      </c>
      <c r="C33" s="337"/>
      <c r="D33" s="334" t="s">
        <v>182</v>
      </c>
      <c r="E33" s="334"/>
      <c r="F33" s="334"/>
      <c r="G33" s="334"/>
      <c r="H33" s="339"/>
    </row>
    <row r="34" spans="1:8" s="340" customFormat="1" ht="17.100000000000001" customHeight="1">
      <c r="A34" s="358"/>
      <c r="B34" s="341"/>
      <c r="C34" s="337"/>
      <c r="D34" s="359"/>
      <c r="E34" s="359"/>
      <c r="F34" s="359"/>
      <c r="G34" s="359"/>
      <c r="H34" s="360"/>
    </row>
    <row r="35" spans="1:8" s="340" customFormat="1" ht="17.100000000000001" customHeight="1">
      <c r="A35" s="361"/>
      <c r="B35" s="376">
        <v>15</v>
      </c>
      <c r="C35" s="337"/>
      <c r="D35" s="362" t="s">
        <v>105</v>
      </c>
      <c r="E35" s="362" t="s">
        <v>183</v>
      </c>
      <c r="F35" s="362"/>
      <c r="G35" s="362"/>
      <c r="H35" s="363"/>
    </row>
    <row r="36" spans="1:8" s="340" customFormat="1" ht="17.100000000000001" customHeight="1">
      <c r="A36" s="358"/>
      <c r="B36" s="364"/>
      <c r="C36" s="365"/>
      <c r="D36" s="359"/>
      <c r="E36" s="359"/>
      <c r="F36" s="359"/>
      <c r="G36" s="359"/>
      <c r="H36" s="360"/>
    </row>
    <row r="37" spans="1:8" s="340" customFormat="1" ht="17.100000000000001" customHeight="1">
      <c r="A37" s="335"/>
      <c r="B37" s="376">
        <v>16</v>
      </c>
      <c r="C37" s="357"/>
      <c r="D37" s="334" t="s">
        <v>184</v>
      </c>
      <c r="E37" s="334"/>
      <c r="F37" s="334"/>
      <c r="G37" s="334"/>
      <c r="H37" s="339"/>
    </row>
    <row r="38" spans="1:8" s="340" customFormat="1" ht="17.100000000000001" customHeight="1">
      <c r="A38" s="335"/>
      <c r="B38" s="341"/>
      <c r="C38" s="337"/>
      <c r="D38" s="334"/>
      <c r="E38" s="334"/>
      <c r="F38" s="334"/>
      <c r="G38" s="334"/>
      <c r="H38" s="339"/>
    </row>
    <row r="39" spans="1:8" s="340" customFormat="1" ht="17.100000000000001" customHeight="1">
      <c r="A39" s="335"/>
      <c r="B39" s="376">
        <v>17</v>
      </c>
      <c r="C39" s="357"/>
      <c r="D39" s="334" t="s">
        <v>185</v>
      </c>
      <c r="E39" s="334"/>
      <c r="F39" s="334"/>
      <c r="G39" s="334"/>
      <c r="H39" s="339"/>
    </row>
    <row r="40" spans="1:8" s="340" customFormat="1" ht="17.100000000000001" customHeight="1">
      <c r="A40" s="335"/>
      <c r="B40" s="377"/>
      <c r="C40" s="357"/>
      <c r="D40" s="334"/>
      <c r="E40" s="334"/>
      <c r="F40" s="334"/>
      <c r="G40" s="334"/>
      <c r="H40" s="339"/>
    </row>
    <row r="41" spans="1:8" s="340" customFormat="1" ht="17.100000000000001" customHeight="1">
      <c r="A41" s="335"/>
      <c r="B41" s="341"/>
      <c r="C41" s="366"/>
      <c r="D41" s="334"/>
      <c r="E41" s="334"/>
      <c r="F41" s="334"/>
      <c r="G41" s="334"/>
      <c r="H41" s="339"/>
    </row>
    <row r="42" spans="1:8" s="340" customFormat="1" ht="29.25" customHeight="1">
      <c r="A42" s="551" t="s">
        <v>186</v>
      </c>
      <c r="B42" s="552"/>
      <c r="C42" s="552"/>
      <c r="D42" s="552"/>
      <c r="E42" s="552"/>
      <c r="F42" s="552"/>
      <c r="G42" s="552"/>
      <c r="H42" s="553"/>
    </row>
    <row r="43" spans="1:8" s="340" customFormat="1" ht="14.25">
      <c r="A43" s="367"/>
      <c r="B43" s="368"/>
      <c r="C43" s="369"/>
      <c r="D43" s="370"/>
      <c r="E43" s="370"/>
      <c r="F43" s="370"/>
      <c r="G43" s="370"/>
      <c r="H43" s="371"/>
    </row>
    <row r="44" spans="1:8" s="373" customFormat="1">
      <c r="A44" s="372"/>
      <c r="B44" s="324"/>
      <c r="C44" s="325"/>
      <c r="D44" s="372"/>
      <c r="E44" s="372"/>
      <c r="F44" s="372"/>
      <c r="G44" s="372"/>
      <c r="H44" s="372"/>
    </row>
    <row r="45" spans="1:8" s="373" customFormat="1">
      <c r="A45" s="372"/>
      <c r="B45" s="324"/>
      <c r="C45" s="325"/>
      <c r="D45" s="372"/>
      <c r="E45" s="372"/>
      <c r="F45" s="372"/>
      <c r="G45" s="372"/>
      <c r="H45" s="372"/>
    </row>
    <row r="46" spans="1:8" s="373" customFormat="1">
      <c r="A46" s="372"/>
      <c r="B46" s="324"/>
      <c r="C46" s="325"/>
      <c r="D46" s="372"/>
      <c r="E46" s="372"/>
      <c r="F46" s="372"/>
      <c r="G46" s="372"/>
      <c r="H46" s="372"/>
    </row>
    <row r="47" spans="1:8" s="373" customFormat="1">
      <c r="A47" s="372"/>
      <c r="B47" s="324"/>
      <c r="C47" s="325"/>
      <c r="D47" s="372"/>
      <c r="E47" s="372"/>
      <c r="F47" s="372"/>
      <c r="G47" s="372"/>
      <c r="H47" s="372"/>
    </row>
    <row r="48" spans="1:8" s="373" customFormat="1">
      <c r="A48" s="372"/>
      <c r="B48" s="324"/>
      <c r="C48" s="325"/>
      <c r="D48" s="372"/>
      <c r="E48" s="372"/>
      <c r="F48" s="372"/>
      <c r="G48" s="372"/>
      <c r="H48" s="372"/>
    </row>
    <row r="49" spans="1:8" s="373" customFormat="1">
      <c r="A49" s="372"/>
      <c r="B49" s="324"/>
      <c r="C49" s="325"/>
      <c r="D49" s="372"/>
      <c r="E49" s="372"/>
      <c r="F49" s="372"/>
      <c r="G49" s="372"/>
      <c r="H49" s="372"/>
    </row>
    <row r="50" spans="1:8" s="373" customFormat="1">
      <c r="A50" s="372"/>
      <c r="B50" s="324"/>
      <c r="C50" s="325"/>
      <c r="D50" s="372"/>
      <c r="E50" s="372"/>
      <c r="F50" s="372"/>
      <c r="G50" s="372"/>
      <c r="H50" s="372"/>
    </row>
    <row r="51" spans="1:8" s="373" customFormat="1">
      <c r="A51" s="372"/>
      <c r="B51" s="324"/>
      <c r="C51" s="325"/>
      <c r="D51" s="372"/>
      <c r="E51" s="372"/>
      <c r="F51" s="372"/>
      <c r="G51" s="372"/>
      <c r="H51" s="372"/>
    </row>
    <row r="52" spans="1:8" s="373" customFormat="1">
      <c r="A52" s="372"/>
      <c r="B52" s="324"/>
      <c r="C52" s="325"/>
      <c r="D52" s="372"/>
      <c r="E52" s="372"/>
      <c r="F52" s="372"/>
      <c r="G52" s="372"/>
      <c r="H52" s="372"/>
    </row>
    <row r="53" spans="1:8" s="373" customFormat="1">
      <c r="A53" s="372"/>
      <c r="B53" s="324"/>
      <c r="C53" s="325"/>
      <c r="D53" s="372"/>
      <c r="E53" s="372"/>
      <c r="F53" s="372"/>
      <c r="G53" s="372"/>
      <c r="H53" s="372"/>
    </row>
    <row r="54" spans="1:8" s="373" customFormat="1">
      <c r="A54" s="372"/>
      <c r="B54" s="324"/>
      <c r="C54" s="325"/>
      <c r="D54" s="372"/>
      <c r="E54" s="372"/>
      <c r="F54" s="372"/>
      <c r="G54" s="372"/>
      <c r="H54" s="372"/>
    </row>
    <row r="55" spans="1:8" s="373" customFormat="1">
      <c r="B55" s="374"/>
      <c r="C55" s="375"/>
    </row>
    <row r="56" spans="1:8" s="373" customFormat="1">
      <c r="B56" s="374"/>
      <c r="C56" s="375"/>
    </row>
    <row r="57" spans="1:8" s="373" customFormat="1">
      <c r="B57" s="374"/>
      <c r="C57" s="375"/>
    </row>
    <row r="58" spans="1:8" s="373" customFormat="1">
      <c r="B58" s="374"/>
      <c r="C58" s="375"/>
    </row>
    <row r="59" spans="1:8" s="373" customFormat="1">
      <c r="B59" s="374"/>
      <c r="C59" s="375"/>
    </row>
    <row r="60" spans="1:8" s="373" customFormat="1">
      <c r="B60" s="374"/>
      <c r="C60" s="375"/>
    </row>
    <row r="61" spans="1:8" s="373" customFormat="1">
      <c r="B61" s="374"/>
      <c r="C61" s="375"/>
    </row>
    <row r="62" spans="1:8" s="373" customFormat="1">
      <c r="B62" s="374"/>
      <c r="C62" s="375"/>
    </row>
    <row r="63" spans="1:8" s="373" customFormat="1">
      <c r="B63" s="374"/>
      <c r="C63" s="375"/>
    </row>
    <row r="64" spans="1:8" s="373" customFormat="1">
      <c r="B64" s="374"/>
      <c r="C64" s="375"/>
    </row>
    <row r="65" spans="2:3" s="373" customFormat="1">
      <c r="B65" s="374"/>
      <c r="C65" s="375"/>
    </row>
    <row r="66" spans="2:3" s="373" customFormat="1">
      <c r="B66" s="374"/>
      <c r="C66" s="375"/>
    </row>
    <row r="67" spans="2:3" s="373" customFormat="1">
      <c r="B67" s="374"/>
      <c r="C67" s="375"/>
    </row>
    <row r="68" spans="2:3" s="373" customFormat="1">
      <c r="B68" s="374"/>
      <c r="C68" s="375"/>
    </row>
    <row r="69" spans="2:3" s="373" customFormat="1">
      <c r="B69" s="374"/>
      <c r="C69" s="375"/>
    </row>
    <row r="70" spans="2:3" s="373" customFormat="1">
      <c r="B70" s="374"/>
      <c r="C70" s="375"/>
    </row>
    <row r="71" spans="2:3" s="373" customFormat="1">
      <c r="B71" s="374"/>
      <c r="C71" s="375"/>
    </row>
    <row r="72" spans="2:3" s="373" customFormat="1">
      <c r="B72" s="374"/>
      <c r="C72" s="375"/>
    </row>
    <row r="73" spans="2:3" s="373" customFormat="1">
      <c r="B73" s="374"/>
      <c r="C73" s="375"/>
    </row>
    <row r="74" spans="2:3" s="373" customFormat="1">
      <c r="B74" s="374"/>
      <c r="C74" s="375"/>
    </row>
    <row r="75" spans="2:3" s="373" customFormat="1">
      <c r="B75" s="374"/>
      <c r="C75" s="375"/>
    </row>
    <row r="76" spans="2:3" s="373" customFormat="1">
      <c r="B76" s="374"/>
      <c r="C76" s="375"/>
    </row>
    <row r="77" spans="2:3" s="373" customFormat="1">
      <c r="B77" s="374"/>
      <c r="C77" s="375"/>
    </row>
    <row r="78" spans="2:3" s="373" customFormat="1">
      <c r="B78" s="374"/>
      <c r="C78" s="375"/>
    </row>
    <row r="79" spans="2:3" s="373" customFormat="1">
      <c r="B79" s="374"/>
      <c r="C79" s="375"/>
    </row>
    <row r="80" spans="2:3" s="373" customFormat="1">
      <c r="B80" s="374"/>
      <c r="C80" s="375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/>
  <cols>
    <col min="1" max="1" width="8.5" style="488" customWidth="1"/>
    <col min="2" max="2" width="13.375" style="488" customWidth="1"/>
    <col min="3" max="16384" width="10.625" style="488"/>
  </cols>
  <sheetData>
    <row r="1" spans="1:13" ht="17.25" customHeight="1">
      <c r="A1" s="554" t="s">
        <v>159</v>
      </c>
      <c r="F1" s="203"/>
      <c r="G1" s="203"/>
      <c r="H1" s="203"/>
    </row>
    <row r="2" spans="1:13">
      <c r="A2" s="548"/>
    </row>
    <row r="3" spans="1:13" ht="17.25">
      <c r="A3" s="548"/>
      <c r="C3" s="203"/>
    </row>
    <row r="4" spans="1:13" ht="17.25">
      <c r="A4" s="548"/>
      <c r="J4" s="203"/>
      <c r="K4" s="203"/>
      <c r="L4" s="203"/>
      <c r="M4" s="203"/>
    </row>
    <row r="5" spans="1:13">
      <c r="A5" s="548"/>
    </row>
    <row r="6" spans="1:13">
      <c r="A6" s="548"/>
    </row>
    <row r="7" spans="1:13">
      <c r="A7" s="548"/>
    </row>
    <row r="8" spans="1:13">
      <c r="A8" s="548"/>
    </row>
    <row r="9" spans="1:13">
      <c r="A9" s="548"/>
    </row>
    <row r="10" spans="1:13">
      <c r="A10" s="548"/>
    </row>
    <row r="11" spans="1:13">
      <c r="A11" s="548"/>
    </row>
    <row r="12" spans="1:13">
      <c r="A12" s="548"/>
    </row>
    <row r="13" spans="1:13">
      <c r="A13" s="548"/>
    </row>
    <row r="14" spans="1:13">
      <c r="A14" s="548"/>
    </row>
    <row r="15" spans="1:13">
      <c r="A15" s="548"/>
    </row>
    <row r="16" spans="1:13">
      <c r="A16" s="548"/>
    </row>
    <row r="17" spans="1:15">
      <c r="A17" s="548"/>
    </row>
    <row r="18" spans="1:15">
      <c r="A18" s="548"/>
    </row>
    <row r="19" spans="1:15">
      <c r="A19" s="548"/>
    </row>
    <row r="20" spans="1:15">
      <c r="A20" s="548"/>
    </row>
    <row r="21" spans="1:15">
      <c r="A21" s="548"/>
    </row>
    <row r="22" spans="1:15">
      <c r="A22" s="548"/>
    </row>
    <row r="23" spans="1:15">
      <c r="A23" s="548"/>
    </row>
    <row r="24" spans="1:15">
      <c r="A24" s="548"/>
    </row>
    <row r="25" spans="1:15">
      <c r="A25" s="548"/>
    </row>
    <row r="26" spans="1:15">
      <c r="A26" s="548"/>
    </row>
    <row r="27" spans="1:15">
      <c r="A27" s="548"/>
    </row>
    <row r="28" spans="1:15">
      <c r="A28" s="548"/>
    </row>
    <row r="29" spans="1:15">
      <c r="A29" s="548"/>
      <c r="O29" s="485"/>
    </row>
    <row r="30" spans="1:15">
      <c r="A30" s="548"/>
    </row>
    <row r="31" spans="1:15">
      <c r="A31" s="548"/>
    </row>
    <row r="32" spans="1:15">
      <c r="A32" s="548"/>
    </row>
    <row r="33" spans="1:15">
      <c r="A33" s="548"/>
    </row>
    <row r="34" spans="1:15">
      <c r="A34" s="548"/>
    </row>
    <row r="35" spans="1:15" s="51" customFormat="1" ht="20.100000000000001" customHeight="1">
      <c r="A35" s="548"/>
      <c r="B35" s="515" t="s">
        <v>215</v>
      </c>
      <c r="C35" s="515" t="s">
        <v>131</v>
      </c>
      <c r="D35" s="515" t="s">
        <v>135</v>
      </c>
      <c r="E35" s="515" t="s">
        <v>148</v>
      </c>
      <c r="F35" s="515" t="s">
        <v>158</v>
      </c>
      <c r="G35" s="515" t="s">
        <v>189</v>
      </c>
      <c r="H35" s="515" t="s">
        <v>191</v>
      </c>
      <c r="I35" s="516" t="s">
        <v>194</v>
      </c>
      <c r="J35" s="517" t="s">
        <v>197</v>
      </c>
      <c r="K35" s="517" t="s">
        <v>203</v>
      </c>
      <c r="L35" s="517" t="s">
        <v>218</v>
      </c>
      <c r="M35" s="518" t="s">
        <v>227</v>
      </c>
      <c r="N35" s="56"/>
      <c r="O35" s="205"/>
    </row>
    <row r="36" spans="1:15" ht="25.5" customHeight="1">
      <c r="A36" s="548"/>
      <c r="B36" s="272" t="s">
        <v>133</v>
      </c>
      <c r="C36" s="386">
        <v>116.1</v>
      </c>
      <c r="D36" s="386">
        <v>108.8</v>
      </c>
      <c r="E36" s="386">
        <v>101.6</v>
      </c>
      <c r="F36" s="386">
        <v>107.2</v>
      </c>
      <c r="G36" s="386">
        <v>105</v>
      </c>
      <c r="H36" s="386">
        <v>95.8</v>
      </c>
      <c r="I36" s="386">
        <v>99.5</v>
      </c>
      <c r="J36" s="386">
        <v>100.7</v>
      </c>
      <c r="K36" s="386">
        <v>106.9</v>
      </c>
      <c r="L36" s="386">
        <v>108.5</v>
      </c>
      <c r="M36" s="386">
        <v>112.3</v>
      </c>
      <c r="N36" s="1"/>
      <c r="O36" s="1"/>
    </row>
    <row r="37" spans="1:15" ht="25.5" customHeight="1">
      <c r="A37" s="548"/>
      <c r="B37" s="271" t="s">
        <v>163</v>
      </c>
      <c r="C37" s="386">
        <v>214.4</v>
      </c>
      <c r="D37" s="386">
        <v>218.3</v>
      </c>
      <c r="E37" s="386">
        <v>215.3</v>
      </c>
      <c r="F37" s="386">
        <v>214.8</v>
      </c>
      <c r="G37" s="386">
        <v>215</v>
      </c>
      <c r="H37" s="386">
        <v>220.5</v>
      </c>
      <c r="I37" s="386">
        <v>225.3</v>
      </c>
      <c r="J37" s="386">
        <v>226.3</v>
      </c>
      <c r="K37" s="386">
        <v>228.9</v>
      </c>
      <c r="L37" s="386">
        <v>231.8</v>
      </c>
      <c r="M37" s="386">
        <v>232.4</v>
      </c>
      <c r="N37" s="1"/>
      <c r="O37" s="1"/>
    </row>
    <row r="38" spans="1:15" ht="24.75" customHeight="1">
      <c r="A38" s="548"/>
      <c r="B38" s="245" t="s">
        <v>162</v>
      </c>
      <c r="C38" s="386">
        <v>176</v>
      </c>
      <c r="D38" s="386">
        <v>176</v>
      </c>
      <c r="E38" s="386">
        <v>174</v>
      </c>
      <c r="F38" s="386">
        <v>174</v>
      </c>
      <c r="G38" s="386">
        <v>174</v>
      </c>
      <c r="H38" s="386">
        <v>173</v>
      </c>
      <c r="I38" s="386">
        <v>171</v>
      </c>
      <c r="J38" s="386">
        <v>171</v>
      </c>
      <c r="K38" s="386">
        <v>171</v>
      </c>
      <c r="L38" s="386">
        <v>171</v>
      </c>
      <c r="M38" s="386">
        <v>170</v>
      </c>
    </row>
    <row r="40" spans="1:15" ht="14.25">
      <c r="C40" s="3"/>
      <c r="D40" s="233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O30" sqref="O30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2"/>
      <c r="B1" s="555" t="s">
        <v>228</v>
      </c>
      <c r="C1" s="555"/>
      <c r="D1" s="555"/>
      <c r="E1" s="555"/>
      <c r="F1" s="555"/>
      <c r="G1" s="556" t="s">
        <v>160</v>
      </c>
      <c r="H1" s="556"/>
      <c r="I1" s="556"/>
      <c r="J1" s="315" t="s">
        <v>136</v>
      </c>
      <c r="K1" s="5"/>
      <c r="M1" s="5" t="s">
        <v>205</v>
      </c>
    </row>
    <row r="2" spans="1:15">
      <c r="A2" s="312"/>
      <c r="B2" s="555"/>
      <c r="C2" s="555"/>
      <c r="D2" s="555"/>
      <c r="E2" s="555"/>
      <c r="F2" s="555"/>
      <c r="G2" s="556"/>
      <c r="H2" s="556"/>
      <c r="I2" s="556"/>
      <c r="J2" s="281">
        <v>195441</v>
      </c>
      <c r="K2" s="7" t="s">
        <v>138</v>
      </c>
      <c r="L2" s="281">
        <f t="shared" ref="L2:L7" si="0">SUM(J2)</f>
        <v>195441</v>
      </c>
      <c r="M2" s="477">
        <v>130962</v>
      </c>
    </row>
    <row r="3" spans="1:15">
      <c r="J3" s="281">
        <v>381803</v>
      </c>
      <c r="K3" s="5" t="s">
        <v>139</v>
      </c>
      <c r="L3" s="281">
        <f t="shared" si="0"/>
        <v>381803</v>
      </c>
      <c r="M3" s="477">
        <v>241100</v>
      </c>
    </row>
    <row r="4" spans="1:15">
      <c r="J4" s="281">
        <v>488222</v>
      </c>
      <c r="K4" s="5" t="s">
        <v>126</v>
      </c>
      <c r="L4" s="281">
        <f t="shared" si="0"/>
        <v>488222</v>
      </c>
      <c r="M4" s="477">
        <v>296142</v>
      </c>
    </row>
    <row r="5" spans="1:15">
      <c r="J5" s="281">
        <v>85288</v>
      </c>
      <c r="K5" s="5" t="s">
        <v>105</v>
      </c>
      <c r="L5" s="281">
        <f t="shared" si="0"/>
        <v>85288</v>
      </c>
      <c r="M5" s="477">
        <v>54580</v>
      </c>
    </row>
    <row r="6" spans="1:15">
      <c r="J6" s="281">
        <v>415743</v>
      </c>
      <c r="K6" s="5" t="s">
        <v>124</v>
      </c>
      <c r="L6" s="281">
        <f t="shared" si="0"/>
        <v>415743</v>
      </c>
      <c r="M6" s="477">
        <v>314000</v>
      </c>
    </row>
    <row r="7" spans="1:15">
      <c r="J7" s="281">
        <v>757502</v>
      </c>
      <c r="K7" s="5" t="s">
        <v>127</v>
      </c>
      <c r="L7" s="281">
        <f t="shared" si="0"/>
        <v>757502</v>
      </c>
      <c r="M7" s="477">
        <v>491405</v>
      </c>
    </row>
    <row r="8" spans="1:15">
      <c r="J8" s="281">
        <f>SUM(J2:J7)</f>
        <v>2323999</v>
      </c>
      <c r="K8" s="5" t="s">
        <v>112</v>
      </c>
      <c r="L8" s="60">
        <f>SUM(L2:L7)</f>
        <v>2323999</v>
      </c>
      <c r="M8" s="477">
        <f>SUM(M2:M7)</f>
        <v>1528189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81">
        <f>SUM(M2)</f>
        <v>130962</v>
      </c>
      <c r="M11" s="281">
        <f t="shared" ref="M11:M17" si="1">SUM(N11-L11)</f>
        <v>64479</v>
      </c>
      <c r="N11" s="281">
        <f t="shared" ref="N11:N17" si="2">SUM(L2)</f>
        <v>195441</v>
      </c>
      <c r="O11" s="478">
        <f>SUM(L11/N11)</f>
        <v>0.67008457795447218</v>
      </c>
    </row>
    <row r="12" spans="1:15">
      <c r="K12" s="5" t="s">
        <v>139</v>
      </c>
      <c r="L12" s="281">
        <f t="shared" ref="L12:L17" si="3">SUM(M3)</f>
        <v>241100</v>
      </c>
      <c r="M12" s="281">
        <f t="shared" si="1"/>
        <v>140703</v>
      </c>
      <c r="N12" s="281">
        <f t="shared" si="2"/>
        <v>381803</v>
      </c>
      <c r="O12" s="478">
        <f t="shared" ref="O12:O17" si="4">SUM(L12/N12)</f>
        <v>0.63147748970018569</v>
      </c>
    </row>
    <row r="13" spans="1:15">
      <c r="K13" s="5" t="s">
        <v>126</v>
      </c>
      <c r="L13" s="281">
        <f t="shared" si="3"/>
        <v>296142</v>
      </c>
      <c r="M13" s="281">
        <f t="shared" si="1"/>
        <v>192080</v>
      </c>
      <c r="N13" s="281">
        <f t="shared" si="2"/>
        <v>488222</v>
      </c>
      <c r="O13" s="478">
        <f t="shared" si="4"/>
        <v>0.60657241992372324</v>
      </c>
    </row>
    <row r="14" spans="1:15">
      <c r="K14" s="5" t="s">
        <v>105</v>
      </c>
      <c r="L14" s="281">
        <f t="shared" si="3"/>
        <v>54580</v>
      </c>
      <c r="M14" s="281">
        <f t="shared" si="1"/>
        <v>30708</v>
      </c>
      <c r="N14" s="281">
        <f t="shared" si="2"/>
        <v>85288</v>
      </c>
      <c r="O14" s="478">
        <f t="shared" si="4"/>
        <v>0.63994934809117343</v>
      </c>
    </row>
    <row r="15" spans="1:15">
      <c r="K15" s="5" t="s">
        <v>124</v>
      </c>
      <c r="L15" s="281">
        <f t="shared" si="3"/>
        <v>314000</v>
      </c>
      <c r="M15" s="281">
        <f t="shared" si="1"/>
        <v>101743</v>
      </c>
      <c r="N15" s="281">
        <f t="shared" si="2"/>
        <v>415743</v>
      </c>
      <c r="O15" s="478">
        <f t="shared" si="4"/>
        <v>0.7552742920506178</v>
      </c>
    </row>
    <row r="16" spans="1:15">
      <c r="K16" s="5" t="s">
        <v>127</v>
      </c>
      <c r="L16" s="281">
        <f t="shared" si="3"/>
        <v>491405</v>
      </c>
      <c r="M16" s="281">
        <f t="shared" si="1"/>
        <v>266097</v>
      </c>
      <c r="N16" s="281">
        <f t="shared" si="2"/>
        <v>757502</v>
      </c>
      <c r="O16" s="478">
        <f t="shared" si="4"/>
        <v>0.64871775916103191</v>
      </c>
    </row>
    <row r="17" spans="11:15">
      <c r="K17" s="5" t="s">
        <v>112</v>
      </c>
      <c r="L17" s="281">
        <f t="shared" si="3"/>
        <v>1528189</v>
      </c>
      <c r="M17" s="281">
        <f t="shared" si="1"/>
        <v>795810</v>
      </c>
      <c r="N17" s="281">
        <f t="shared" si="2"/>
        <v>2323999</v>
      </c>
      <c r="O17" s="478">
        <f t="shared" si="4"/>
        <v>0.65756869947018048</v>
      </c>
    </row>
    <row r="52" spans="1:11">
      <c r="K52" s="282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57" t="s">
        <v>136</v>
      </c>
      <c r="D56" s="558"/>
      <c r="E56" s="557" t="s">
        <v>137</v>
      </c>
      <c r="F56" s="558"/>
      <c r="G56" s="561" t="s">
        <v>142</v>
      </c>
      <c r="H56" s="557" t="s">
        <v>143</v>
      </c>
      <c r="I56" s="558"/>
    </row>
    <row r="57" spans="1:11" ht="14.25">
      <c r="A57" s="45" t="s">
        <v>144</v>
      </c>
      <c r="B57" s="46"/>
      <c r="C57" s="559"/>
      <c r="D57" s="560"/>
      <c r="E57" s="559"/>
      <c r="F57" s="560"/>
      <c r="G57" s="562"/>
      <c r="H57" s="559"/>
      <c r="I57" s="560"/>
    </row>
    <row r="58" spans="1:11" ht="19.5" customHeight="1">
      <c r="A58" s="50" t="s">
        <v>145</v>
      </c>
      <c r="B58" s="47"/>
      <c r="C58" s="565" t="s">
        <v>196</v>
      </c>
      <c r="D58" s="564"/>
      <c r="E58" s="566" t="s">
        <v>229</v>
      </c>
      <c r="F58" s="564"/>
      <c r="G58" s="116">
        <v>15.6</v>
      </c>
      <c r="H58" s="48"/>
      <c r="I58" s="49"/>
    </row>
    <row r="59" spans="1:11" ht="19.5" customHeight="1">
      <c r="A59" s="50" t="s">
        <v>146</v>
      </c>
      <c r="B59" s="47"/>
      <c r="C59" s="563" t="s">
        <v>193</v>
      </c>
      <c r="D59" s="564"/>
      <c r="E59" s="566" t="s">
        <v>230</v>
      </c>
      <c r="F59" s="564"/>
      <c r="G59" s="122">
        <v>30.7</v>
      </c>
      <c r="H59" s="48"/>
      <c r="I59" s="49"/>
    </row>
    <row r="60" spans="1:11" ht="20.100000000000001" customHeight="1">
      <c r="A60" s="50" t="s">
        <v>147</v>
      </c>
      <c r="B60" s="47"/>
      <c r="C60" s="566" t="s">
        <v>201</v>
      </c>
      <c r="D60" s="567"/>
      <c r="E60" s="563" t="s">
        <v>231</v>
      </c>
      <c r="F60" s="564"/>
      <c r="G60" s="116">
        <v>77.5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F91" sqref="F91"/>
    </sheetView>
  </sheetViews>
  <sheetFormatPr defaultColWidth="4.75" defaultRowHeight="9.9499999999999993" customHeight="1"/>
  <cols>
    <col min="1" max="1" width="7.625" style="489" customWidth="1"/>
    <col min="2" max="10" width="6.125" style="489" customWidth="1"/>
    <col min="11" max="11" width="6.125" style="1" customWidth="1"/>
    <col min="12" max="13" width="6.125" style="489" customWidth="1"/>
    <col min="14" max="14" width="7.625" style="489" customWidth="1"/>
    <col min="15" max="15" width="7.5" style="489" customWidth="1"/>
    <col min="16" max="34" width="7.625" style="489" customWidth="1"/>
    <col min="35" max="41" width="9.625" style="489" customWidth="1"/>
    <col min="42" max="16384" width="4.75" style="489"/>
  </cols>
  <sheetData>
    <row r="1" spans="1:19" ht="9.9499999999999993" customHeight="1">
      <c r="E1" s="3"/>
      <c r="F1" s="3"/>
      <c r="G1" s="3"/>
      <c r="H1" s="3"/>
      <c r="K1" s="206"/>
    </row>
    <row r="3" spans="1:19" ht="9.9499999999999993" customHeight="1">
      <c r="A3" s="34"/>
      <c r="B3" s="34"/>
    </row>
    <row r="4" spans="1:19" ht="9.9499999999999993" customHeight="1">
      <c r="J4" s="203"/>
      <c r="K4" s="3"/>
      <c r="L4" s="3"/>
      <c r="M4" s="115"/>
    </row>
    <row r="13" spans="1:19" ht="9.9499999999999993" customHeight="1">
      <c r="R13" s="223"/>
      <c r="S13" s="387"/>
    </row>
    <row r="14" spans="1:19" ht="9.9499999999999993" customHeight="1">
      <c r="R14" s="223"/>
      <c r="S14" s="387"/>
    </row>
    <row r="15" spans="1:19" ht="9.9499999999999993" customHeight="1">
      <c r="R15" s="223"/>
      <c r="S15" s="387"/>
    </row>
    <row r="16" spans="1:19" ht="9.9499999999999993" customHeight="1">
      <c r="R16" s="223"/>
      <c r="S16" s="387"/>
    </row>
    <row r="17" spans="1:35" ht="9.9499999999999993" customHeight="1">
      <c r="R17" s="223"/>
      <c r="S17" s="387"/>
    </row>
    <row r="20" spans="1:35" ht="9.9499999999999993" customHeight="1">
      <c r="AI20" s="207"/>
    </row>
    <row r="25" spans="1:35" s="207" customFormat="1" ht="9.9499999999999993" customHeight="1">
      <c r="A25" s="208"/>
      <c r="B25" s="208" t="s">
        <v>90</v>
      </c>
      <c r="C25" s="208" t="s">
        <v>91</v>
      </c>
      <c r="D25" s="208" t="s">
        <v>92</v>
      </c>
      <c r="E25" s="208" t="s">
        <v>93</v>
      </c>
      <c r="F25" s="208" t="s">
        <v>94</v>
      </c>
      <c r="G25" s="208" t="s">
        <v>95</v>
      </c>
      <c r="H25" s="208" t="s">
        <v>96</v>
      </c>
      <c r="I25" s="208" t="s">
        <v>97</v>
      </c>
      <c r="J25" s="208" t="s">
        <v>98</v>
      </c>
      <c r="K25" s="208" t="s">
        <v>99</v>
      </c>
      <c r="L25" s="208" t="s">
        <v>100</v>
      </c>
      <c r="M25" s="209" t="s">
        <v>101</v>
      </c>
      <c r="N25" s="285" t="s">
        <v>153</v>
      </c>
      <c r="O25" s="211" t="s">
        <v>152</v>
      </c>
      <c r="AI25" s="489"/>
    </row>
    <row r="26" spans="1:35" ht="9.9499999999999993" customHeight="1">
      <c r="A26" s="10" t="s">
        <v>194</v>
      </c>
      <c r="B26" s="208">
        <v>69.5</v>
      </c>
      <c r="C26" s="208">
        <v>66.8</v>
      </c>
      <c r="D26" s="210">
        <v>68.5</v>
      </c>
      <c r="E26" s="208">
        <v>71.099999999999994</v>
      </c>
      <c r="F26" s="208">
        <v>70.5</v>
      </c>
      <c r="G26" s="208">
        <v>68.3</v>
      </c>
      <c r="H26" s="208">
        <v>70.7</v>
      </c>
      <c r="I26" s="208">
        <v>56.8</v>
      </c>
      <c r="J26" s="208">
        <v>61.8</v>
      </c>
      <c r="K26" s="208">
        <v>65.3</v>
      </c>
      <c r="L26" s="208">
        <v>61</v>
      </c>
      <c r="M26" s="422">
        <v>63.6</v>
      </c>
      <c r="N26" s="423">
        <f>SUM(B26:M26)</f>
        <v>793.89999999999986</v>
      </c>
      <c r="O26" s="210">
        <v>101.7</v>
      </c>
    </row>
    <row r="27" spans="1:35" ht="9.9499999999999993" customHeight="1">
      <c r="A27" s="10" t="s">
        <v>197</v>
      </c>
      <c r="B27" s="208">
        <v>53</v>
      </c>
      <c r="C27" s="208">
        <v>59</v>
      </c>
      <c r="D27" s="210">
        <v>64.400000000000006</v>
      </c>
      <c r="E27" s="208">
        <v>65.8</v>
      </c>
      <c r="F27" s="208">
        <v>67.099999999999994</v>
      </c>
      <c r="G27" s="208">
        <v>67.400000000000006</v>
      </c>
      <c r="H27" s="208">
        <v>70.099999999999994</v>
      </c>
      <c r="I27" s="208">
        <v>62.7</v>
      </c>
      <c r="J27" s="208">
        <v>66.900000000000006</v>
      </c>
      <c r="K27" s="208">
        <v>69.2</v>
      </c>
      <c r="L27" s="208">
        <v>67.400000000000006</v>
      </c>
      <c r="M27" s="422">
        <v>65</v>
      </c>
      <c r="N27" s="423">
        <f t="shared" ref="N27:N30" si="0">SUM(B27:M27)</f>
        <v>778</v>
      </c>
      <c r="O27" s="210">
        <f>SUM(N27/N26)*100</f>
        <v>97.997228870134791</v>
      </c>
    </row>
    <row r="28" spans="1:35" ht="9.9499999999999993" customHeight="1">
      <c r="A28" s="10" t="s">
        <v>203</v>
      </c>
      <c r="B28" s="208">
        <v>61.5</v>
      </c>
      <c r="C28" s="208">
        <v>63.9</v>
      </c>
      <c r="D28" s="210">
        <v>67.2</v>
      </c>
      <c r="E28" s="208">
        <v>66</v>
      </c>
      <c r="F28" s="208">
        <v>64.400000000000006</v>
      </c>
      <c r="G28" s="208">
        <v>68.099999999999994</v>
      </c>
      <c r="H28" s="210">
        <v>70</v>
      </c>
      <c r="I28" s="208">
        <v>62.7</v>
      </c>
      <c r="J28" s="208">
        <v>65.5</v>
      </c>
      <c r="K28" s="208">
        <v>65.2</v>
      </c>
      <c r="L28" s="208">
        <v>67.7</v>
      </c>
      <c r="M28" s="422">
        <v>68.3</v>
      </c>
      <c r="N28" s="423">
        <f t="shared" si="0"/>
        <v>790.50000000000011</v>
      </c>
      <c r="O28" s="210">
        <f>SUM(N28/N27)*100</f>
        <v>101.60668380462727</v>
      </c>
    </row>
    <row r="29" spans="1:35" ht="9.9499999999999993" customHeight="1">
      <c r="A29" s="10" t="s">
        <v>210</v>
      </c>
      <c r="B29" s="208">
        <v>62</v>
      </c>
      <c r="C29" s="208">
        <v>64.5</v>
      </c>
      <c r="D29" s="210">
        <v>73.8</v>
      </c>
      <c r="E29" s="208">
        <v>76.400000000000006</v>
      </c>
      <c r="F29" s="208">
        <v>79.2</v>
      </c>
      <c r="G29" s="208">
        <v>78.099999999999994</v>
      </c>
      <c r="H29" s="210">
        <v>77.5</v>
      </c>
      <c r="I29" s="208">
        <v>71.099999999999994</v>
      </c>
      <c r="J29" s="208">
        <v>75.7</v>
      </c>
      <c r="K29" s="208">
        <v>73.3</v>
      </c>
      <c r="L29" s="208">
        <v>72.900000000000006</v>
      </c>
      <c r="M29" s="422">
        <v>75.400000000000006</v>
      </c>
      <c r="N29" s="423">
        <f t="shared" si="0"/>
        <v>879.9</v>
      </c>
      <c r="O29" s="210">
        <f>SUM(N29/N28)*100</f>
        <v>111.30929791271345</v>
      </c>
    </row>
    <row r="30" spans="1:35" ht="9.9499999999999993" customHeight="1">
      <c r="A30" s="10" t="s">
        <v>219</v>
      </c>
      <c r="B30" s="208">
        <v>64.900000000000006</v>
      </c>
      <c r="C30" s="208">
        <v>67.599999999999994</v>
      </c>
      <c r="D30" s="210">
        <v>77.400000000000006</v>
      </c>
      <c r="E30" s="208">
        <v>74</v>
      </c>
      <c r="F30" s="208">
        <v>77</v>
      </c>
      <c r="G30" s="208"/>
      <c r="H30" s="210"/>
      <c r="I30" s="208"/>
      <c r="J30" s="208"/>
      <c r="K30" s="208"/>
      <c r="L30" s="208"/>
      <c r="M30" s="422"/>
      <c r="N30" s="423">
        <f t="shared" si="0"/>
        <v>360.9</v>
      </c>
      <c r="O30" s="210">
        <f>SUM(N30/N29)*100</f>
        <v>41.016024548244118</v>
      </c>
    </row>
    <row r="31" spans="1:35" s="1" customFormat="1" ht="9.9499999999999993" customHeight="1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8"/>
      <c r="B55" s="208" t="s">
        <v>90</v>
      </c>
      <c r="C55" s="208" t="s">
        <v>91</v>
      </c>
      <c r="D55" s="208" t="s">
        <v>92</v>
      </c>
      <c r="E55" s="208" t="s">
        <v>93</v>
      </c>
      <c r="F55" s="208" t="s">
        <v>94</v>
      </c>
      <c r="G55" s="208" t="s">
        <v>95</v>
      </c>
      <c r="H55" s="208" t="s">
        <v>96</v>
      </c>
      <c r="I55" s="208" t="s">
        <v>97</v>
      </c>
      <c r="J55" s="208" t="s">
        <v>98</v>
      </c>
      <c r="K55" s="208" t="s">
        <v>99</v>
      </c>
      <c r="L55" s="208" t="s">
        <v>100</v>
      </c>
      <c r="M55" s="209" t="s">
        <v>101</v>
      </c>
      <c r="N55" s="285" t="s">
        <v>154</v>
      </c>
      <c r="O55" s="211" t="s">
        <v>152</v>
      </c>
    </row>
    <row r="56" spans="1:27" ht="9.9499999999999993" customHeight="1">
      <c r="A56" s="10" t="s">
        <v>194</v>
      </c>
      <c r="B56" s="208">
        <v>98.9</v>
      </c>
      <c r="C56" s="208">
        <v>103</v>
      </c>
      <c r="D56" s="208">
        <v>91.9</v>
      </c>
      <c r="E56" s="208">
        <v>96.6</v>
      </c>
      <c r="F56" s="208">
        <v>102.7</v>
      </c>
      <c r="G56" s="208">
        <v>102.7</v>
      </c>
      <c r="H56" s="208">
        <v>102.9</v>
      </c>
      <c r="I56" s="208">
        <v>100.3</v>
      </c>
      <c r="J56" s="209">
        <v>98.9</v>
      </c>
      <c r="K56" s="208">
        <v>98.9</v>
      </c>
      <c r="L56" s="208">
        <v>99.7</v>
      </c>
      <c r="M56" s="209">
        <v>97.9</v>
      </c>
      <c r="N56" s="290">
        <f>SUM(B56:M56)/12</f>
        <v>99.533333333333317</v>
      </c>
      <c r="O56" s="210">
        <v>103.9</v>
      </c>
      <c r="P56" s="21"/>
      <c r="Q56" s="21"/>
    </row>
    <row r="57" spans="1:27" ht="9.9499999999999993" customHeight="1">
      <c r="A57" s="10" t="s">
        <v>197</v>
      </c>
      <c r="B57" s="208">
        <v>95.2</v>
      </c>
      <c r="C57" s="208">
        <v>98.2</v>
      </c>
      <c r="D57" s="208">
        <v>97.9</v>
      </c>
      <c r="E57" s="208">
        <v>98.3</v>
      </c>
      <c r="F57" s="208">
        <v>104.6</v>
      </c>
      <c r="G57" s="208">
        <v>101.1</v>
      </c>
      <c r="H57" s="208">
        <v>103</v>
      </c>
      <c r="I57" s="208">
        <v>100.1</v>
      </c>
      <c r="J57" s="209">
        <v>101.3</v>
      </c>
      <c r="K57" s="208">
        <v>101.7</v>
      </c>
      <c r="L57" s="208">
        <v>104</v>
      </c>
      <c r="M57" s="209">
        <v>103.1</v>
      </c>
      <c r="N57" s="290">
        <f t="shared" ref="N57:N60" si="1">SUM(B57:M57)/12</f>
        <v>100.70833333333333</v>
      </c>
      <c r="O57" s="210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8">
        <v>110.5</v>
      </c>
      <c r="C58" s="208">
        <v>112.3</v>
      </c>
      <c r="D58" s="208">
        <v>111.4</v>
      </c>
      <c r="E58" s="208">
        <v>106.4</v>
      </c>
      <c r="F58" s="208">
        <v>108.4</v>
      </c>
      <c r="G58" s="208">
        <v>105.6</v>
      </c>
      <c r="H58" s="208">
        <v>105.1</v>
      </c>
      <c r="I58" s="208">
        <v>103.8</v>
      </c>
      <c r="J58" s="209">
        <v>105.3</v>
      </c>
      <c r="K58" s="208">
        <v>105.5</v>
      </c>
      <c r="L58" s="208">
        <v>106.6</v>
      </c>
      <c r="M58" s="209">
        <v>102.3</v>
      </c>
      <c r="N58" s="290">
        <f t="shared" si="1"/>
        <v>106.93333333333332</v>
      </c>
      <c r="O58" s="210">
        <f>SUM(N58/N57)*100</f>
        <v>106.18121638394705</v>
      </c>
      <c r="P58" s="21"/>
      <c r="Q58" s="21"/>
    </row>
    <row r="59" spans="1:27" ht="10.5" customHeight="1">
      <c r="A59" s="10" t="s">
        <v>210</v>
      </c>
      <c r="B59" s="208">
        <v>104.4</v>
      </c>
      <c r="C59" s="208">
        <v>104.4</v>
      </c>
      <c r="D59" s="208">
        <v>105.2</v>
      </c>
      <c r="E59" s="208">
        <v>107.2</v>
      </c>
      <c r="F59" s="208">
        <v>110.3</v>
      </c>
      <c r="G59" s="208">
        <v>111.5</v>
      </c>
      <c r="H59" s="208">
        <v>107.4</v>
      </c>
      <c r="I59" s="208">
        <v>107.8</v>
      </c>
      <c r="J59" s="209">
        <v>109.6</v>
      </c>
      <c r="K59" s="208">
        <v>111.2</v>
      </c>
      <c r="L59" s="208">
        <v>111.4</v>
      </c>
      <c r="M59" s="209">
        <v>111.9</v>
      </c>
      <c r="N59" s="290">
        <f t="shared" si="1"/>
        <v>108.52500000000002</v>
      </c>
      <c r="O59" s="210">
        <f>SUM(N59/N58)*100</f>
        <v>101.48846633416461</v>
      </c>
      <c r="P59" s="21"/>
      <c r="Q59" s="21"/>
    </row>
    <row r="60" spans="1:27" ht="10.5" customHeight="1">
      <c r="A60" s="10" t="s">
        <v>219</v>
      </c>
      <c r="B60" s="208">
        <v>109.8</v>
      </c>
      <c r="C60" s="208">
        <v>111.1</v>
      </c>
      <c r="D60" s="208">
        <v>112.9</v>
      </c>
      <c r="E60" s="208">
        <v>112.6</v>
      </c>
      <c r="F60" s="208">
        <v>115.3</v>
      </c>
      <c r="G60" s="208"/>
      <c r="H60" s="208"/>
      <c r="I60" s="208"/>
      <c r="J60" s="209"/>
      <c r="K60" s="208"/>
      <c r="L60" s="208"/>
      <c r="M60" s="209"/>
      <c r="N60" s="290">
        <f t="shared" si="1"/>
        <v>46.80833333333333</v>
      </c>
      <c r="O60" s="210">
        <f>SUM(N60/N59)*100</f>
        <v>43.131382937879124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8"/>
      <c r="B85" s="208" t="s">
        <v>90</v>
      </c>
      <c r="C85" s="208" t="s">
        <v>91</v>
      </c>
      <c r="D85" s="208" t="s">
        <v>92</v>
      </c>
      <c r="E85" s="208" t="s">
        <v>93</v>
      </c>
      <c r="F85" s="208" t="s">
        <v>94</v>
      </c>
      <c r="G85" s="208" t="s">
        <v>95</v>
      </c>
      <c r="H85" s="208" t="s">
        <v>96</v>
      </c>
      <c r="I85" s="208" t="s">
        <v>97</v>
      </c>
      <c r="J85" s="208" t="s">
        <v>98</v>
      </c>
      <c r="K85" s="208" t="s">
        <v>99</v>
      </c>
      <c r="L85" s="208" t="s">
        <v>100</v>
      </c>
      <c r="M85" s="209" t="s">
        <v>101</v>
      </c>
      <c r="N85" s="285" t="s">
        <v>154</v>
      </c>
      <c r="O85" s="211" t="s">
        <v>152</v>
      </c>
    </row>
    <row r="86" spans="1:25" ht="9.9499999999999993" customHeight="1">
      <c r="A86" s="10" t="s">
        <v>194</v>
      </c>
      <c r="B86" s="208">
        <v>68.599999999999994</v>
      </c>
      <c r="C86" s="208">
        <v>64.099999999999994</v>
      </c>
      <c r="D86" s="208">
        <v>75.900000000000006</v>
      </c>
      <c r="E86" s="208">
        <v>72.900000000000006</v>
      </c>
      <c r="F86" s="208">
        <v>68.5</v>
      </c>
      <c r="G86" s="208">
        <v>66.5</v>
      </c>
      <c r="H86" s="208">
        <v>68.599999999999994</v>
      </c>
      <c r="I86" s="208">
        <v>57.2</v>
      </c>
      <c r="J86" s="209">
        <v>62.8</v>
      </c>
      <c r="K86" s="208">
        <v>66</v>
      </c>
      <c r="L86" s="208">
        <v>61.1</v>
      </c>
      <c r="M86" s="209">
        <v>65.400000000000006</v>
      </c>
      <c r="N86" s="290">
        <f t="shared" ref="N86:N87" si="2">SUM(B86:M86)/12</f>
        <v>66.466666666666669</v>
      </c>
      <c r="O86" s="210">
        <v>97.5</v>
      </c>
      <c r="P86" s="56"/>
      <c r="Q86" s="297"/>
      <c r="R86" s="56"/>
      <c r="S86" s="56"/>
      <c r="T86" s="56"/>
      <c r="U86" s="56"/>
      <c r="V86" s="56"/>
      <c r="W86" s="56"/>
      <c r="X86" s="56"/>
      <c r="Y86" s="213"/>
    </row>
    <row r="87" spans="1:25" ht="9.9499999999999993" customHeight="1">
      <c r="A87" s="10" t="s">
        <v>197</v>
      </c>
      <c r="B87" s="208">
        <v>56.3</v>
      </c>
      <c r="C87" s="208">
        <v>59.4</v>
      </c>
      <c r="D87" s="208">
        <v>65.8</v>
      </c>
      <c r="E87" s="208">
        <v>66.900000000000006</v>
      </c>
      <c r="F87" s="208">
        <v>63.1</v>
      </c>
      <c r="G87" s="208">
        <v>67.2</v>
      </c>
      <c r="H87" s="208">
        <v>67.8</v>
      </c>
      <c r="I87" s="208">
        <v>63.2</v>
      </c>
      <c r="J87" s="209">
        <v>65.900000000000006</v>
      </c>
      <c r="K87" s="208">
        <v>68</v>
      </c>
      <c r="L87" s="208">
        <v>64.5</v>
      </c>
      <c r="M87" s="209">
        <v>63.2</v>
      </c>
      <c r="N87" s="290">
        <f t="shared" si="2"/>
        <v>64.275000000000006</v>
      </c>
      <c r="O87" s="210">
        <f t="shared" ref="O87:O88" si="3">SUM(N87/N86)*100</f>
        <v>96.702607823470416</v>
      </c>
      <c r="P87" s="56"/>
      <c r="Q87" s="297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8">
        <v>54.1</v>
      </c>
      <c r="C88" s="208">
        <v>56.5</v>
      </c>
      <c r="D88" s="208">
        <v>60.5</v>
      </c>
      <c r="E88" s="208">
        <v>62.9</v>
      </c>
      <c r="F88" s="208">
        <v>59</v>
      </c>
      <c r="G88" s="208">
        <v>65</v>
      </c>
      <c r="H88" s="208">
        <v>66.599999999999994</v>
      </c>
      <c r="I88" s="208">
        <v>60.7</v>
      </c>
      <c r="J88" s="209">
        <v>61.9</v>
      </c>
      <c r="K88" s="208">
        <v>61.7</v>
      </c>
      <c r="L88" s="208">
        <v>63.3</v>
      </c>
      <c r="M88" s="209">
        <v>67.400000000000006</v>
      </c>
      <c r="N88" s="290">
        <f>SUM(B88:M88)/12</f>
        <v>61.633333333333333</v>
      </c>
      <c r="O88" s="210">
        <f t="shared" si="3"/>
        <v>95.890055750032403</v>
      </c>
      <c r="P88" s="56"/>
      <c r="Q88" s="297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8">
        <v>59</v>
      </c>
      <c r="C89" s="208">
        <v>61.8</v>
      </c>
      <c r="D89" s="208">
        <v>70</v>
      </c>
      <c r="E89" s="208">
        <v>71.099999999999994</v>
      </c>
      <c r="F89" s="208">
        <v>71.400000000000006</v>
      </c>
      <c r="G89" s="208">
        <v>69.900000000000006</v>
      </c>
      <c r="H89" s="208">
        <v>72.599999999999994</v>
      </c>
      <c r="I89" s="208">
        <v>65.900000000000006</v>
      </c>
      <c r="J89" s="209">
        <v>68.8</v>
      </c>
      <c r="K89" s="208">
        <v>65.7</v>
      </c>
      <c r="L89" s="208">
        <v>65.400000000000006</v>
      </c>
      <c r="M89" s="209">
        <v>67.3</v>
      </c>
      <c r="N89" s="290">
        <f>SUM(B89:M89)/12</f>
        <v>67.408333333333317</v>
      </c>
      <c r="O89" s="210">
        <f>SUM(N89/N88)*100</f>
        <v>109.36992969172523</v>
      </c>
      <c r="P89" s="56"/>
      <c r="Q89" s="297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219</v>
      </c>
      <c r="B90" s="208">
        <v>59.5</v>
      </c>
      <c r="C90" s="208">
        <v>60.6</v>
      </c>
      <c r="D90" s="208">
        <v>68.3</v>
      </c>
      <c r="E90" s="208">
        <v>65.8</v>
      </c>
      <c r="F90" s="208">
        <v>66.5</v>
      </c>
      <c r="G90" s="208"/>
      <c r="H90" s="208"/>
      <c r="I90" s="208"/>
      <c r="J90" s="209"/>
      <c r="K90" s="208"/>
      <c r="L90" s="208"/>
      <c r="M90" s="209"/>
      <c r="N90" s="290">
        <f>SUM(B90:M90)/12</f>
        <v>26.724999999999998</v>
      </c>
      <c r="O90" s="210">
        <f>SUM(N90/N89)*100</f>
        <v>39.64643342811226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2"/>
      <c r="L91" s="214"/>
      <c r="M91" s="21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J47" sqref="J4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8" t="s">
        <v>232</v>
      </c>
      <c r="B1" s="569"/>
      <c r="C1" s="569"/>
      <c r="D1" s="569"/>
      <c r="E1" s="569"/>
      <c r="F1" s="569"/>
      <c r="G1" s="569"/>
      <c r="M1" s="20"/>
      <c r="N1" s="464" t="s">
        <v>219</v>
      </c>
      <c r="O1" s="155"/>
      <c r="P1" s="58"/>
      <c r="Q1" s="388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4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6" t="s">
        <v>0</v>
      </c>
      <c r="J3" s="195">
        <v>122233</v>
      </c>
      <c r="K3" s="274">
        <v>1</v>
      </c>
      <c r="L3" s="5">
        <f>SUM(H3)</f>
        <v>33</v>
      </c>
      <c r="M3" s="226" t="s">
        <v>0</v>
      </c>
      <c r="N3" s="17">
        <f>SUM(J3)</f>
        <v>122233</v>
      </c>
      <c r="O3" s="5">
        <f>SUM(H3)</f>
        <v>33</v>
      </c>
      <c r="P3" s="226" t="s">
        <v>0</v>
      </c>
      <c r="Q3" s="275">
        <v>130040</v>
      </c>
    </row>
    <row r="4" spans="1:19" ht="13.5" customHeight="1">
      <c r="H4" s="119">
        <v>26</v>
      </c>
      <c r="I4" s="226" t="s">
        <v>32</v>
      </c>
      <c r="J4" s="305">
        <v>120753</v>
      </c>
      <c r="K4" s="274">
        <v>2</v>
      </c>
      <c r="L4" s="5">
        <f t="shared" ref="L4:L12" si="0">SUM(H4)</f>
        <v>26</v>
      </c>
      <c r="M4" s="226" t="s">
        <v>32</v>
      </c>
      <c r="N4" s="17">
        <f t="shared" ref="N4:N12" si="1">SUM(J4)</f>
        <v>120753</v>
      </c>
      <c r="O4" s="5">
        <f t="shared" ref="O4:O12" si="2">SUM(H4)</f>
        <v>26</v>
      </c>
      <c r="P4" s="226" t="s">
        <v>32</v>
      </c>
      <c r="Q4" s="125">
        <v>103309</v>
      </c>
    </row>
    <row r="5" spans="1:19" ht="13.5" customHeight="1">
      <c r="H5" s="119">
        <v>16</v>
      </c>
      <c r="I5" s="226" t="s">
        <v>3</v>
      </c>
      <c r="J5" s="195">
        <v>76140</v>
      </c>
      <c r="K5" s="274">
        <v>3</v>
      </c>
      <c r="L5" s="5">
        <f t="shared" si="0"/>
        <v>16</v>
      </c>
      <c r="M5" s="226" t="s">
        <v>3</v>
      </c>
      <c r="N5" s="17">
        <f t="shared" si="1"/>
        <v>76140</v>
      </c>
      <c r="O5" s="5">
        <f t="shared" si="2"/>
        <v>16</v>
      </c>
      <c r="P5" s="226" t="s">
        <v>3</v>
      </c>
      <c r="Q5" s="125">
        <v>79978</v>
      </c>
      <c r="S5" s="58"/>
    </row>
    <row r="6" spans="1:19" ht="13.5" customHeight="1">
      <c r="H6" s="119">
        <v>34</v>
      </c>
      <c r="I6" s="226" t="s">
        <v>1</v>
      </c>
      <c r="J6" s="17">
        <v>61745</v>
      </c>
      <c r="K6" s="274">
        <v>4</v>
      </c>
      <c r="L6" s="5">
        <f t="shared" si="0"/>
        <v>34</v>
      </c>
      <c r="M6" s="226" t="s">
        <v>1</v>
      </c>
      <c r="N6" s="17">
        <f t="shared" si="1"/>
        <v>61745</v>
      </c>
      <c r="O6" s="5">
        <f t="shared" si="2"/>
        <v>34</v>
      </c>
      <c r="P6" s="226" t="s">
        <v>1</v>
      </c>
      <c r="Q6" s="125">
        <v>55687</v>
      </c>
    </row>
    <row r="7" spans="1:19" ht="13.5" customHeight="1">
      <c r="H7" s="410">
        <v>40</v>
      </c>
      <c r="I7" s="227" t="s">
        <v>2</v>
      </c>
      <c r="J7" s="17">
        <v>60386</v>
      </c>
      <c r="K7" s="274">
        <v>5</v>
      </c>
      <c r="L7" s="5">
        <f t="shared" si="0"/>
        <v>40</v>
      </c>
      <c r="M7" s="227" t="s">
        <v>2</v>
      </c>
      <c r="N7" s="17">
        <f t="shared" si="1"/>
        <v>60386</v>
      </c>
      <c r="O7" s="5">
        <f t="shared" si="2"/>
        <v>40</v>
      </c>
      <c r="P7" s="227" t="s">
        <v>2</v>
      </c>
      <c r="Q7" s="125">
        <v>59529</v>
      </c>
    </row>
    <row r="8" spans="1:19" ht="13.5" customHeight="1">
      <c r="G8" s="1"/>
      <c r="H8" s="119">
        <v>17</v>
      </c>
      <c r="I8" s="226" t="s">
        <v>23</v>
      </c>
      <c r="J8" s="17">
        <v>43871</v>
      </c>
      <c r="K8" s="274">
        <v>6</v>
      </c>
      <c r="L8" s="5">
        <f t="shared" si="0"/>
        <v>17</v>
      </c>
      <c r="M8" s="226" t="s">
        <v>23</v>
      </c>
      <c r="N8" s="17">
        <f t="shared" si="1"/>
        <v>43871</v>
      </c>
      <c r="O8" s="5">
        <f t="shared" si="2"/>
        <v>17</v>
      </c>
      <c r="P8" s="226" t="s">
        <v>23</v>
      </c>
      <c r="Q8" s="125">
        <v>40425</v>
      </c>
    </row>
    <row r="9" spans="1:19" ht="13.5" customHeight="1">
      <c r="H9" s="196">
        <v>13</v>
      </c>
      <c r="I9" s="229" t="s">
        <v>7</v>
      </c>
      <c r="J9" s="17">
        <v>43328</v>
      </c>
      <c r="K9" s="274">
        <v>7</v>
      </c>
      <c r="L9" s="5">
        <f t="shared" si="0"/>
        <v>13</v>
      </c>
      <c r="M9" s="229" t="s">
        <v>7</v>
      </c>
      <c r="N9" s="17">
        <f t="shared" si="1"/>
        <v>43328</v>
      </c>
      <c r="O9" s="5">
        <f t="shared" si="2"/>
        <v>13</v>
      </c>
      <c r="P9" s="229" t="s">
        <v>7</v>
      </c>
      <c r="Q9" s="125">
        <v>59112</v>
      </c>
    </row>
    <row r="10" spans="1:19" ht="13.5" customHeight="1">
      <c r="G10" s="21"/>
      <c r="H10" s="119">
        <v>36</v>
      </c>
      <c r="I10" s="226" t="s">
        <v>5</v>
      </c>
      <c r="J10" s="17">
        <v>30983</v>
      </c>
      <c r="K10" s="274">
        <v>8</v>
      </c>
      <c r="L10" s="5">
        <f t="shared" si="0"/>
        <v>36</v>
      </c>
      <c r="M10" s="226" t="s">
        <v>5</v>
      </c>
      <c r="N10" s="17">
        <f t="shared" si="1"/>
        <v>30983</v>
      </c>
      <c r="O10" s="5">
        <f t="shared" si="2"/>
        <v>36</v>
      </c>
      <c r="P10" s="226" t="s">
        <v>5</v>
      </c>
      <c r="Q10" s="125">
        <v>31444</v>
      </c>
    </row>
    <row r="11" spans="1:19" ht="13.5" customHeight="1">
      <c r="H11" s="196">
        <v>24</v>
      </c>
      <c r="I11" s="229" t="s">
        <v>30</v>
      </c>
      <c r="J11" s="17">
        <v>29001</v>
      </c>
      <c r="K11" s="274">
        <v>9</v>
      </c>
      <c r="L11" s="5">
        <f t="shared" si="0"/>
        <v>24</v>
      </c>
      <c r="M11" s="229" t="s">
        <v>30</v>
      </c>
      <c r="N11" s="17">
        <f t="shared" si="1"/>
        <v>29001</v>
      </c>
      <c r="O11" s="5">
        <f t="shared" si="2"/>
        <v>24</v>
      </c>
      <c r="P11" s="229" t="s">
        <v>30</v>
      </c>
      <c r="Q11" s="125">
        <v>28114</v>
      </c>
    </row>
    <row r="12" spans="1:19" ht="13.5" customHeight="1" thickBot="1">
      <c r="H12" s="379">
        <v>38</v>
      </c>
      <c r="I12" s="470" t="s">
        <v>40</v>
      </c>
      <c r="J12" s="538">
        <v>25520</v>
      </c>
      <c r="K12" s="273">
        <v>10</v>
      </c>
      <c r="L12" s="5">
        <f t="shared" si="0"/>
        <v>38</v>
      </c>
      <c r="M12" s="470" t="s">
        <v>40</v>
      </c>
      <c r="N12" s="162">
        <f t="shared" si="1"/>
        <v>25520</v>
      </c>
      <c r="O12" s="18">
        <f t="shared" si="2"/>
        <v>38</v>
      </c>
      <c r="P12" s="470" t="s">
        <v>40</v>
      </c>
      <c r="Q12" s="276">
        <v>28958</v>
      </c>
    </row>
    <row r="13" spans="1:19" ht="13.5" customHeight="1" thickTop="1" thickBot="1">
      <c r="H13" s="170">
        <v>25</v>
      </c>
      <c r="I13" s="248" t="s">
        <v>31</v>
      </c>
      <c r="J13" s="539">
        <v>24614</v>
      </c>
      <c r="K13" s="147"/>
      <c r="L13" s="113"/>
      <c r="M13" s="230"/>
      <c r="N13" s="473">
        <f>SUM(J43)</f>
        <v>770460</v>
      </c>
      <c r="O13" s="5"/>
      <c r="P13" s="378" t="s">
        <v>187</v>
      </c>
      <c r="Q13" s="278">
        <v>792016</v>
      </c>
    </row>
    <row r="14" spans="1:19" ht="13.5" customHeight="1">
      <c r="B14" s="24"/>
      <c r="H14" s="119">
        <v>2</v>
      </c>
      <c r="I14" s="226" t="s">
        <v>6</v>
      </c>
      <c r="J14" s="305">
        <v>23878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6" t="s">
        <v>128</v>
      </c>
      <c r="J15" s="17">
        <v>19945</v>
      </c>
      <c r="K15" s="147"/>
      <c r="L15" s="31"/>
      <c r="M15" s="1" t="s">
        <v>220</v>
      </c>
      <c r="N15" s="19"/>
      <c r="O15"/>
      <c r="P15" s="464" t="s">
        <v>221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9</v>
      </c>
      <c r="I16" s="465" t="s">
        <v>208</v>
      </c>
      <c r="J16" s="305">
        <v>10099</v>
      </c>
      <c r="K16" s="147"/>
      <c r="L16" s="5">
        <f>SUM(L3)</f>
        <v>33</v>
      </c>
      <c r="M16" s="17">
        <f>SUM(N3)</f>
        <v>122233</v>
      </c>
      <c r="N16" s="226" t="s">
        <v>0</v>
      </c>
      <c r="O16" s="5">
        <f>SUM(O3)</f>
        <v>33</v>
      </c>
      <c r="P16" s="17">
        <f>SUM(M16)</f>
        <v>122233</v>
      </c>
      <c r="Q16" s="383">
        <v>109858</v>
      </c>
      <c r="R16" s="114"/>
    </row>
    <row r="17" spans="2:20" ht="13.5" customHeight="1">
      <c r="B17" s="1"/>
      <c r="C17" s="19"/>
      <c r="D17" s="1"/>
      <c r="E17" s="22"/>
      <c r="F17" s="1"/>
      <c r="H17" s="119">
        <v>3</v>
      </c>
      <c r="I17" s="226" t="s">
        <v>12</v>
      </c>
      <c r="J17" s="17">
        <v>9840</v>
      </c>
      <c r="K17" s="147"/>
      <c r="L17" s="5">
        <f t="shared" ref="L17:L25" si="3">SUM(L4)</f>
        <v>26</v>
      </c>
      <c r="M17" s="17">
        <f t="shared" ref="M17:M25" si="4">SUM(N4)</f>
        <v>120753</v>
      </c>
      <c r="N17" s="226" t="s">
        <v>32</v>
      </c>
      <c r="O17" s="5">
        <f t="shared" ref="O17:O25" si="5">SUM(O4)</f>
        <v>26</v>
      </c>
      <c r="P17" s="17">
        <f t="shared" ref="P17:P25" si="6">SUM(M17)</f>
        <v>120753</v>
      </c>
      <c r="Q17" s="384">
        <v>116165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37</v>
      </c>
      <c r="I18" s="226" t="s">
        <v>39</v>
      </c>
      <c r="J18" s="305">
        <v>9745</v>
      </c>
      <c r="K18" s="147"/>
      <c r="L18" s="5">
        <f t="shared" si="3"/>
        <v>16</v>
      </c>
      <c r="M18" s="17">
        <f t="shared" si="4"/>
        <v>76140</v>
      </c>
      <c r="N18" s="226" t="s">
        <v>3</v>
      </c>
      <c r="O18" s="5">
        <f t="shared" si="5"/>
        <v>16</v>
      </c>
      <c r="P18" s="17">
        <f t="shared" si="6"/>
        <v>76140</v>
      </c>
      <c r="Q18" s="384">
        <v>69411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3"/>
      <c r="H19" s="119">
        <v>14</v>
      </c>
      <c r="I19" s="226" t="s">
        <v>21</v>
      </c>
      <c r="J19" s="17">
        <v>9584</v>
      </c>
      <c r="L19" s="5">
        <f t="shared" si="3"/>
        <v>34</v>
      </c>
      <c r="M19" s="17">
        <f t="shared" si="4"/>
        <v>61745</v>
      </c>
      <c r="N19" s="226" t="s">
        <v>1</v>
      </c>
      <c r="O19" s="5">
        <f t="shared" si="5"/>
        <v>34</v>
      </c>
      <c r="P19" s="17">
        <f t="shared" si="6"/>
        <v>61745</v>
      </c>
      <c r="Q19" s="384">
        <v>64024</v>
      </c>
      <c r="R19" s="114"/>
      <c r="S19" s="177"/>
    </row>
    <row r="20" spans="2:20" ht="13.5" customHeight="1">
      <c r="B20" s="23"/>
      <c r="C20" s="19"/>
      <c r="D20" s="1"/>
      <c r="E20" s="22"/>
      <c r="F20" s="1"/>
      <c r="H20" s="119">
        <v>15</v>
      </c>
      <c r="I20" s="226" t="s">
        <v>22</v>
      </c>
      <c r="J20" s="195">
        <v>9017</v>
      </c>
      <c r="L20" s="5">
        <f t="shared" si="3"/>
        <v>40</v>
      </c>
      <c r="M20" s="17">
        <f t="shared" si="4"/>
        <v>60386</v>
      </c>
      <c r="N20" s="227" t="s">
        <v>2</v>
      </c>
      <c r="O20" s="5">
        <f t="shared" si="5"/>
        <v>40</v>
      </c>
      <c r="P20" s="17">
        <f t="shared" si="6"/>
        <v>60386</v>
      </c>
      <c r="Q20" s="384">
        <v>51160</v>
      </c>
      <c r="R20" s="114"/>
      <c r="S20" s="177"/>
    </row>
    <row r="21" spans="2:20" ht="13.5" customHeight="1">
      <c r="B21" s="23"/>
      <c r="C21" s="19"/>
      <c r="D21" s="1"/>
      <c r="E21" s="22"/>
      <c r="F21" s="1"/>
      <c r="H21" s="119">
        <v>21</v>
      </c>
      <c r="I21" s="465" t="s">
        <v>199</v>
      </c>
      <c r="J21" s="17">
        <v>8588</v>
      </c>
      <c r="L21" s="5">
        <f t="shared" si="3"/>
        <v>17</v>
      </c>
      <c r="M21" s="17">
        <f t="shared" si="4"/>
        <v>43871</v>
      </c>
      <c r="N21" s="226" t="s">
        <v>23</v>
      </c>
      <c r="O21" s="5">
        <f t="shared" si="5"/>
        <v>17</v>
      </c>
      <c r="P21" s="17">
        <f t="shared" si="6"/>
        <v>43871</v>
      </c>
      <c r="Q21" s="384">
        <v>44921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6" t="s">
        <v>19</v>
      </c>
      <c r="J22" s="17">
        <v>6538</v>
      </c>
      <c r="K22" s="19"/>
      <c r="L22" s="5">
        <f t="shared" si="3"/>
        <v>13</v>
      </c>
      <c r="M22" s="17">
        <f t="shared" si="4"/>
        <v>43328</v>
      </c>
      <c r="N22" s="229" t="s">
        <v>7</v>
      </c>
      <c r="O22" s="5">
        <f t="shared" si="5"/>
        <v>13</v>
      </c>
      <c r="P22" s="17">
        <f t="shared" si="6"/>
        <v>43328</v>
      </c>
      <c r="Q22" s="384">
        <v>36213</v>
      </c>
      <c r="R22" s="114"/>
    </row>
    <row r="23" spans="2:20" ht="13.5" customHeight="1">
      <c r="B23" s="23"/>
      <c r="C23" s="19"/>
      <c r="D23" s="1"/>
      <c r="E23" s="22"/>
      <c r="F23" s="1"/>
      <c r="H23" s="119">
        <v>22</v>
      </c>
      <c r="I23" s="226" t="s">
        <v>28</v>
      </c>
      <c r="J23" s="17">
        <v>3877</v>
      </c>
      <c r="K23" s="19"/>
      <c r="L23" s="5">
        <f t="shared" si="3"/>
        <v>36</v>
      </c>
      <c r="M23" s="17">
        <f t="shared" si="4"/>
        <v>30983</v>
      </c>
      <c r="N23" s="226" t="s">
        <v>5</v>
      </c>
      <c r="O23" s="5">
        <f t="shared" si="5"/>
        <v>36</v>
      </c>
      <c r="P23" s="17">
        <f t="shared" si="6"/>
        <v>30983</v>
      </c>
      <c r="Q23" s="384">
        <v>32633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6" t="s">
        <v>35</v>
      </c>
      <c r="J24" s="17">
        <v>3177</v>
      </c>
      <c r="K24" s="19"/>
      <c r="L24" s="5">
        <f t="shared" si="3"/>
        <v>24</v>
      </c>
      <c r="M24" s="17">
        <f t="shared" si="4"/>
        <v>29001</v>
      </c>
      <c r="N24" s="229" t="s">
        <v>30</v>
      </c>
      <c r="O24" s="5">
        <f t="shared" si="5"/>
        <v>24</v>
      </c>
      <c r="P24" s="17">
        <f t="shared" si="6"/>
        <v>29001</v>
      </c>
      <c r="Q24" s="384">
        <v>30982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1</v>
      </c>
      <c r="I25" s="226" t="s">
        <v>4</v>
      </c>
      <c r="J25" s="195">
        <v>2679</v>
      </c>
      <c r="K25" s="19"/>
      <c r="L25" s="18">
        <f t="shared" si="3"/>
        <v>38</v>
      </c>
      <c r="M25" s="162">
        <f t="shared" si="4"/>
        <v>25520</v>
      </c>
      <c r="N25" s="470" t="s">
        <v>40</v>
      </c>
      <c r="O25" s="18">
        <f t="shared" si="5"/>
        <v>38</v>
      </c>
      <c r="P25" s="162">
        <f t="shared" si="6"/>
        <v>25520</v>
      </c>
      <c r="Q25" s="385">
        <v>25495</v>
      </c>
      <c r="R25" s="180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27</v>
      </c>
      <c r="I26" s="226" t="s">
        <v>33</v>
      </c>
      <c r="J26" s="17">
        <v>2466</v>
      </c>
      <c r="K26" s="19"/>
      <c r="L26" s="163"/>
      <c r="M26" s="228">
        <f>SUM(J43-(M16+M17+M18+M19+M20+M21+M22+M23+M24+M25))</f>
        <v>156500</v>
      </c>
      <c r="N26" s="306" t="s">
        <v>47</v>
      </c>
      <c r="O26" s="164"/>
      <c r="P26" s="228">
        <f>SUM(M26)</f>
        <v>156500</v>
      </c>
      <c r="Q26" s="228"/>
      <c r="R26" s="249">
        <v>740076</v>
      </c>
      <c r="T26" s="33"/>
    </row>
    <row r="27" spans="2:20" ht="13.5" customHeight="1">
      <c r="H27" s="119">
        <v>18</v>
      </c>
      <c r="I27" s="226" t="s">
        <v>24</v>
      </c>
      <c r="J27" s="17">
        <v>2270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H28" s="119">
        <v>39</v>
      </c>
      <c r="I28" s="226" t="s">
        <v>41</v>
      </c>
      <c r="J28" s="17">
        <v>2000</v>
      </c>
      <c r="K28" s="19"/>
      <c r="M28" s="125">
        <f t="shared" ref="M28:M37" si="7">SUM(Q3)</f>
        <v>130040</v>
      </c>
      <c r="N28" s="226" t="s">
        <v>0</v>
      </c>
      <c r="O28" s="5">
        <f>SUM(L3)</f>
        <v>33</v>
      </c>
      <c r="P28" s="125">
        <f t="shared" ref="P28:P37" si="8">SUM(Q3)</f>
        <v>130040</v>
      </c>
    </row>
    <row r="29" spans="2:20" ht="13.5" customHeight="1">
      <c r="H29" s="119">
        <v>12</v>
      </c>
      <c r="I29" s="226" t="s">
        <v>20</v>
      </c>
      <c r="J29" s="17">
        <v>1782</v>
      </c>
      <c r="K29" s="19"/>
      <c r="M29" s="125">
        <f t="shared" si="7"/>
        <v>103309</v>
      </c>
      <c r="N29" s="226" t="s">
        <v>32</v>
      </c>
      <c r="O29" s="5">
        <f t="shared" ref="O29:O37" si="9">SUM(L4)</f>
        <v>26</v>
      </c>
      <c r="P29" s="125">
        <f t="shared" si="8"/>
        <v>103309</v>
      </c>
    </row>
    <row r="30" spans="2:20" ht="13.5" customHeight="1">
      <c r="H30" s="119">
        <v>29</v>
      </c>
      <c r="I30" s="226" t="s">
        <v>118</v>
      </c>
      <c r="J30" s="17">
        <v>1740</v>
      </c>
      <c r="K30" s="19"/>
      <c r="M30" s="125">
        <f t="shared" si="7"/>
        <v>79978</v>
      </c>
      <c r="N30" s="226" t="s">
        <v>3</v>
      </c>
      <c r="O30" s="5">
        <f t="shared" si="9"/>
        <v>16</v>
      </c>
      <c r="P30" s="125">
        <f t="shared" si="8"/>
        <v>79978</v>
      </c>
    </row>
    <row r="31" spans="2:20" ht="13.5" customHeight="1">
      <c r="H31" s="119">
        <v>35</v>
      </c>
      <c r="I31" s="226" t="s">
        <v>38</v>
      </c>
      <c r="J31" s="17">
        <v>1425</v>
      </c>
      <c r="K31" s="19"/>
      <c r="M31" s="125">
        <f t="shared" si="7"/>
        <v>55687</v>
      </c>
      <c r="N31" s="226" t="s">
        <v>1</v>
      </c>
      <c r="O31" s="5">
        <f t="shared" si="9"/>
        <v>34</v>
      </c>
      <c r="P31" s="125">
        <f t="shared" si="8"/>
        <v>55687</v>
      </c>
    </row>
    <row r="32" spans="2:20" ht="13.5" customHeight="1">
      <c r="H32" s="119">
        <v>4</v>
      </c>
      <c r="I32" s="226" t="s">
        <v>13</v>
      </c>
      <c r="J32" s="305">
        <v>940</v>
      </c>
      <c r="K32" s="19"/>
      <c r="M32" s="125">
        <f t="shared" si="7"/>
        <v>59529</v>
      </c>
      <c r="N32" s="227" t="s">
        <v>2</v>
      </c>
      <c r="O32" s="5">
        <f t="shared" si="9"/>
        <v>40</v>
      </c>
      <c r="P32" s="125">
        <f t="shared" si="8"/>
        <v>59529</v>
      </c>
      <c r="S32" s="14"/>
    </row>
    <row r="33" spans="7:21" ht="13.5" customHeight="1">
      <c r="H33" s="119">
        <v>19</v>
      </c>
      <c r="I33" s="226" t="s">
        <v>25</v>
      </c>
      <c r="J33" s="17">
        <v>636</v>
      </c>
      <c r="K33" s="19"/>
      <c r="M33" s="125">
        <f t="shared" si="7"/>
        <v>40425</v>
      </c>
      <c r="N33" s="226" t="s">
        <v>23</v>
      </c>
      <c r="O33" s="5">
        <f t="shared" si="9"/>
        <v>17</v>
      </c>
      <c r="P33" s="125">
        <f t="shared" si="8"/>
        <v>40425</v>
      </c>
      <c r="S33" s="33"/>
      <c r="T33" s="33"/>
    </row>
    <row r="34" spans="7:21" ht="13.5" customHeight="1">
      <c r="H34" s="119">
        <v>6</v>
      </c>
      <c r="I34" s="226" t="s">
        <v>15</v>
      </c>
      <c r="J34" s="17">
        <v>627</v>
      </c>
      <c r="K34" s="19"/>
      <c r="M34" s="125">
        <f t="shared" si="7"/>
        <v>59112</v>
      </c>
      <c r="N34" s="229" t="s">
        <v>7</v>
      </c>
      <c r="O34" s="5">
        <f t="shared" si="9"/>
        <v>13</v>
      </c>
      <c r="P34" s="125">
        <f t="shared" si="8"/>
        <v>59112</v>
      </c>
      <c r="S34" s="33"/>
      <c r="T34" s="33"/>
    </row>
    <row r="35" spans="7:21" ht="13.5" customHeight="1">
      <c r="H35" s="119">
        <v>32</v>
      </c>
      <c r="I35" s="226" t="s">
        <v>37</v>
      </c>
      <c r="J35" s="17">
        <v>286</v>
      </c>
      <c r="K35" s="19"/>
      <c r="M35" s="125">
        <f t="shared" si="7"/>
        <v>31444</v>
      </c>
      <c r="N35" s="226" t="s">
        <v>5</v>
      </c>
      <c r="O35" s="5">
        <f t="shared" si="9"/>
        <v>36</v>
      </c>
      <c r="P35" s="125">
        <f t="shared" si="8"/>
        <v>31444</v>
      </c>
      <c r="S35" s="33"/>
    </row>
    <row r="36" spans="7:21" ht="13.5" customHeight="1">
      <c r="H36" s="119">
        <v>28</v>
      </c>
      <c r="I36" s="226" t="s">
        <v>34</v>
      </c>
      <c r="J36" s="305">
        <v>252</v>
      </c>
      <c r="K36" s="19"/>
      <c r="M36" s="125">
        <f t="shared" si="7"/>
        <v>28114</v>
      </c>
      <c r="N36" s="229" t="s">
        <v>30</v>
      </c>
      <c r="O36" s="5">
        <f t="shared" si="9"/>
        <v>24</v>
      </c>
      <c r="P36" s="125">
        <f t="shared" si="8"/>
        <v>28114</v>
      </c>
      <c r="S36" s="33"/>
    </row>
    <row r="37" spans="7:21" ht="13.5" customHeight="1" thickBot="1">
      <c r="H37" s="119">
        <v>23</v>
      </c>
      <c r="I37" s="226" t="s">
        <v>29</v>
      </c>
      <c r="J37" s="17">
        <v>233</v>
      </c>
      <c r="K37" s="19"/>
      <c r="M37" s="161">
        <f t="shared" si="7"/>
        <v>28958</v>
      </c>
      <c r="N37" s="470" t="s">
        <v>40</v>
      </c>
      <c r="O37" s="18">
        <f t="shared" si="9"/>
        <v>38</v>
      </c>
      <c r="P37" s="161">
        <f t="shared" si="8"/>
        <v>28958</v>
      </c>
      <c r="S37" s="33"/>
    </row>
    <row r="38" spans="7:21" ht="13.5" customHeight="1" thickTop="1">
      <c r="G38" s="513"/>
      <c r="H38" s="119">
        <v>20</v>
      </c>
      <c r="I38" s="226" t="s">
        <v>26</v>
      </c>
      <c r="J38" s="17">
        <v>170</v>
      </c>
      <c r="K38" s="19"/>
      <c r="M38" s="481">
        <f>SUM(Q13-(Q3+Q4+Q5+Q6+Q7+Q8+Q9+Q10+Q11+Q12))</f>
        <v>175420</v>
      </c>
      <c r="N38" s="482" t="s">
        <v>204</v>
      </c>
      <c r="O38" s="483"/>
      <c r="P38" s="484">
        <f>SUM(M38)</f>
        <v>175420</v>
      </c>
      <c r="U38" s="33"/>
    </row>
    <row r="39" spans="7:21" ht="13.5" customHeight="1">
      <c r="H39" s="119">
        <v>10</v>
      </c>
      <c r="I39" s="226" t="s">
        <v>18</v>
      </c>
      <c r="J39" s="17">
        <v>52</v>
      </c>
      <c r="K39" s="19"/>
      <c r="P39" s="33"/>
    </row>
    <row r="40" spans="7:21" ht="13.5" customHeight="1">
      <c r="H40" s="119">
        <v>5</v>
      </c>
      <c r="I40" s="226" t="s">
        <v>14</v>
      </c>
      <c r="J40" s="126">
        <v>40</v>
      </c>
      <c r="K40" s="19"/>
    </row>
    <row r="41" spans="7:21" ht="13.5" customHeight="1">
      <c r="H41" s="119">
        <v>7</v>
      </c>
      <c r="I41" s="226" t="s">
        <v>16</v>
      </c>
      <c r="J41" s="17">
        <v>0</v>
      </c>
      <c r="K41" s="19"/>
    </row>
    <row r="42" spans="7:21" ht="13.5" customHeight="1" thickBot="1">
      <c r="H42" s="196">
        <v>8</v>
      </c>
      <c r="I42" s="229" t="s">
        <v>17</v>
      </c>
      <c r="J42" s="162">
        <v>0</v>
      </c>
      <c r="K42" s="19"/>
    </row>
    <row r="43" spans="7:21" ht="13.5" customHeight="1" thickTop="1">
      <c r="H43" s="163"/>
      <c r="I43" s="405" t="s">
        <v>112</v>
      </c>
      <c r="J43" s="406">
        <f>SUM(J3:J42)</f>
        <v>770460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219</v>
      </c>
      <c r="D52" s="12" t="s">
        <v>210</v>
      </c>
      <c r="E52" s="29" t="s">
        <v>45</v>
      </c>
      <c r="F52" s="28" t="s">
        <v>44</v>
      </c>
      <c r="G52" s="28" t="s">
        <v>42</v>
      </c>
      <c r="I52" s="225"/>
    </row>
    <row r="53" spans="1:16" ht="13.5" customHeight="1">
      <c r="A53" s="13">
        <v>1</v>
      </c>
      <c r="B53" s="226" t="s">
        <v>0</v>
      </c>
      <c r="C53" s="17">
        <f t="shared" ref="C53:C62" si="10">SUM(J3)</f>
        <v>122233</v>
      </c>
      <c r="D53" s="126">
        <f t="shared" ref="D53:D63" si="11">SUM(Q3)</f>
        <v>130040</v>
      </c>
      <c r="E53" s="123">
        <f t="shared" ref="E53:E62" si="12">SUM(P16/Q16*100)</f>
        <v>111.26454149902602</v>
      </c>
      <c r="F53" s="25">
        <f t="shared" ref="F53:F63" si="13">SUM(C53/D53*100)</f>
        <v>93.996462626884039</v>
      </c>
      <c r="G53" s="26"/>
      <c r="I53" s="225"/>
    </row>
    <row r="54" spans="1:16" ht="13.5" customHeight="1">
      <c r="A54" s="13">
        <v>2</v>
      </c>
      <c r="B54" s="226" t="s">
        <v>32</v>
      </c>
      <c r="C54" s="17">
        <f t="shared" si="10"/>
        <v>120753</v>
      </c>
      <c r="D54" s="126">
        <f t="shared" si="11"/>
        <v>103309</v>
      </c>
      <c r="E54" s="123">
        <f t="shared" si="12"/>
        <v>103.94955451297723</v>
      </c>
      <c r="F54" s="25">
        <f t="shared" si="13"/>
        <v>116.88526653050558</v>
      </c>
      <c r="G54" s="26"/>
      <c r="I54" s="225"/>
    </row>
    <row r="55" spans="1:16" ht="13.5" customHeight="1">
      <c r="A55" s="13">
        <v>3</v>
      </c>
      <c r="B55" s="226" t="s">
        <v>3</v>
      </c>
      <c r="C55" s="17">
        <f t="shared" si="10"/>
        <v>76140</v>
      </c>
      <c r="D55" s="126">
        <f t="shared" si="11"/>
        <v>79978</v>
      </c>
      <c r="E55" s="123">
        <f t="shared" si="12"/>
        <v>109.69442883692786</v>
      </c>
      <c r="F55" s="25">
        <f t="shared" si="13"/>
        <v>95.201180324589259</v>
      </c>
      <c r="G55" s="26"/>
      <c r="I55" s="225"/>
    </row>
    <row r="56" spans="1:16" ht="13.5" customHeight="1">
      <c r="A56" s="13">
        <v>4</v>
      </c>
      <c r="B56" s="226" t="s">
        <v>1</v>
      </c>
      <c r="C56" s="17">
        <f t="shared" si="10"/>
        <v>61745</v>
      </c>
      <c r="D56" s="126">
        <f t="shared" si="11"/>
        <v>55687</v>
      </c>
      <c r="E56" s="123">
        <f t="shared" si="12"/>
        <v>96.440397350993379</v>
      </c>
      <c r="F56" s="25">
        <f t="shared" si="13"/>
        <v>110.87866108786611</v>
      </c>
      <c r="G56" s="26"/>
      <c r="I56" s="225"/>
    </row>
    <row r="57" spans="1:16" ht="13.5" customHeight="1">
      <c r="A57" s="13">
        <v>5</v>
      </c>
      <c r="B57" s="227" t="s">
        <v>2</v>
      </c>
      <c r="C57" s="17">
        <f t="shared" si="10"/>
        <v>60386</v>
      </c>
      <c r="D57" s="126">
        <f t="shared" si="11"/>
        <v>59529</v>
      </c>
      <c r="E57" s="123">
        <f t="shared" si="12"/>
        <v>118.03362001563723</v>
      </c>
      <c r="F57" s="25">
        <f t="shared" si="13"/>
        <v>101.43963446387474</v>
      </c>
      <c r="G57" s="26"/>
      <c r="I57" s="225"/>
      <c r="P57" s="33"/>
    </row>
    <row r="58" spans="1:16" ht="13.5" customHeight="1">
      <c r="A58" s="13">
        <v>6</v>
      </c>
      <c r="B58" s="226" t="s">
        <v>23</v>
      </c>
      <c r="C58" s="17">
        <f t="shared" si="10"/>
        <v>43871</v>
      </c>
      <c r="D58" s="126">
        <f t="shared" si="11"/>
        <v>40425</v>
      </c>
      <c r="E58" s="123">
        <f t="shared" si="12"/>
        <v>97.662563166447768</v>
      </c>
      <c r="F58" s="25">
        <f t="shared" si="13"/>
        <v>108.52442795299939</v>
      </c>
      <c r="G58" s="26"/>
    </row>
    <row r="59" spans="1:16" ht="13.5" customHeight="1">
      <c r="A59" s="13">
        <v>7</v>
      </c>
      <c r="B59" s="229" t="s">
        <v>7</v>
      </c>
      <c r="C59" s="17">
        <f t="shared" si="10"/>
        <v>43328</v>
      </c>
      <c r="D59" s="126">
        <f t="shared" si="11"/>
        <v>59112</v>
      </c>
      <c r="E59" s="123">
        <f t="shared" si="12"/>
        <v>119.6476403501505</v>
      </c>
      <c r="F59" s="25">
        <f t="shared" si="13"/>
        <v>73.298145892542962</v>
      </c>
      <c r="G59" s="26"/>
    </row>
    <row r="60" spans="1:16" ht="13.5" customHeight="1">
      <c r="A60" s="13">
        <v>8</v>
      </c>
      <c r="B60" s="226" t="s">
        <v>5</v>
      </c>
      <c r="C60" s="17">
        <f t="shared" si="10"/>
        <v>30983</v>
      </c>
      <c r="D60" s="126">
        <f t="shared" si="11"/>
        <v>31444</v>
      </c>
      <c r="E60" s="123">
        <f t="shared" si="12"/>
        <v>94.943768577819995</v>
      </c>
      <c r="F60" s="25">
        <f t="shared" si="13"/>
        <v>98.533901539244368</v>
      </c>
      <c r="G60" s="26"/>
    </row>
    <row r="61" spans="1:16" ht="13.5" customHeight="1">
      <c r="A61" s="13">
        <v>9</v>
      </c>
      <c r="B61" s="229" t="s">
        <v>30</v>
      </c>
      <c r="C61" s="17">
        <f t="shared" si="10"/>
        <v>29001</v>
      </c>
      <c r="D61" s="126">
        <f t="shared" si="11"/>
        <v>28114</v>
      </c>
      <c r="E61" s="123">
        <f t="shared" si="12"/>
        <v>93.60596475372796</v>
      </c>
      <c r="F61" s="25">
        <f t="shared" si="13"/>
        <v>103.15501173792416</v>
      </c>
      <c r="G61" s="26"/>
    </row>
    <row r="62" spans="1:16" ht="13.5" customHeight="1" thickBot="1">
      <c r="A62" s="181">
        <v>10</v>
      </c>
      <c r="B62" s="470" t="s">
        <v>40</v>
      </c>
      <c r="C62" s="162">
        <f t="shared" si="10"/>
        <v>25520</v>
      </c>
      <c r="D62" s="182">
        <f t="shared" si="11"/>
        <v>28958</v>
      </c>
      <c r="E62" s="183">
        <f t="shared" si="12"/>
        <v>100.09805844283193</v>
      </c>
      <c r="F62" s="184">
        <f t="shared" si="13"/>
        <v>88.127633123834514</v>
      </c>
      <c r="G62" s="185"/>
    </row>
    <row r="63" spans="1:16" ht="13.5" customHeight="1" thickTop="1">
      <c r="A63" s="163"/>
      <c r="B63" s="186" t="s">
        <v>83</v>
      </c>
      <c r="C63" s="187">
        <f>SUM(J43)</f>
        <v>770460</v>
      </c>
      <c r="D63" s="187">
        <f t="shared" si="11"/>
        <v>792016</v>
      </c>
      <c r="E63" s="188">
        <f>SUM(C63/R26*100)</f>
        <v>104.10552429750457</v>
      </c>
      <c r="F63" s="189">
        <f t="shared" si="13"/>
        <v>97.278337811357346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K39" sqref="K39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8" t="s">
        <v>219</v>
      </c>
      <c r="I2" s="119"/>
      <c r="J2" s="260" t="s">
        <v>125</v>
      </c>
      <c r="K2" s="5"/>
      <c r="L2" s="414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0" t="s">
        <v>122</v>
      </c>
      <c r="I3" s="119"/>
      <c r="J3" s="204" t="s">
        <v>123</v>
      </c>
      <c r="K3" s="5"/>
      <c r="L3" s="414" t="s">
        <v>122</v>
      </c>
      <c r="M3" s="1"/>
      <c r="N3" s="129"/>
      <c r="O3" s="129"/>
      <c r="S3" s="31"/>
      <c r="T3" s="31"/>
      <c r="U3" s="31"/>
    </row>
    <row r="4" spans="8:30">
      <c r="H4" s="128">
        <v>26616</v>
      </c>
      <c r="I4" s="119">
        <v>33</v>
      </c>
      <c r="J4" s="226" t="s">
        <v>0</v>
      </c>
      <c r="K4" s="165">
        <f>SUM(I4)</f>
        <v>33</v>
      </c>
      <c r="L4" s="431">
        <v>33352</v>
      </c>
      <c r="M4" s="54"/>
      <c r="N4" s="130"/>
      <c r="O4" s="130"/>
      <c r="S4" s="31"/>
      <c r="T4" s="31"/>
      <c r="U4" s="31"/>
    </row>
    <row r="5" spans="8:30">
      <c r="H5" s="53">
        <v>19307</v>
      </c>
      <c r="I5" s="119">
        <v>26</v>
      </c>
      <c r="J5" s="226" t="s">
        <v>32</v>
      </c>
      <c r="K5" s="165">
        <f t="shared" ref="K5:K13" si="0">SUM(I5)</f>
        <v>26</v>
      </c>
      <c r="L5" s="432">
        <v>18998</v>
      </c>
      <c r="M5" s="54"/>
      <c r="N5" s="130"/>
      <c r="O5" s="130"/>
      <c r="S5" s="31"/>
      <c r="T5" s="31"/>
      <c r="U5" s="31"/>
    </row>
    <row r="6" spans="8:30">
      <c r="H6" s="53">
        <v>5789</v>
      </c>
      <c r="I6" s="119">
        <v>14</v>
      </c>
      <c r="J6" s="226" t="s">
        <v>21</v>
      </c>
      <c r="K6" s="165">
        <f t="shared" si="0"/>
        <v>14</v>
      </c>
      <c r="L6" s="432">
        <v>4930</v>
      </c>
      <c r="M6" s="54"/>
      <c r="N6" s="259"/>
      <c r="O6" s="130"/>
      <c r="S6" s="31"/>
      <c r="T6" s="31"/>
      <c r="U6" s="31"/>
    </row>
    <row r="7" spans="8:30">
      <c r="H7" s="53">
        <v>4358</v>
      </c>
      <c r="I7" s="119">
        <v>38</v>
      </c>
      <c r="J7" s="226" t="s">
        <v>40</v>
      </c>
      <c r="K7" s="165">
        <f t="shared" si="0"/>
        <v>38</v>
      </c>
      <c r="L7" s="432">
        <v>5073</v>
      </c>
      <c r="M7" s="54"/>
      <c r="N7" s="130"/>
      <c r="O7" s="130"/>
      <c r="S7" s="31"/>
      <c r="T7" s="31"/>
      <c r="U7" s="31"/>
    </row>
    <row r="8" spans="8:30">
      <c r="H8" s="127">
        <v>3746</v>
      </c>
      <c r="I8" s="119">
        <v>37</v>
      </c>
      <c r="J8" s="226" t="s">
        <v>39</v>
      </c>
      <c r="K8" s="165">
        <f t="shared" si="0"/>
        <v>37</v>
      </c>
      <c r="L8" s="432">
        <v>1353</v>
      </c>
      <c r="M8" s="54"/>
      <c r="N8" s="130"/>
      <c r="O8" s="130"/>
      <c r="S8" s="31"/>
      <c r="T8" s="31"/>
      <c r="U8" s="31"/>
    </row>
    <row r="9" spans="8:30">
      <c r="H9" s="127">
        <v>2833</v>
      </c>
      <c r="I9" s="119">
        <v>15</v>
      </c>
      <c r="J9" s="226" t="s">
        <v>22</v>
      </c>
      <c r="K9" s="165">
        <f t="shared" si="0"/>
        <v>15</v>
      </c>
      <c r="L9" s="432">
        <v>2560</v>
      </c>
      <c r="M9" s="54"/>
      <c r="N9" s="130"/>
      <c r="O9" s="130"/>
      <c r="S9" s="31"/>
      <c r="T9" s="31"/>
      <c r="U9" s="31"/>
    </row>
    <row r="10" spans="8:30">
      <c r="H10" s="270">
        <v>2398</v>
      </c>
      <c r="I10" s="196">
        <v>36</v>
      </c>
      <c r="J10" s="229" t="s">
        <v>5</v>
      </c>
      <c r="K10" s="165">
        <f t="shared" si="0"/>
        <v>36</v>
      </c>
      <c r="L10" s="432">
        <v>1524</v>
      </c>
      <c r="S10" s="31"/>
      <c r="T10" s="31"/>
      <c r="U10" s="31"/>
    </row>
    <row r="11" spans="8:30">
      <c r="H11" s="128">
        <v>1861</v>
      </c>
      <c r="I11" s="119">
        <v>17</v>
      </c>
      <c r="J11" s="226" t="s">
        <v>23</v>
      </c>
      <c r="K11" s="165">
        <f t="shared" si="0"/>
        <v>17</v>
      </c>
      <c r="L11" s="432">
        <v>1349</v>
      </c>
      <c r="M11" s="54"/>
      <c r="N11" s="130"/>
      <c r="O11" s="130"/>
      <c r="S11" s="31"/>
      <c r="T11" s="31"/>
      <c r="U11" s="31"/>
    </row>
    <row r="12" spans="8:30">
      <c r="H12" s="197">
        <v>1763</v>
      </c>
      <c r="I12" s="196">
        <v>34</v>
      </c>
      <c r="J12" s="229" t="s">
        <v>1</v>
      </c>
      <c r="K12" s="165">
        <f t="shared" si="0"/>
        <v>34</v>
      </c>
      <c r="L12" s="432">
        <v>2152</v>
      </c>
      <c r="M12" s="54"/>
      <c r="N12" s="130"/>
      <c r="O12" s="130"/>
      <c r="S12" s="31"/>
      <c r="T12" s="31"/>
      <c r="U12" s="31"/>
    </row>
    <row r="13" spans="8:30" ht="14.25" thickBot="1">
      <c r="H13" s="543">
        <v>1759</v>
      </c>
      <c r="I13" s="475">
        <v>27</v>
      </c>
      <c r="J13" s="476" t="s">
        <v>33</v>
      </c>
      <c r="K13" s="165">
        <f t="shared" si="0"/>
        <v>27</v>
      </c>
      <c r="L13" s="432">
        <v>679</v>
      </c>
      <c r="M13" s="54"/>
      <c r="N13" s="130"/>
      <c r="O13" s="130"/>
      <c r="S13" s="31"/>
      <c r="T13" s="31"/>
      <c r="U13" s="31"/>
    </row>
    <row r="14" spans="8:30" ht="14.25" thickTop="1">
      <c r="H14" s="127">
        <v>1418</v>
      </c>
      <c r="I14" s="170">
        <v>16</v>
      </c>
      <c r="J14" s="248" t="s">
        <v>3</v>
      </c>
      <c r="K14" s="151" t="s">
        <v>9</v>
      </c>
      <c r="L14" s="433">
        <v>76748</v>
      </c>
      <c r="S14" s="31"/>
      <c r="T14" s="31"/>
      <c r="U14" s="31"/>
    </row>
    <row r="15" spans="8:30">
      <c r="H15" s="53">
        <v>918</v>
      </c>
      <c r="I15" s="119">
        <v>24</v>
      </c>
      <c r="J15" s="226" t="s">
        <v>30</v>
      </c>
      <c r="K15" s="61"/>
      <c r="L15" s="1" t="s">
        <v>68</v>
      </c>
      <c r="M15" s="231" t="s">
        <v>113</v>
      </c>
      <c r="N15" s="51" t="s">
        <v>84</v>
      </c>
      <c r="S15" s="31"/>
      <c r="T15" s="31"/>
      <c r="U15" s="31"/>
    </row>
    <row r="16" spans="8:30">
      <c r="H16" s="53">
        <v>657</v>
      </c>
      <c r="I16" s="119">
        <v>25</v>
      </c>
      <c r="J16" s="226" t="s">
        <v>31</v>
      </c>
      <c r="K16" s="165">
        <f>SUM(I4)</f>
        <v>33</v>
      </c>
      <c r="L16" s="226" t="s">
        <v>0</v>
      </c>
      <c r="M16" s="434">
        <v>30354</v>
      </c>
      <c r="N16" s="128">
        <f>SUM(H4)</f>
        <v>26616</v>
      </c>
      <c r="O16" s="54"/>
      <c r="P16" s="21"/>
      <c r="S16" s="31"/>
      <c r="T16" s="31"/>
      <c r="U16" s="31"/>
    </row>
    <row r="17" spans="1:21">
      <c r="H17" s="270">
        <v>536</v>
      </c>
      <c r="I17" s="410">
        <v>40</v>
      </c>
      <c r="J17" s="227" t="s">
        <v>2</v>
      </c>
      <c r="K17" s="165">
        <f t="shared" ref="K17:K25" si="1">SUM(I5)</f>
        <v>26</v>
      </c>
      <c r="L17" s="226" t="s">
        <v>32</v>
      </c>
      <c r="M17" s="435">
        <v>20431</v>
      </c>
      <c r="N17" s="128">
        <f t="shared" ref="N17:N25" si="2">SUM(H5)</f>
        <v>19307</v>
      </c>
      <c r="O17" s="54"/>
      <c r="P17" s="21"/>
      <c r="S17" s="31"/>
      <c r="T17" s="31"/>
      <c r="U17" s="31"/>
    </row>
    <row r="18" spans="1:21">
      <c r="H18" s="486">
        <v>500</v>
      </c>
      <c r="I18" s="119">
        <v>19</v>
      </c>
      <c r="J18" s="226" t="s">
        <v>25</v>
      </c>
      <c r="K18" s="165">
        <f t="shared" si="1"/>
        <v>14</v>
      </c>
      <c r="L18" s="226" t="s">
        <v>21</v>
      </c>
      <c r="M18" s="435">
        <v>5851</v>
      </c>
      <c r="N18" s="128">
        <f t="shared" si="2"/>
        <v>5789</v>
      </c>
      <c r="O18" s="54"/>
      <c r="P18" s="21"/>
      <c r="S18" s="31"/>
      <c r="T18" s="31"/>
      <c r="U18" s="31"/>
    </row>
    <row r="19" spans="1:21">
      <c r="H19" s="139">
        <v>388</v>
      </c>
      <c r="I19" s="119">
        <v>1</v>
      </c>
      <c r="J19" s="226" t="s">
        <v>4</v>
      </c>
      <c r="K19" s="165">
        <f t="shared" si="1"/>
        <v>38</v>
      </c>
      <c r="L19" s="226" t="s">
        <v>40</v>
      </c>
      <c r="M19" s="435">
        <v>4524</v>
      </c>
      <c r="N19" s="128">
        <f t="shared" si="2"/>
        <v>4358</v>
      </c>
      <c r="O19" s="54"/>
      <c r="P19" s="21"/>
      <c r="S19" s="31"/>
      <c r="T19" s="31"/>
      <c r="U19" s="31"/>
    </row>
    <row r="20" spans="1:21" ht="14.25" thickBot="1">
      <c r="H20" s="53">
        <v>150</v>
      </c>
      <c r="I20" s="119">
        <v>21</v>
      </c>
      <c r="J20" s="226" t="s">
        <v>27</v>
      </c>
      <c r="K20" s="165">
        <f t="shared" si="1"/>
        <v>37</v>
      </c>
      <c r="L20" s="226" t="s">
        <v>39</v>
      </c>
      <c r="M20" s="435">
        <v>3763</v>
      </c>
      <c r="N20" s="128">
        <f t="shared" si="2"/>
        <v>3746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219</v>
      </c>
      <c r="D21" s="74" t="s">
        <v>210</v>
      </c>
      <c r="E21" s="74" t="s">
        <v>55</v>
      </c>
      <c r="F21" s="74" t="s">
        <v>54</v>
      </c>
      <c r="G21" s="74" t="s">
        <v>56</v>
      </c>
      <c r="H21" s="127">
        <v>133</v>
      </c>
      <c r="I21" s="119">
        <v>23</v>
      </c>
      <c r="J21" s="226" t="s">
        <v>29</v>
      </c>
      <c r="K21" s="165">
        <f t="shared" si="1"/>
        <v>15</v>
      </c>
      <c r="L21" s="226" t="s">
        <v>22</v>
      </c>
      <c r="M21" s="435">
        <v>3260</v>
      </c>
      <c r="N21" s="128">
        <f t="shared" si="2"/>
        <v>2833</v>
      </c>
      <c r="O21" s="54"/>
      <c r="P21" s="21"/>
      <c r="S21" s="31"/>
      <c r="T21" s="31"/>
      <c r="U21" s="31"/>
    </row>
    <row r="22" spans="1:21">
      <c r="A22" s="76">
        <v>1</v>
      </c>
      <c r="B22" s="226" t="s">
        <v>0</v>
      </c>
      <c r="C22" s="52">
        <f t="shared" ref="C22:C31" si="3">SUM(H4)</f>
        <v>26616</v>
      </c>
      <c r="D22" s="128">
        <f>SUM(L4)</f>
        <v>33352</v>
      </c>
      <c r="E22" s="66">
        <f t="shared" ref="E22:E32" si="4">SUM(N16/M16*100)</f>
        <v>87.685313303024316</v>
      </c>
      <c r="F22" s="70">
        <f>SUM(C22/D22*100)</f>
        <v>79.803310146318069</v>
      </c>
      <c r="G22" s="5"/>
      <c r="H22" s="131">
        <v>83</v>
      </c>
      <c r="I22" s="119">
        <v>2</v>
      </c>
      <c r="J22" s="226" t="s">
        <v>6</v>
      </c>
      <c r="K22" s="165">
        <f t="shared" si="1"/>
        <v>36</v>
      </c>
      <c r="L22" s="229" t="s">
        <v>5</v>
      </c>
      <c r="M22" s="435">
        <v>1885</v>
      </c>
      <c r="N22" s="128">
        <f t="shared" si="2"/>
        <v>2398</v>
      </c>
      <c r="O22" s="54"/>
      <c r="P22" s="21"/>
      <c r="S22" s="31"/>
      <c r="T22" s="31"/>
      <c r="U22" s="31"/>
    </row>
    <row r="23" spans="1:21">
      <c r="A23" s="76">
        <v>2</v>
      </c>
      <c r="B23" s="226" t="s">
        <v>32</v>
      </c>
      <c r="C23" s="52">
        <f t="shared" si="3"/>
        <v>19307</v>
      </c>
      <c r="D23" s="128">
        <f>SUM(L5)</f>
        <v>18998</v>
      </c>
      <c r="E23" s="66">
        <f t="shared" si="4"/>
        <v>94.498556115706521</v>
      </c>
      <c r="F23" s="70">
        <f t="shared" ref="F23:F32" si="5">SUM(C23/D23*100)</f>
        <v>101.62648699863144</v>
      </c>
      <c r="G23" s="5"/>
      <c r="H23" s="540">
        <v>62</v>
      </c>
      <c r="I23" s="119">
        <v>6</v>
      </c>
      <c r="J23" s="226" t="s">
        <v>15</v>
      </c>
      <c r="K23" s="165">
        <f t="shared" si="1"/>
        <v>17</v>
      </c>
      <c r="L23" s="226" t="s">
        <v>23</v>
      </c>
      <c r="M23" s="435">
        <v>1778</v>
      </c>
      <c r="N23" s="128">
        <f t="shared" si="2"/>
        <v>1861</v>
      </c>
      <c r="O23" s="54"/>
      <c r="P23" s="21"/>
      <c r="S23" s="31"/>
      <c r="T23" s="31"/>
      <c r="U23" s="31"/>
    </row>
    <row r="24" spans="1:21">
      <c r="A24" s="76">
        <v>3</v>
      </c>
      <c r="B24" s="226" t="s">
        <v>21</v>
      </c>
      <c r="C24" s="52">
        <f t="shared" si="3"/>
        <v>5789</v>
      </c>
      <c r="D24" s="128">
        <f t="shared" ref="D24:D31" si="6">SUM(L6)</f>
        <v>4930</v>
      </c>
      <c r="E24" s="66">
        <f t="shared" si="4"/>
        <v>98.940352076568104</v>
      </c>
      <c r="F24" s="70">
        <f t="shared" si="5"/>
        <v>117.42393509127788</v>
      </c>
      <c r="G24" s="5"/>
      <c r="H24" s="540">
        <v>60</v>
      </c>
      <c r="I24" s="119">
        <v>39</v>
      </c>
      <c r="J24" s="226" t="s">
        <v>41</v>
      </c>
      <c r="K24" s="165">
        <f t="shared" si="1"/>
        <v>34</v>
      </c>
      <c r="L24" s="229" t="s">
        <v>1</v>
      </c>
      <c r="M24" s="435">
        <v>1946</v>
      </c>
      <c r="N24" s="128">
        <f t="shared" si="2"/>
        <v>1763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6" t="s">
        <v>40</v>
      </c>
      <c r="C25" s="52">
        <f t="shared" si="3"/>
        <v>4358</v>
      </c>
      <c r="D25" s="128">
        <f t="shared" si="6"/>
        <v>5073</v>
      </c>
      <c r="E25" s="66">
        <f t="shared" si="4"/>
        <v>96.330680813439429</v>
      </c>
      <c r="F25" s="70">
        <f t="shared" si="5"/>
        <v>85.90577567514292</v>
      </c>
      <c r="G25" s="5"/>
      <c r="H25" s="131">
        <v>59</v>
      </c>
      <c r="I25" s="119">
        <v>9</v>
      </c>
      <c r="J25" s="465" t="s">
        <v>209</v>
      </c>
      <c r="K25" s="255">
        <f t="shared" si="1"/>
        <v>27</v>
      </c>
      <c r="L25" s="476" t="s">
        <v>33</v>
      </c>
      <c r="M25" s="436">
        <v>729</v>
      </c>
      <c r="N25" s="236">
        <f t="shared" si="2"/>
        <v>1759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6" t="s">
        <v>39</v>
      </c>
      <c r="C26" s="52">
        <f t="shared" si="3"/>
        <v>3746</v>
      </c>
      <c r="D26" s="128">
        <f t="shared" si="6"/>
        <v>1353</v>
      </c>
      <c r="E26" s="66">
        <f t="shared" si="4"/>
        <v>99.548232792984322</v>
      </c>
      <c r="F26" s="70">
        <f t="shared" si="5"/>
        <v>276.86622320768663</v>
      </c>
      <c r="G26" s="16"/>
      <c r="H26" s="131">
        <v>43</v>
      </c>
      <c r="I26" s="119">
        <v>4</v>
      </c>
      <c r="J26" s="226" t="s">
        <v>13</v>
      </c>
      <c r="K26" s="5"/>
      <c r="L26" s="519" t="s">
        <v>198</v>
      </c>
      <c r="M26" s="437">
        <v>80784</v>
      </c>
      <c r="N26" s="268">
        <f>SUM(H44)</f>
        <v>75475</v>
      </c>
      <c r="S26" s="31"/>
      <c r="T26" s="31"/>
      <c r="U26" s="31"/>
    </row>
    <row r="27" spans="1:21">
      <c r="A27" s="76">
        <v>6</v>
      </c>
      <c r="B27" s="226" t="s">
        <v>22</v>
      </c>
      <c r="C27" s="52">
        <f t="shared" si="3"/>
        <v>2833</v>
      </c>
      <c r="D27" s="128">
        <f t="shared" si="6"/>
        <v>2560</v>
      </c>
      <c r="E27" s="66">
        <f t="shared" si="4"/>
        <v>86.901840490797539</v>
      </c>
      <c r="F27" s="70">
        <f t="shared" si="5"/>
        <v>110.6640625</v>
      </c>
      <c r="G27" s="5"/>
      <c r="H27" s="178">
        <v>21</v>
      </c>
      <c r="I27" s="119">
        <v>31</v>
      </c>
      <c r="J27" s="226" t="s">
        <v>128</v>
      </c>
      <c r="L27" s="36"/>
      <c r="M27" s="31"/>
      <c r="S27" s="31"/>
      <c r="T27" s="31"/>
      <c r="U27" s="31"/>
    </row>
    <row r="28" spans="1:21">
      <c r="A28" s="76">
        <v>7</v>
      </c>
      <c r="B28" s="229" t="s">
        <v>5</v>
      </c>
      <c r="C28" s="52">
        <f t="shared" si="3"/>
        <v>2398</v>
      </c>
      <c r="D28" s="128">
        <f t="shared" si="6"/>
        <v>1524</v>
      </c>
      <c r="E28" s="66">
        <f t="shared" si="4"/>
        <v>127.21485411140583</v>
      </c>
      <c r="F28" s="70">
        <f t="shared" si="5"/>
        <v>157.3490813648294</v>
      </c>
      <c r="G28" s="5"/>
      <c r="H28" s="540">
        <v>12</v>
      </c>
      <c r="I28" s="119">
        <v>32</v>
      </c>
      <c r="J28" s="226" t="s">
        <v>37</v>
      </c>
      <c r="L28" s="36"/>
      <c r="S28" s="31"/>
      <c r="T28" s="31"/>
      <c r="U28" s="31"/>
    </row>
    <row r="29" spans="1:21">
      <c r="A29" s="76">
        <v>8</v>
      </c>
      <c r="B29" s="226" t="s">
        <v>23</v>
      </c>
      <c r="C29" s="52">
        <f t="shared" si="3"/>
        <v>1861</v>
      </c>
      <c r="D29" s="128">
        <f t="shared" si="6"/>
        <v>1349</v>
      </c>
      <c r="E29" s="66">
        <f t="shared" si="4"/>
        <v>104.66816647919011</v>
      </c>
      <c r="F29" s="70">
        <f t="shared" si="5"/>
        <v>137.95404002965159</v>
      </c>
      <c r="G29" s="15"/>
      <c r="H29" s="541">
        <v>2</v>
      </c>
      <c r="I29" s="119">
        <v>3</v>
      </c>
      <c r="J29" s="226" t="s">
        <v>12</v>
      </c>
      <c r="L29" s="36"/>
      <c r="M29" s="31"/>
      <c r="S29" s="31"/>
      <c r="T29" s="31"/>
      <c r="U29" s="31"/>
    </row>
    <row r="30" spans="1:21">
      <c r="A30" s="76">
        <v>9</v>
      </c>
      <c r="B30" s="229" t="s">
        <v>1</v>
      </c>
      <c r="C30" s="52">
        <f t="shared" si="3"/>
        <v>1763</v>
      </c>
      <c r="D30" s="128">
        <f t="shared" si="6"/>
        <v>2152</v>
      </c>
      <c r="E30" s="66">
        <f t="shared" si="4"/>
        <v>90.596094552929088</v>
      </c>
      <c r="F30" s="70">
        <f t="shared" si="5"/>
        <v>81.923791821561338</v>
      </c>
      <c r="G30" s="16"/>
      <c r="H30" s="178">
        <v>2</v>
      </c>
      <c r="I30" s="119">
        <v>22</v>
      </c>
      <c r="J30" s="226" t="s">
        <v>28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6" t="s">
        <v>33</v>
      </c>
      <c r="C31" s="52">
        <f t="shared" si="3"/>
        <v>1759</v>
      </c>
      <c r="D31" s="128">
        <f t="shared" si="6"/>
        <v>679</v>
      </c>
      <c r="E31" s="66">
        <f t="shared" si="4"/>
        <v>241.28943758573388</v>
      </c>
      <c r="F31" s="70">
        <f t="shared" si="5"/>
        <v>259.05743740795288</v>
      </c>
      <c r="G31" s="132"/>
      <c r="H31" s="131">
        <v>1</v>
      </c>
      <c r="I31" s="119">
        <v>12</v>
      </c>
      <c r="J31" s="226" t="s">
        <v>20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75475</v>
      </c>
      <c r="D32" s="82">
        <f>SUM(L14)</f>
        <v>76748</v>
      </c>
      <c r="E32" s="85">
        <f t="shared" si="4"/>
        <v>93.428154089918792</v>
      </c>
      <c r="F32" s="83">
        <f t="shared" si="5"/>
        <v>98.341324855370829</v>
      </c>
      <c r="G32" s="84"/>
      <c r="H32" s="542">
        <v>0</v>
      </c>
      <c r="I32" s="119">
        <v>5</v>
      </c>
      <c r="J32" s="226" t="s">
        <v>14</v>
      </c>
      <c r="L32" s="36"/>
      <c r="M32" s="31"/>
      <c r="S32" s="31"/>
      <c r="T32" s="31"/>
      <c r="U32" s="31"/>
    </row>
    <row r="33" spans="1:30">
      <c r="H33" s="52">
        <v>0</v>
      </c>
      <c r="I33" s="119">
        <v>7</v>
      </c>
      <c r="J33" s="226" t="s">
        <v>16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8</v>
      </c>
      <c r="J34" s="226" t="s">
        <v>17</v>
      </c>
      <c r="L34" s="298"/>
      <c r="M34" s="31"/>
      <c r="S34" s="31"/>
      <c r="T34" s="31"/>
      <c r="U34" s="31"/>
    </row>
    <row r="35" spans="1:30">
      <c r="H35" s="532">
        <v>0</v>
      </c>
      <c r="I35" s="119">
        <v>10</v>
      </c>
      <c r="J35" s="226" t="s">
        <v>18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39">
        <v>0</v>
      </c>
      <c r="I36" s="119">
        <v>11</v>
      </c>
      <c r="J36" s="226" t="s">
        <v>19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13</v>
      </c>
      <c r="J37" s="226" t="s">
        <v>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18</v>
      </c>
      <c r="J38" s="226" t="s">
        <v>24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20</v>
      </c>
      <c r="J39" s="226" t="s">
        <v>26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28</v>
      </c>
      <c r="J40" s="226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29</v>
      </c>
      <c r="J41" s="226" t="s">
        <v>118</v>
      </c>
      <c r="L41" s="57"/>
      <c r="M41" s="31"/>
      <c r="S41" s="31"/>
      <c r="T41" s="31"/>
      <c r="U41" s="31"/>
    </row>
    <row r="42" spans="1:30">
      <c r="H42" s="127">
        <v>0</v>
      </c>
      <c r="I42" s="119">
        <v>30</v>
      </c>
      <c r="J42" s="226" t="s">
        <v>35</v>
      </c>
      <c r="L42" s="57"/>
      <c r="M42" s="31"/>
      <c r="S42" s="31"/>
      <c r="T42" s="31"/>
      <c r="U42" s="31"/>
    </row>
    <row r="43" spans="1:30">
      <c r="H43" s="463">
        <v>0</v>
      </c>
      <c r="I43" s="119">
        <v>35</v>
      </c>
      <c r="J43" s="226" t="s">
        <v>38</v>
      </c>
      <c r="L43" s="57"/>
      <c r="M43" s="31"/>
      <c r="S43" s="37"/>
      <c r="T43" s="37"/>
      <c r="U43" s="37"/>
    </row>
    <row r="44" spans="1:30">
      <c r="H44" s="166">
        <f>SUM(H4:H43)</f>
        <v>75475</v>
      </c>
      <c r="I44" s="119"/>
      <c r="J44" s="235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4" t="s">
        <v>219</v>
      </c>
      <c r="I47" s="119"/>
      <c r="J47" s="253" t="s">
        <v>80</v>
      </c>
      <c r="K47" s="5"/>
      <c r="L47" s="419" t="s">
        <v>210</v>
      </c>
      <c r="S47" s="31"/>
      <c r="T47" s="31"/>
      <c r="U47" s="31"/>
      <c r="V47" s="31"/>
    </row>
    <row r="48" spans="1:30">
      <c r="H48" s="261" t="s">
        <v>122</v>
      </c>
      <c r="I48" s="170"/>
      <c r="J48" s="252" t="s">
        <v>57</v>
      </c>
      <c r="K48" s="246"/>
      <c r="L48" s="424" t="s">
        <v>122</v>
      </c>
      <c r="S48" s="31"/>
      <c r="T48" s="31"/>
      <c r="U48" s="31"/>
      <c r="V48" s="31"/>
    </row>
    <row r="49" spans="1:22">
      <c r="H49" s="52">
        <v>65454</v>
      </c>
      <c r="I49" s="119">
        <v>26</v>
      </c>
      <c r="J49" s="226" t="s">
        <v>32</v>
      </c>
      <c r="K49" s="5">
        <f>SUM(I49)</f>
        <v>26</v>
      </c>
      <c r="L49" s="425">
        <v>57764</v>
      </c>
      <c r="M49" s="1"/>
      <c r="N49" s="129"/>
      <c r="O49" s="129"/>
      <c r="S49" s="31"/>
      <c r="T49" s="31"/>
      <c r="U49" s="31"/>
      <c r="V49" s="31"/>
    </row>
    <row r="50" spans="1:22">
      <c r="H50" s="52">
        <v>17440</v>
      </c>
      <c r="I50" s="119">
        <v>13</v>
      </c>
      <c r="J50" s="226" t="s">
        <v>7</v>
      </c>
      <c r="K50" s="5">
        <f t="shared" ref="K50:K58" si="7">SUM(I50)</f>
        <v>13</v>
      </c>
      <c r="L50" s="425">
        <v>32159</v>
      </c>
      <c r="M50" s="31"/>
      <c r="N50" s="130"/>
      <c r="O50" s="130"/>
      <c r="S50" s="31"/>
      <c r="T50" s="31"/>
      <c r="U50" s="31"/>
      <c r="V50" s="31"/>
    </row>
    <row r="51" spans="1:22">
      <c r="H51" s="53">
        <v>14095</v>
      </c>
      <c r="I51" s="119">
        <v>33</v>
      </c>
      <c r="J51" s="226" t="s">
        <v>0</v>
      </c>
      <c r="K51" s="5">
        <f t="shared" si="7"/>
        <v>33</v>
      </c>
      <c r="L51" s="425">
        <v>21260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10887</v>
      </c>
      <c r="I52" s="119">
        <v>25</v>
      </c>
      <c r="J52" s="226" t="s">
        <v>31</v>
      </c>
      <c r="K52" s="5">
        <f t="shared" si="7"/>
        <v>25</v>
      </c>
      <c r="L52" s="425">
        <v>11013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219</v>
      </c>
      <c r="D53" s="74" t="s">
        <v>210</v>
      </c>
      <c r="E53" s="74" t="s">
        <v>55</v>
      </c>
      <c r="F53" s="74" t="s">
        <v>54</v>
      </c>
      <c r="G53" s="74" t="s">
        <v>56</v>
      </c>
      <c r="H53" s="53">
        <v>9975</v>
      </c>
      <c r="I53" s="119">
        <v>40</v>
      </c>
      <c r="J53" s="226" t="s">
        <v>2</v>
      </c>
      <c r="K53" s="5">
        <f t="shared" si="7"/>
        <v>40</v>
      </c>
      <c r="L53" s="425">
        <v>3801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6" t="s">
        <v>32</v>
      </c>
      <c r="C54" s="52">
        <f t="shared" ref="C54:C63" si="8">SUM(H49)</f>
        <v>65454</v>
      </c>
      <c r="D54" s="139">
        <f>SUM(L49)</f>
        <v>57764</v>
      </c>
      <c r="E54" s="66">
        <f t="shared" ref="E54:E64" si="9">SUM(N63/M63*100)</f>
        <v>108.51487118273153</v>
      </c>
      <c r="F54" s="66">
        <f>SUM(C54/D54*100)</f>
        <v>113.31278997299357</v>
      </c>
      <c r="G54" s="5"/>
      <c r="H54" s="127">
        <v>8808</v>
      </c>
      <c r="I54" s="119">
        <v>34</v>
      </c>
      <c r="J54" s="226" t="s">
        <v>1</v>
      </c>
      <c r="K54" s="5">
        <f t="shared" si="7"/>
        <v>34</v>
      </c>
      <c r="L54" s="425">
        <v>12193</v>
      </c>
      <c r="M54" s="31"/>
      <c r="N54" s="514"/>
      <c r="O54" s="130"/>
      <c r="S54" s="31"/>
      <c r="T54" s="31"/>
      <c r="U54" s="31"/>
      <c r="V54" s="31"/>
    </row>
    <row r="55" spans="1:22">
      <c r="A55" s="76">
        <v>2</v>
      </c>
      <c r="B55" s="226" t="s">
        <v>7</v>
      </c>
      <c r="C55" s="52">
        <f t="shared" si="8"/>
        <v>17440</v>
      </c>
      <c r="D55" s="139">
        <f t="shared" ref="D55:D64" si="10">SUM(L50)</f>
        <v>32159</v>
      </c>
      <c r="E55" s="66">
        <f t="shared" si="9"/>
        <v>118.81727755825044</v>
      </c>
      <c r="F55" s="66">
        <f t="shared" ref="F55:F64" si="11">SUM(C55/D55*100)</f>
        <v>54.230541994465</v>
      </c>
      <c r="G55" s="5"/>
      <c r="H55" s="53">
        <v>4792</v>
      </c>
      <c r="I55" s="119">
        <v>24</v>
      </c>
      <c r="J55" s="226" t="s">
        <v>30</v>
      </c>
      <c r="K55" s="5">
        <f t="shared" si="7"/>
        <v>24</v>
      </c>
      <c r="L55" s="425">
        <v>5191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6" t="s">
        <v>0</v>
      </c>
      <c r="C56" s="52">
        <f t="shared" si="8"/>
        <v>14095</v>
      </c>
      <c r="D56" s="139">
        <f t="shared" si="10"/>
        <v>21260</v>
      </c>
      <c r="E56" s="66">
        <f t="shared" si="9"/>
        <v>148.39966308696569</v>
      </c>
      <c r="F56" s="66">
        <f t="shared" si="11"/>
        <v>66.298212605832546</v>
      </c>
      <c r="G56" s="5"/>
      <c r="H56" s="127">
        <v>3546</v>
      </c>
      <c r="I56" s="119">
        <v>16</v>
      </c>
      <c r="J56" s="226" t="s">
        <v>3</v>
      </c>
      <c r="K56" s="5">
        <f t="shared" si="7"/>
        <v>16</v>
      </c>
      <c r="L56" s="425">
        <v>5309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6" t="s">
        <v>31</v>
      </c>
      <c r="C57" s="52">
        <f t="shared" si="8"/>
        <v>10887</v>
      </c>
      <c r="D57" s="139">
        <f t="shared" si="10"/>
        <v>11013</v>
      </c>
      <c r="E57" s="66">
        <f t="shared" si="9"/>
        <v>85.008198641368011</v>
      </c>
      <c r="F57" s="66">
        <f t="shared" si="11"/>
        <v>98.855897575592479</v>
      </c>
      <c r="G57" s="5"/>
      <c r="H57" s="178">
        <v>3230</v>
      </c>
      <c r="I57" s="119">
        <v>15</v>
      </c>
      <c r="J57" s="226" t="s">
        <v>22</v>
      </c>
      <c r="K57" s="5">
        <f t="shared" si="7"/>
        <v>15</v>
      </c>
      <c r="L57" s="425">
        <v>4652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6" t="s">
        <v>2</v>
      </c>
      <c r="C58" s="52">
        <f t="shared" si="8"/>
        <v>9975</v>
      </c>
      <c r="D58" s="139">
        <f t="shared" si="10"/>
        <v>3801</v>
      </c>
      <c r="E58" s="66">
        <f t="shared" si="9"/>
        <v>173.62924281984334</v>
      </c>
      <c r="F58" s="66">
        <f t="shared" si="11"/>
        <v>262.43093922651934</v>
      </c>
      <c r="G58" s="16"/>
      <c r="H58" s="457">
        <v>2740</v>
      </c>
      <c r="I58" s="196">
        <v>22</v>
      </c>
      <c r="J58" s="229" t="s">
        <v>28</v>
      </c>
      <c r="K58" s="18">
        <f t="shared" si="7"/>
        <v>22</v>
      </c>
      <c r="L58" s="426">
        <v>3425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6" t="s">
        <v>1</v>
      </c>
      <c r="C59" s="52">
        <f t="shared" si="8"/>
        <v>8808</v>
      </c>
      <c r="D59" s="139">
        <f t="shared" si="10"/>
        <v>12193</v>
      </c>
      <c r="E59" s="66">
        <f t="shared" si="9"/>
        <v>96.220231592746345</v>
      </c>
      <c r="F59" s="66">
        <f t="shared" si="11"/>
        <v>72.23816944148281</v>
      </c>
      <c r="G59" s="5"/>
      <c r="H59" s="544">
        <v>2190</v>
      </c>
      <c r="I59" s="472">
        <v>36</v>
      </c>
      <c r="J59" s="310" t="s">
        <v>5</v>
      </c>
      <c r="K59" s="12" t="s">
        <v>76</v>
      </c>
      <c r="L59" s="427">
        <v>161400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6" t="s">
        <v>30</v>
      </c>
      <c r="C60" s="52">
        <f t="shared" si="8"/>
        <v>4792</v>
      </c>
      <c r="D60" s="139">
        <f t="shared" si="10"/>
        <v>5191</v>
      </c>
      <c r="E60" s="66">
        <f t="shared" si="9"/>
        <v>96.128385155466404</v>
      </c>
      <c r="F60" s="66">
        <f t="shared" si="11"/>
        <v>92.31361972644963</v>
      </c>
      <c r="G60" s="5"/>
      <c r="H60" s="131">
        <v>998</v>
      </c>
      <c r="I60" s="199">
        <v>38</v>
      </c>
      <c r="J60" s="226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6" t="s">
        <v>3</v>
      </c>
      <c r="C61" s="52">
        <f t="shared" si="8"/>
        <v>3546</v>
      </c>
      <c r="D61" s="139">
        <f t="shared" si="10"/>
        <v>5309</v>
      </c>
      <c r="E61" s="66">
        <f t="shared" si="9"/>
        <v>72.337821297429613</v>
      </c>
      <c r="F61" s="66">
        <f t="shared" si="11"/>
        <v>66.792239593143719</v>
      </c>
      <c r="G61" s="15"/>
      <c r="H61" s="178">
        <v>545</v>
      </c>
      <c r="I61" s="199">
        <v>21</v>
      </c>
      <c r="J61" s="5" t="s">
        <v>195</v>
      </c>
      <c r="K61" s="61"/>
      <c r="S61" s="31"/>
      <c r="T61" s="31"/>
      <c r="U61" s="31"/>
      <c r="V61" s="31"/>
    </row>
    <row r="62" spans="1:22">
      <c r="A62" s="76">
        <v>9</v>
      </c>
      <c r="B62" s="226" t="s">
        <v>22</v>
      </c>
      <c r="C62" s="52">
        <f t="shared" si="8"/>
        <v>3230</v>
      </c>
      <c r="D62" s="139">
        <f t="shared" si="10"/>
        <v>4652</v>
      </c>
      <c r="E62" s="66">
        <f t="shared" si="9"/>
        <v>76.125382983737921</v>
      </c>
      <c r="F62" s="66">
        <f t="shared" si="11"/>
        <v>69.432502149613072</v>
      </c>
      <c r="G62" s="16"/>
      <c r="H62" s="131">
        <v>189</v>
      </c>
      <c r="I62" s="247">
        <v>17</v>
      </c>
      <c r="J62" s="226" t="s">
        <v>23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9" t="s">
        <v>28</v>
      </c>
      <c r="C63" s="457">
        <f t="shared" si="8"/>
        <v>2740</v>
      </c>
      <c r="D63" s="197">
        <f t="shared" si="10"/>
        <v>3425</v>
      </c>
      <c r="E63" s="72">
        <f t="shared" si="9"/>
        <v>99.854227405247812</v>
      </c>
      <c r="F63" s="72">
        <f t="shared" si="11"/>
        <v>80</v>
      </c>
      <c r="G63" s="132"/>
      <c r="H63" s="131">
        <v>140</v>
      </c>
      <c r="I63" s="119">
        <v>1</v>
      </c>
      <c r="J63" s="226" t="s">
        <v>4</v>
      </c>
      <c r="K63" s="5">
        <f>SUM(K49)</f>
        <v>26</v>
      </c>
      <c r="L63" s="226" t="s">
        <v>32</v>
      </c>
      <c r="M63" s="239">
        <v>60318</v>
      </c>
      <c r="N63" s="128">
        <f>SUM(H49)</f>
        <v>65454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145329</v>
      </c>
      <c r="D64" s="198">
        <f t="shared" si="10"/>
        <v>161400</v>
      </c>
      <c r="E64" s="85">
        <f t="shared" si="9"/>
        <v>106.231542937341</v>
      </c>
      <c r="F64" s="85">
        <f t="shared" si="11"/>
        <v>90.042750929368026</v>
      </c>
      <c r="G64" s="84"/>
      <c r="H64" s="178">
        <v>104</v>
      </c>
      <c r="I64" s="119">
        <v>9</v>
      </c>
      <c r="J64" s="465" t="s">
        <v>206</v>
      </c>
      <c r="K64" s="5">
        <f t="shared" ref="K64:K72" si="12">SUM(K50)</f>
        <v>13</v>
      </c>
      <c r="L64" s="226" t="s">
        <v>7</v>
      </c>
      <c r="M64" s="239">
        <v>14678</v>
      </c>
      <c r="N64" s="128">
        <f t="shared" ref="N64:N72" si="13">SUM(H50)</f>
        <v>17440</v>
      </c>
      <c r="O64" s="54"/>
      <c r="S64" s="31"/>
      <c r="T64" s="31"/>
      <c r="U64" s="31"/>
      <c r="V64" s="31"/>
    </row>
    <row r="65" spans="2:22">
      <c r="H65" s="52">
        <v>79</v>
      </c>
      <c r="I65" s="119">
        <v>29</v>
      </c>
      <c r="J65" s="226" t="s">
        <v>118</v>
      </c>
      <c r="K65" s="5">
        <f t="shared" si="12"/>
        <v>33</v>
      </c>
      <c r="L65" s="226" t="s">
        <v>0</v>
      </c>
      <c r="M65" s="239">
        <v>9498</v>
      </c>
      <c r="N65" s="128">
        <f t="shared" si="13"/>
        <v>14095</v>
      </c>
      <c r="O65" s="54"/>
      <c r="S65" s="31"/>
      <c r="T65" s="31"/>
      <c r="U65" s="31"/>
      <c r="V65" s="31"/>
    </row>
    <row r="66" spans="2:22">
      <c r="H66" s="52">
        <v>66</v>
      </c>
      <c r="I66" s="119">
        <v>23</v>
      </c>
      <c r="J66" s="226" t="s">
        <v>29</v>
      </c>
      <c r="K66" s="5">
        <f t="shared" si="12"/>
        <v>25</v>
      </c>
      <c r="L66" s="226" t="s">
        <v>31</v>
      </c>
      <c r="M66" s="239">
        <v>12807</v>
      </c>
      <c r="N66" s="128">
        <f t="shared" si="13"/>
        <v>10887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17</v>
      </c>
      <c r="I67" s="119">
        <v>27</v>
      </c>
      <c r="J67" s="226" t="s">
        <v>33</v>
      </c>
      <c r="K67" s="5">
        <f t="shared" si="12"/>
        <v>40</v>
      </c>
      <c r="L67" s="226" t="s">
        <v>2</v>
      </c>
      <c r="M67" s="239">
        <v>5745</v>
      </c>
      <c r="N67" s="128">
        <f t="shared" si="13"/>
        <v>9975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463">
        <v>15</v>
      </c>
      <c r="I68" s="119">
        <v>35</v>
      </c>
      <c r="J68" s="226" t="s">
        <v>38</v>
      </c>
      <c r="K68" s="5">
        <f t="shared" si="12"/>
        <v>34</v>
      </c>
      <c r="L68" s="226" t="s">
        <v>1</v>
      </c>
      <c r="M68" s="239">
        <v>9154</v>
      </c>
      <c r="N68" s="128">
        <f t="shared" si="13"/>
        <v>8808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12</v>
      </c>
      <c r="I69" s="119">
        <v>30</v>
      </c>
      <c r="J69" s="226" t="s">
        <v>35</v>
      </c>
      <c r="K69" s="5">
        <f t="shared" si="12"/>
        <v>24</v>
      </c>
      <c r="L69" s="226" t="s">
        <v>30</v>
      </c>
      <c r="M69" s="239">
        <v>4985</v>
      </c>
      <c r="N69" s="128">
        <f t="shared" si="13"/>
        <v>4792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7</v>
      </c>
      <c r="I70" s="119">
        <v>14</v>
      </c>
      <c r="J70" s="226" t="s">
        <v>21</v>
      </c>
      <c r="K70" s="5">
        <f t="shared" si="12"/>
        <v>16</v>
      </c>
      <c r="L70" s="226" t="s">
        <v>3</v>
      </c>
      <c r="M70" s="239">
        <v>4902</v>
      </c>
      <c r="N70" s="128">
        <f t="shared" si="13"/>
        <v>3546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463">
        <v>0</v>
      </c>
      <c r="I71" s="119">
        <v>2</v>
      </c>
      <c r="J71" s="226" t="s">
        <v>6</v>
      </c>
      <c r="K71" s="5">
        <f t="shared" si="12"/>
        <v>15</v>
      </c>
      <c r="L71" s="226" t="s">
        <v>22</v>
      </c>
      <c r="M71" s="239">
        <v>4243</v>
      </c>
      <c r="N71" s="128">
        <f t="shared" si="13"/>
        <v>3230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3</v>
      </c>
      <c r="J72" s="226" t="s">
        <v>12</v>
      </c>
      <c r="K72" s="5">
        <f t="shared" si="12"/>
        <v>22</v>
      </c>
      <c r="L72" s="229" t="s">
        <v>28</v>
      </c>
      <c r="M72" s="240">
        <v>2744</v>
      </c>
      <c r="N72" s="128">
        <f t="shared" si="13"/>
        <v>2740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463">
        <v>0</v>
      </c>
      <c r="I73" s="119">
        <v>4</v>
      </c>
      <c r="J73" s="226" t="s">
        <v>13</v>
      </c>
      <c r="K73" s="52"/>
      <c r="L73" s="389" t="s">
        <v>107</v>
      </c>
      <c r="M73" s="238">
        <v>136804</v>
      </c>
      <c r="N73" s="237">
        <f>SUM(H89)</f>
        <v>145329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5</v>
      </c>
      <c r="J74" s="226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6</v>
      </c>
      <c r="J75" s="226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7</v>
      </c>
      <c r="J76" s="226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8</v>
      </c>
      <c r="J77" s="226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10</v>
      </c>
      <c r="J78" s="226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459">
        <v>0</v>
      </c>
      <c r="I79" s="119">
        <v>11</v>
      </c>
      <c r="J79" s="226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12</v>
      </c>
      <c r="J80" s="226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71">
        <v>0</v>
      </c>
      <c r="I81" s="119">
        <v>18</v>
      </c>
      <c r="J81" s="226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19</v>
      </c>
      <c r="J82" s="226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20</v>
      </c>
      <c r="J83" s="226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28</v>
      </c>
      <c r="J84" s="226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31</v>
      </c>
      <c r="J85" s="226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32</v>
      </c>
      <c r="J86" s="226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6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6" t="s">
        <v>41</v>
      </c>
      <c r="L88" s="57"/>
      <c r="M88" s="31"/>
      <c r="N88" s="31"/>
      <c r="O88" s="31"/>
      <c r="Q88" s="31"/>
    </row>
    <row r="89" spans="8:22">
      <c r="H89" s="167">
        <f>SUM(H49:H88)</f>
        <v>145329</v>
      </c>
      <c r="I89" s="119"/>
      <c r="J89" s="5" t="s">
        <v>112</v>
      </c>
      <c r="L89" s="57"/>
      <c r="M89" s="31"/>
      <c r="N89" s="31"/>
      <c r="O89" s="31"/>
    </row>
    <row r="90" spans="8:22">
      <c r="I90" s="234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H35" sqref="H3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0" t="s">
        <v>219</v>
      </c>
      <c r="I2" s="119"/>
      <c r="J2" s="262" t="s">
        <v>126</v>
      </c>
      <c r="K2" s="5"/>
      <c r="L2" s="254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1" t="s">
        <v>122</v>
      </c>
      <c r="I3" s="119"/>
      <c r="J3" s="204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31795</v>
      </c>
      <c r="I4" s="119">
        <v>33</v>
      </c>
      <c r="J4" s="40" t="s">
        <v>0</v>
      </c>
      <c r="K4" s="280">
        <f>SUM(I4)</f>
        <v>33</v>
      </c>
      <c r="L4" s="380">
        <v>24629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25066</v>
      </c>
      <c r="I5" s="119">
        <v>17</v>
      </c>
      <c r="J5" s="40" t="s">
        <v>23</v>
      </c>
      <c r="K5" s="280">
        <f t="shared" ref="K5:K13" si="0">SUM(I5)</f>
        <v>17</v>
      </c>
      <c r="L5" s="380">
        <v>25463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23795</v>
      </c>
      <c r="I6" s="119">
        <v>2</v>
      </c>
      <c r="J6" s="40" t="s">
        <v>6</v>
      </c>
      <c r="K6" s="280">
        <f t="shared" si="0"/>
        <v>2</v>
      </c>
      <c r="L6" s="380">
        <v>19407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18425</v>
      </c>
      <c r="I7" s="119">
        <v>31</v>
      </c>
      <c r="J7" s="40" t="s">
        <v>72</v>
      </c>
      <c r="K7" s="280">
        <f t="shared" si="0"/>
        <v>31</v>
      </c>
      <c r="L7" s="380">
        <v>22255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16213</v>
      </c>
      <c r="I8" s="119">
        <v>40</v>
      </c>
      <c r="J8" s="40" t="s">
        <v>2</v>
      </c>
      <c r="K8" s="280">
        <f t="shared" si="0"/>
        <v>40</v>
      </c>
      <c r="L8" s="380">
        <v>18409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15954</v>
      </c>
      <c r="I9" s="119">
        <v>34</v>
      </c>
      <c r="J9" s="40" t="s">
        <v>1</v>
      </c>
      <c r="K9" s="280">
        <f t="shared" si="0"/>
        <v>34</v>
      </c>
      <c r="L9" s="380">
        <v>16199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15499</v>
      </c>
      <c r="I10" s="119">
        <v>13</v>
      </c>
      <c r="J10" s="40" t="s">
        <v>7</v>
      </c>
      <c r="K10" s="280">
        <f t="shared" si="0"/>
        <v>13</v>
      </c>
      <c r="L10" s="380">
        <v>16643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10481</v>
      </c>
      <c r="I11" s="119">
        <v>16</v>
      </c>
      <c r="J11" s="40" t="s">
        <v>3</v>
      </c>
      <c r="K11" s="280">
        <f t="shared" si="0"/>
        <v>16</v>
      </c>
      <c r="L11" s="380">
        <v>9742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35">
        <v>9838</v>
      </c>
      <c r="I12" s="119">
        <v>3</v>
      </c>
      <c r="J12" s="40" t="s">
        <v>12</v>
      </c>
      <c r="K12" s="280">
        <f t="shared" si="0"/>
        <v>3</v>
      </c>
      <c r="L12" s="381">
        <v>33282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4">
        <v>8424</v>
      </c>
      <c r="I13" s="196">
        <v>26</v>
      </c>
      <c r="J13" s="103" t="s">
        <v>32</v>
      </c>
      <c r="K13" s="280">
        <f t="shared" si="0"/>
        <v>26</v>
      </c>
      <c r="L13" s="381">
        <v>6878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33">
        <v>7792</v>
      </c>
      <c r="I14" s="308">
        <v>38</v>
      </c>
      <c r="J14" s="527" t="s">
        <v>40</v>
      </c>
      <c r="K14" s="151" t="s">
        <v>9</v>
      </c>
      <c r="L14" s="382">
        <v>234341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6752</v>
      </c>
      <c r="I15" s="119">
        <v>21</v>
      </c>
      <c r="J15" s="465" t="s">
        <v>199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6431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4485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2121</v>
      </c>
      <c r="I18" s="119">
        <v>9</v>
      </c>
      <c r="J18" s="465" t="s">
        <v>208</v>
      </c>
      <c r="K18" s="1"/>
      <c r="L18" s="263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2088</v>
      </c>
      <c r="I19" s="119">
        <v>14</v>
      </c>
      <c r="J19" s="40" t="s">
        <v>21</v>
      </c>
      <c r="K19" s="165">
        <f>SUM(I4)</f>
        <v>33</v>
      </c>
      <c r="L19" s="40" t="s">
        <v>0</v>
      </c>
      <c r="M19" s="449">
        <v>22136</v>
      </c>
      <c r="N19" s="128">
        <f>SUM(H4)</f>
        <v>31795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219</v>
      </c>
      <c r="D20" s="74" t="s">
        <v>210</v>
      </c>
      <c r="E20" s="74" t="s">
        <v>55</v>
      </c>
      <c r="F20" s="74" t="s">
        <v>54</v>
      </c>
      <c r="G20" s="75" t="s">
        <v>56</v>
      </c>
      <c r="H20" s="127">
        <v>2054</v>
      </c>
      <c r="I20" s="119">
        <v>25</v>
      </c>
      <c r="J20" s="40" t="s">
        <v>31</v>
      </c>
      <c r="K20" s="165">
        <f t="shared" ref="K20:K28" si="1">SUM(I5)</f>
        <v>17</v>
      </c>
      <c r="L20" s="40" t="s">
        <v>23</v>
      </c>
      <c r="M20" s="450">
        <v>26809</v>
      </c>
      <c r="N20" s="128">
        <f t="shared" ref="N20:N28" si="2">SUM(H5)</f>
        <v>25066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0</v>
      </c>
      <c r="C21" s="279">
        <f>SUM(H4)</f>
        <v>31795</v>
      </c>
      <c r="D21" s="9">
        <f>SUM(L4)</f>
        <v>24629</v>
      </c>
      <c r="E21" s="66">
        <f t="shared" ref="E21:E30" si="3">SUM(N19/M19*100)</f>
        <v>143.63480303577882</v>
      </c>
      <c r="F21" s="66">
        <f t="shared" ref="F21:F31" si="4">SUM(C21/D21*100)</f>
        <v>129.09578139591537</v>
      </c>
      <c r="G21" s="77"/>
      <c r="H21" s="127">
        <v>1084</v>
      </c>
      <c r="I21" s="119">
        <v>1</v>
      </c>
      <c r="J21" s="40" t="s">
        <v>4</v>
      </c>
      <c r="K21" s="165">
        <f t="shared" si="1"/>
        <v>2</v>
      </c>
      <c r="L21" s="40" t="s">
        <v>6</v>
      </c>
      <c r="M21" s="450">
        <v>14084</v>
      </c>
      <c r="N21" s="128">
        <f t="shared" si="2"/>
        <v>23795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23</v>
      </c>
      <c r="C22" s="279">
        <f t="shared" ref="C22:C30" si="5">SUM(H5)</f>
        <v>25066</v>
      </c>
      <c r="D22" s="9">
        <f t="shared" ref="D22:D30" si="6">SUM(L5)</f>
        <v>25463</v>
      </c>
      <c r="E22" s="66">
        <f t="shared" si="3"/>
        <v>93.498452012383908</v>
      </c>
      <c r="F22" s="66">
        <f t="shared" si="4"/>
        <v>98.440874995090923</v>
      </c>
      <c r="G22" s="77"/>
      <c r="H22" s="127">
        <v>758</v>
      </c>
      <c r="I22" s="119">
        <v>4</v>
      </c>
      <c r="J22" s="40" t="s">
        <v>13</v>
      </c>
      <c r="K22" s="165">
        <f t="shared" si="1"/>
        <v>31</v>
      </c>
      <c r="L22" s="40" t="s">
        <v>72</v>
      </c>
      <c r="M22" s="450">
        <v>15957</v>
      </c>
      <c r="N22" s="128">
        <f t="shared" si="2"/>
        <v>18425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6</v>
      </c>
      <c r="C23" s="301">
        <f t="shared" si="5"/>
        <v>23795</v>
      </c>
      <c r="D23" s="139">
        <f t="shared" si="6"/>
        <v>19407</v>
      </c>
      <c r="E23" s="302">
        <f t="shared" si="3"/>
        <v>168.95058222095994</v>
      </c>
      <c r="F23" s="302">
        <f t="shared" si="4"/>
        <v>122.61039830988818</v>
      </c>
      <c r="G23" s="77"/>
      <c r="H23" s="127">
        <v>682</v>
      </c>
      <c r="I23" s="119">
        <v>36</v>
      </c>
      <c r="J23" s="40" t="s">
        <v>5</v>
      </c>
      <c r="K23" s="165">
        <f t="shared" si="1"/>
        <v>40</v>
      </c>
      <c r="L23" s="40" t="s">
        <v>2</v>
      </c>
      <c r="M23" s="450">
        <v>11496</v>
      </c>
      <c r="N23" s="128">
        <f t="shared" si="2"/>
        <v>16213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72</v>
      </c>
      <c r="C24" s="279">
        <f t="shared" si="5"/>
        <v>18425</v>
      </c>
      <c r="D24" s="9">
        <f t="shared" si="6"/>
        <v>22255</v>
      </c>
      <c r="E24" s="66">
        <f t="shared" si="3"/>
        <v>115.46656639719247</v>
      </c>
      <c r="F24" s="66">
        <f t="shared" si="4"/>
        <v>82.790384183329593</v>
      </c>
      <c r="G24" s="77"/>
      <c r="H24" s="53">
        <v>541</v>
      </c>
      <c r="I24" s="119">
        <v>27</v>
      </c>
      <c r="J24" s="40" t="s">
        <v>33</v>
      </c>
      <c r="K24" s="165">
        <f t="shared" si="1"/>
        <v>34</v>
      </c>
      <c r="L24" s="40" t="s">
        <v>1</v>
      </c>
      <c r="M24" s="450">
        <v>16241</v>
      </c>
      <c r="N24" s="128">
        <f t="shared" si="2"/>
        <v>15954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2</v>
      </c>
      <c r="C25" s="279">
        <f t="shared" si="5"/>
        <v>16213</v>
      </c>
      <c r="D25" s="9">
        <f t="shared" si="6"/>
        <v>18409</v>
      </c>
      <c r="E25" s="66">
        <f t="shared" si="3"/>
        <v>141.03166318719556</v>
      </c>
      <c r="F25" s="66">
        <f t="shared" si="4"/>
        <v>88.071052202726932</v>
      </c>
      <c r="G25" s="87"/>
      <c r="H25" s="127">
        <v>458</v>
      </c>
      <c r="I25" s="119">
        <v>39</v>
      </c>
      <c r="J25" s="40" t="s">
        <v>41</v>
      </c>
      <c r="K25" s="165">
        <f t="shared" si="1"/>
        <v>13</v>
      </c>
      <c r="L25" s="40" t="s">
        <v>7</v>
      </c>
      <c r="M25" s="450">
        <v>14860</v>
      </c>
      <c r="N25" s="128">
        <f t="shared" si="2"/>
        <v>15499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1</v>
      </c>
      <c r="C26" s="279">
        <f t="shared" si="5"/>
        <v>15954</v>
      </c>
      <c r="D26" s="9">
        <f t="shared" si="6"/>
        <v>16199</v>
      </c>
      <c r="E26" s="66">
        <f t="shared" si="3"/>
        <v>98.232867434271284</v>
      </c>
      <c r="F26" s="66">
        <f t="shared" si="4"/>
        <v>98.487560960553125</v>
      </c>
      <c r="G26" s="77"/>
      <c r="H26" s="403">
        <v>381</v>
      </c>
      <c r="I26" s="119">
        <v>12</v>
      </c>
      <c r="J26" s="40" t="s">
        <v>20</v>
      </c>
      <c r="K26" s="165">
        <f t="shared" si="1"/>
        <v>16</v>
      </c>
      <c r="L26" s="40" t="s">
        <v>3</v>
      </c>
      <c r="M26" s="450">
        <v>11405</v>
      </c>
      <c r="N26" s="128">
        <f t="shared" si="2"/>
        <v>10481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9">
        <f t="shared" si="5"/>
        <v>15499</v>
      </c>
      <c r="D27" s="9">
        <f t="shared" si="6"/>
        <v>16643</v>
      </c>
      <c r="E27" s="66">
        <f t="shared" si="3"/>
        <v>104.30013458950202</v>
      </c>
      <c r="F27" s="66">
        <f t="shared" si="4"/>
        <v>93.126239259748843</v>
      </c>
      <c r="G27" s="77"/>
      <c r="H27" s="127">
        <v>247</v>
      </c>
      <c r="I27" s="119">
        <v>32</v>
      </c>
      <c r="J27" s="40" t="s">
        <v>37</v>
      </c>
      <c r="K27" s="165">
        <f t="shared" si="1"/>
        <v>3</v>
      </c>
      <c r="L27" s="40" t="s">
        <v>12</v>
      </c>
      <c r="M27" s="451">
        <v>16339</v>
      </c>
      <c r="N27" s="128">
        <f t="shared" si="2"/>
        <v>9838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9">
        <f t="shared" si="5"/>
        <v>10481</v>
      </c>
      <c r="D28" s="9">
        <f t="shared" si="6"/>
        <v>9742</v>
      </c>
      <c r="E28" s="66">
        <f t="shared" si="3"/>
        <v>91.898290223586145</v>
      </c>
      <c r="F28" s="66">
        <f t="shared" si="4"/>
        <v>107.58571135290495</v>
      </c>
      <c r="G28" s="88"/>
      <c r="H28" s="127">
        <v>81</v>
      </c>
      <c r="I28" s="119">
        <v>29</v>
      </c>
      <c r="J28" s="40" t="s">
        <v>58</v>
      </c>
      <c r="K28" s="255">
        <f t="shared" si="1"/>
        <v>26</v>
      </c>
      <c r="L28" s="103" t="s">
        <v>32</v>
      </c>
      <c r="M28" s="471">
        <v>10787</v>
      </c>
      <c r="N28" s="236">
        <f t="shared" si="2"/>
        <v>8424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12</v>
      </c>
      <c r="C29" s="279">
        <f t="shared" si="5"/>
        <v>9838</v>
      </c>
      <c r="D29" s="9">
        <f t="shared" si="6"/>
        <v>33282</v>
      </c>
      <c r="E29" s="66">
        <f t="shared" si="3"/>
        <v>60.211763265805743</v>
      </c>
      <c r="F29" s="66">
        <f t="shared" si="4"/>
        <v>29.559521663361576</v>
      </c>
      <c r="G29" s="87"/>
      <c r="H29" s="127">
        <v>61</v>
      </c>
      <c r="I29" s="119">
        <v>20</v>
      </c>
      <c r="J29" s="40" t="s">
        <v>26</v>
      </c>
      <c r="K29" s="163"/>
      <c r="L29" s="163" t="s">
        <v>217</v>
      </c>
      <c r="M29" s="452">
        <v>195714</v>
      </c>
      <c r="N29" s="244">
        <f>SUM(H44)</f>
        <v>211682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32</v>
      </c>
      <c r="C30" s="279">
        <f t="shared" si="5"/>
        <v>8424</v>
      </c>
      <c r="D30" s="9">
        <f t="shared" si="6"/>
        <v>6878</v>
      </c>
      <c r="E30" s="72">
        <f t="shared" si="3"/>
        <v>78.094002039491983</v>
      </c>
      <c r="F30" s="78">
        <f t="shared" si="4"/>
        <v>122.47746437917999</v>
      </c>
      <c r="G30" s="90"/>
      <c r="H30" s="127">
        <v>52</v>
      </c>
      <c r="I30" s="119">
        <v>10</v>
      </c>
      <c r="J30" s="40" t="s">
        <v>18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211682</v>
      </c>
      <c r="D31" s="82">
        <f>SUM(L14)</f>
        <v>234341</v>
      </c>
      <c r="E31" s="85">
        <f>SUM(N29/M29*100)</f>
        <v>108.15884402750953</v>
      </c>
      <c r="F31" s="78">
        <f t="shared" si="4"/>
        <v>90.330757315194518</v>
      </c>
      <c r="G31" s="86"/>
      <c r="H31" s="127">
        <v>40</v>
      </c>
      <c r="I31" s="119">
        <v>5</v>
      </c>
      <c r="J31" s="40" t="s">
        <v>14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34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53">
        <v>23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14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13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52">
        <v>0</v>
      </c>
      <c r="I36" s="119">
        <v>7</v>
      </c>
      <c r="J36" s="40" t="s">
        <v>16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8</v>
      </c>
      <c r="J37" s="40" t="s">
        <v>17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19</v>
      </c>
      <c r="J38" s="40" t="s">
        <v>25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22</v>
      </c>
      <c r="J39" s="40" t="s">
        <v>28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463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211682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4" t="s">
        <v>219</v>
      </c>
      <c r="I48" s="119"/>
      <c r="J48" s="265" t="s">
        <v>105</v>
      </c>
      <c r="K48" s="5"/>
      <c r="L48" s="453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4" t="s">
        <v>11</v>
      </c>
      <c r="K49" s="5"/>
      <c r="L49" s="453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36673</v>
      </c>
      <c r="I50" s="119">
        <v>16</v>
      </c>
      <c r="J50" s="40" t="s">
        <v>3</v>
      </c>
      <c r="K50" s="447">
        <f>SUM(I50)</f>
        <v>16</v>
      </c>
      <c r="L50" s="454">
        <v>32791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27">
        <v>9223</v>
      </c>
      <c r="I51" s="119">
        <v>26</v>
      </c>
      <c r="J51" s="40" t="s">
        <v>32</v>
      </c>
      <c r="K51" s="447">
        <f t="shared" ref="K51:K59" si="7">SUM(I51)</f>
        <v>26</v>
      </c>
      <c r="L51" s="455">
        <v>2404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2548</v>
      </c>
      <c r="I52" s="119">
        <v>33</v>
      </c>
      <c r="J52" s="40" t="s">
        <v>0</v>
      </c>
      <c r="K52" s="447">
        <f t="shared" si="7"/>
        <v>33</v>
      </c>
      <c r="L52" s="455">
        <v>1684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219</v>
      </c>
      <c r="D53" s="74" t="s">
        <v>210</v>
      </c>
      <c r="E53" s="74" t="s">
        <v>55</v>
      </c>
      <c r="F53" s="74" t="s">
        <v>54</v>
      </c>
      <c r="G53" s="75" t="s">
        <v>56</v>
      </c>
      <c r="H53" s="127">
        <v>1948</v>
      </c>
      <c r="I53" s="119">
        <v>25</v>
      </c>
      <c r="J53" s="40" t="s">
        <v>31</v>
      </c>
      <c r="K53" s="447">
        <f t="shared" si="7"/>
        <v>25</v>
      </c>
      <c r="L53" s="455">
        <v>368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36673</v>
      </c>
      <c r="D54" s="139">
        <f>SUM(L50)</f>
        <v>32791</v>
      </c>
      <c r="E54" s="66">
        <f t="shared" ref="E54:E63" si="8">SUM(N67/M67*100)</f>
        <v>108.81872941455744</v>
      </c>
      <c r="F54" s="66">
        <f t="shared" ref="F54:F61" si="9">SUM(C54/D54*100)</f>
        <v>111.83861425391113</v>
      </c>
      <c r="G54" s="77"/>
      <c r="H54" s="53">
        <v>1673</v>
      </c>
      <c r="I54" s="119">
        <v>38</v>
      </c>
      <c r="J54" s="40" t="s">
        <v>40</v>
      </c>
      <c r="K54" s="447">
        <f t="shared" si="7"/>
        <v>38</v>
      </c>
      <c r="L54" s="455">
        <v>1825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9223</v>
      </c>
      <c r="D55" s="139">
        <f t="shared" ref="D55:D63" si="11">SUM(L51)</f>
        <v>2404</v>
      </c>
      <c r="E55" s="66">
        <f t="shared" si="8"/>
        <v>316.07265250171349</v>
      </c>
      <c r="F55" s="66">
        <f t="shared" si="9"/>
        <v>383.65224625623961</v>
      </c>
      <c r="G55" s="77"/>
      <c r="H55" s="53">
        <v>682</v>
      </c>
      <c r="I55" s="119">
        <v>34</v>
      </c>
      <c r="J55" s="40" t="s">
        <v>1</v>
      </c>
      <c r="K55" s="447">
        <f t="shared" si="7"/>
        <v>34</v>
      </c>
      <c r="L55" s="455">
        <v>711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0</v>
      </c>
      <c r="C56" s="52">
        <f t="shared" si="10"/>
        <v>2548</v>
      </c>
      <c r="D56" s="139">
        <f t="shared" si="11"/>
        <v>1684</v>
      </c>
      <c r="E56" s="66">
        <f t="shared" si="8"/>
        <v>163.75321336760925</v>
      </c>
      <c r="F56" s="66">
        <f t="shared" si="9"/>
        <v>151.3064133016627</v>
      </c>
      <c r="G56" s="77"/>
      <c r="H56" s="53">
        <v>640</v>
      </c>
      <c r="I56" s="119">
        <v>14</v>
      </c>
      <c r="J56" s="40" t="s">
        <v>21</v>
      </c>
      <c r="K56" s="447">
        <f t="shared" si="7"/>
        <v>14</v>
      </c>
      <c r="L56" s="455">
        <v>320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31</v>
      </c>
      <c r="C57" s="52">
        <f t="shared" si="10"/>
        <v>1948</v>
      </c>
      <c r="D57" s="139">
        <f t="shared" si="11"/>
        <v>368</v>
      </c>
      <c r="E57" s="66">
        <f t="shared" si="8"/>
        <v>45.103033109516097</v>
      </c>
      <c r="F57" s="66">
        <f t="shared" si="9"/>
        <v>529.3478260869565</v>
      </c>
      <c r="G57" s="77"/>
      <c r="H57" s="53">
        <v>581</v>
      </c>
      <c r="I57" s="119">
        <v>31</v>
      </c>
      <c r="J57" s="40" t="s">
        <v>130</v>
      </c>
      <c r="K57" s="447">
        <f t="shared" si="7"/>
        <v>31</v>
      </c>
      <c r="L57" s="455">
        <v>500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40</v>
      </c>
      <c r="C58" s="52">
        <f t="shared" si="10"/>
        <v>1673</v>
      </c>
      <c r="D58" s="139">
        <f t="shared" si="11"/>
        <v>1825</v>
      </c>
      <c r="E58" s="66">
        <f t="shared" si="8"/>
        <v>116.82960893854748</v>
      </c>
      <c r="F58" s="66">
        <f t="shared" si="9"/>
        <v>91.671232876712324</v>
      </c>
      <c r="G58" s="87"/>
      <c r="H58" s="53">
        <v>470</v>
      </c>
      <c r="I58" s="119">
        <v>40</v>
      </c>
      <c r="J58" s="40" t="s">
        <v>2</v>
      </c>
      <c r="K58" s="447">
        <f t="shared" si="7"/>
        <v>40</v>
      </c>
      <c r="L58" s="455">
        <v>648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682</v>
      </c>
      <c r="D59" s="139">
        <f t="shared" si="11"/>
        <v>711</v>
      </c>
      <c r="E59" s="66">
        <f t="shared" si="8"/>
        <v>98.270893371757921</v>
      </c>
      <c r="F59" s="66">
        <f t="shared" si="9"/>
        <v>95.9212376933896</v>
      </c>
      <c r="G59" s="77"/>
      <c r="H59" s="536">
        <v>243</v>
      </c>
      <c r="I59" s="196">
        <v>17</v>
      </c>
      <c r="J59" s="103" t="s">
        <v>23</v>
      </c>
      <c r="K59" s="448">
        <f t="shared" si="7"/>
        <v>17</v>
      </c>
      <c r="L59" s="456">
        <v>3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0">
        <v>7</v>
      </c>
      <c r="B60" s="40" t="s">
        <v>21</v>
      </c>
      <c r="C60" s="128">
        <f t="shared" si="10"/>
        <v>640</v>
      </c>
      <c r="D60" s="139">
        <f t="shared" si="11"/>
        <v>320</v>
      </c>
      <c r="E60" s="302">
        <f t="shared" si="8"/>
        <v>122.13740458015268</v>
      </c>
      <c r="F60" s="302">
        <f t="shared" si="9"/>
        <v>200</v>
      </c>
      <c r="G60" s="521"/>
      <c r="H60" s="528">
        <v>189</v>
      </c>
      <c r="I60" s="308">
        <v>13</v>
      </c>
      <c r="J60" s="527" t="s">
        <v>7</v>
      </c>
      <c r="K60" s="522" t="s">
        <v>9</v>
      </c>
      <c r="L60" s="523">
        <v>42894</v>
      </c>
      <c r="M60" s="524"/>
      <c r="N60" s="130"/>
      <c r="Q60" s="129"/>
      <c r="R60" s="524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72</v>
      </c>
      <c r="C61" s="52">
        <f t="shared" si="10"/>
        <v>581</v>
      </c>
      <c r="D61" s="139">
        <f t="shared" si="11"/>
        <v>500</v>
      </c>
      <c r="E61" s="66">
        <f t="shared" si="8"/>
        <v>93.709677419354847</v>
      </c>
      <c r="F61" s="66">
        <f t="shared" si="9"/>
        <v>116.19999999999999</v>
      </c>
      <c r="G61" s="88"/>
      <c r="H61" s="53">
        <v>171</v>
      </c>
      <c r="I61" s="119">
        <v>37</v>
      </c>
      <c r="J61" s="40" t="s">
        <v>39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470</v>
      </c>
      <c r="D62" s="139">
        <f t="shared" si="11"/>
        <v>648</v>
      </c>
      <c r="E62" s="66">
        <f t="shared" si="8"/>
        <v>102.17391304347827</v>
      </c>
      <c r="F62" s="66">
        <f>SUM(C62/D62*100)</f>
        <v>72.53086419753086</v>
      </c>
      <c r="G62" s="87"/>
      <c r="H62" s="53">
        <v>153</v>
      </c>
      <c r="I62" s="119">
        <v>24</v>
      </c>
      <c r="J62" s="410" t="s">
        <v>30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23</v>
      </c>
      <c r="C63" s="52">
        <f t="shared" si="10"/>
        <v>243</v>
      </c>
      <c r="D63" s="139">
        <f t="shared" si="11"/>
        <v>3</v>
      </c>
      <c r="E63" s="72">
        <f t="shared" si="8"/>
        <v>1012.5</v>
      </c>
      <c r="F63" s="72">
        <f>SUM(C63/D63*100)</f>
        <v>8100</v>
      </c>
      <c r="G63" s="90"/>
      <c r="H63" s="53">
        <v>136</v>
      </c>
      <c r="I63" s="119">
        <v>19</v>
      </c>
      <c r="J63" s="40" t="s">
        <v>25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55566</v>
      </c>
      <c r="D64" s="82">
        <f>SUM(L60)</f>
        <v>42894</v>
      </c>
      <c r="E64" s="85">
        <f>SUM(N77/M77*100)</f>
        <v>117.54029699200406</v>
      </c>
      <c r="F64" s="85">
        <f>SUM(C64/D64*100)</f>
        <v>129.54259336970208</v>
      </c>
      <c r="G64" s="86"/>
      <c r="H64" s="486">
        <v>80</v>
      </c>
      <c r="I64" s="119">
        <v>9</v>
      </c>
      <c r="J64" s="465" t="s">
        <v>208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73</v>
      </c>
      <c r="I65" s="119">
        <v>1</v>
      </c>
      <c r="J65" s="40" t="s">
        <v>4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41</v>
      </c>
      <c r="I66" s="119">
        <v>15</v>
      </c>
      <c r="J66" s="40" t="s">
        <v>22</v>
      </c>
      <c r="K66" s="1"/>
      <c r="L66" s="266" t="s">
        <v>105</v>
      </c>
      <c r="M66" s="479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36</v>
      </c>
      <c r="I67" s="119">
        <v>4</v>
      </c>
      <c r="J67" s="40" t="s">
        <v>13</v>
      </c>
      <c r="K67" s="5">
        <f>SUM(I50)</f>
        <v>16</v>
      </c>
      <c r="L67" s="40" t="s">
        <v>3</v>
      </c>
      <c r="M67" s="241">
        <v>33701</v>
      </c>
      <c r="N67" s="128">
        <f>SUM(H50)</f>
        <v>36673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5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2">
        <v>2918</v>
      </c>
      <c r="N68" s="128">
        <f t="shared" ref="N68:N76" si="13">SUM(H51)</f>
        <v>9223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1</v>
      </c>
      <c r="I69" s="119">
        <v>36</v>
      </c>
      <c r="J69" s="40" t="s">
        <v>5</v>
      </c>
      <c r="K69" s="5">
        <f t="shared" si="12"/>
        <v>33</v>
      </c>
      <c r="L69" s="40" t="s">
        <v>0</v>
      </c>
      <c r="M69" s="242">
        <v>1556</v>
      </c>
      <c r="N69" s="128">
        <f t="shared" si="13"/>
        <v>2548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2</v>
      </c>
      <c r="J70" s="40" t="s">
        <v>6</v>
      </c>
      <c r="K70" s="5">
        <f t="shared" si="12"/>
        <v>25</v>
      </c>
      <c r="L70" s="40" t="s">
        <v>31</v>
      </c>
      <c r="M70" s="242">
        <v>4319</v>
      </c>
      <c r="N70" s="128">
        <f t="shared" si="13"/>
        <v>1948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3</v>
      </c>
      <c r="J71" s="40" t="s">
        <v>12</v>
      </c>
      <c r="K71" s="5">
        <f t="shared" si="12"/>
        <v>38</v>
      </c>
      <c r="L71" s="40" t="s">
        <v>40</v>
      </c>
      <c r="M71" s="242">
        <v>1432</v>
      </c>
      <c r="N71" s="128">
        <f t="shared" si="13"/>
        <v>1673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127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2">
        <v>694</v>
      </c>
      <c r="N72" s="128">
        <f t="shared" si="13"/>
        <v>682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14</v>
      </c>
      <c r="L73" s="40" t="s">
        <v>21</v>
      </c>
      <c r="M73" s="242">
        <v>524</v>
      </c>
      <c r="N73" s="128">
        <f t="shared" si="13"/>
        <v>640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31</v>
      </c>
      <c r="L74" s="40" t="s">
        <v>72</v>
      </c>
      <c r="M74" s="242">
        <v>620</v>
      </c>
      <c r="N74" s="128">
        <f t="shared" si="13"/>
        <v>581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40</v>
      </c>
      <c r="L75" s="40" t="s">
        <v>2</v>
      </c>
      <c r="M75" s="242">
        <v>460</v>
      </c>
      <c r="N75" s="128">
        <f t="shared" si="13"/>
        <v>470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17</v>
      </c>
      <c r="L76" s="103" t="s">
        <v>23</v>
      </c>
      <c r="M76" s="243">
        <v>24</v>
      </c>
      <c r="N76" s="236">
        <f t="shared" si="13"/>
        <v>243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3" t="s">
        <v>70</v>
      </c>
      <c r="M77" s="415">
        <v>47274</v>
      </c>
      <c r="N77" s="244">
        <f>SUM(H90)</f>
        <v>55566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6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127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40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55566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M77" sqref="M7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7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4" t="s">
        <v>222</v>
      </c>
      <c r="I2" s="5"/>
      <c r="J2" s="257" t="s">
        <v>124</v>
      </c>
      <c r="K2" s="117"/>
      <c r="L2" s="438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4" t="s">
        <v>11</v>
      </c>
      <c r="K3" s="117"/>
      <c r="L3" s="439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40016</v>
      </c>
      <c r="I4" s="119">
        <v>33</v>
      </c>
      <c r="J4" s="227" t="s">
        <v>0</v>
      </c>
      <c r="K4" s="169">
        <f>SUM(I4)</f>
        <v>33</v>
      </c>
      <c r="L4" s="431">
        <v>44173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32023</v>
      </c>
      <c r="I5" s="119">
        <v>34</v>
      </c>
      <c r="J5" s="227" t="s">
        <v>1</v>
      </c>
      <c r="K5" s="169">
        <f t="shared" ref="K5:K13" si="0">SUM(I5)</f>
        <v>34</v>
      </c>
      <c r="L5" s="432">
        <v>21978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403">
        <v>15149</v>
      </c>
      <c r="I6" s="119">
        <v>40</v>
      </c>
      <c r="J6" s="227" t="s">
        <v>2</v>
      </c>
      <c r="K6" s="169">
        <f t="shared" si="0"/>
        <v>40</v>
      </c>
      <c r="L6" s="432">
        <v>14331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9795</v>
      </c>
      <c r="I7" s="119">
        <v>13</v>
      </c>
      <c r="J7" s="227" t="s">
        <v>7</v>
      </c>
      <c r="K7" s="169">
        <f t="shared" si="0"/>
        <v>13</v>
      </c>
      <c r="L7" s="432">
        <v>9723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7669</v>
      </c>
      <c r="I8" s="119">
        <v>9</v>
      </c>
      <c r="J8" s="487" t="s">
        <v>207</v>
      </c>
      <c r="K8" s="169">
        <f t="shared" si="0"/>
        <v>9</v>
      </c>
      <c r="L8" s="432">
        <v>7679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403">
        <v>7046</v>
      </c>
      <c r="I9" s="119">
        <v>36</v>
      </c>
      <c r="J9" s="227" t="s">
        <v>5</v>
      </c>
      <c r="K9" s="169">
        <f t="shared" si="0"/>
        <v>36</v>
      </c>
      <c r="L9" s="432">
        <v>7173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5530</v>
      </c>
      <c r="I10" s="119">
        <v>24</v>
      </c>
      <c r="J10" s="227" t="s">
        <v>30</v>
      </c>
      <c r="K10" s="169">
        <f t="shared" si="0"/>
        <v>24</v>
      </c>
      <c r="L10" s="432">
        <v>5673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2534</v>
      </c>
      <c r="I11" s="119">
        <v>25</v>
      </c>
      <c r="J11" s="227" t="s">
        <v>31</v>
      </c>
      <c r="K11" s="169">
        <f t="shared" si="0"/>
        <v>25</v>
      </c>
      <c r="L11" s="432">
        <v>2072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1400</v>
      </c>
      <c r="I12" s="119">
        <v>12</v>
      </c>
      <c r="J12" s="227" t="s">
        <v>20</v>
      </c>
      <c r="K12" s="169">
        <f t="shared" si="0"/>
        <v>12</v>
      </c>
      <c r="L12" s="432">
        <v>2800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6">
        <v>1083</v>
      </c>
      <c r="I13" s="196">
        <v>22</v>
      </c>
      <c r="J13" s="307" t="s">
        <v>28</v>
      </c>
      <c r="K13" s="256">
        <f t="shared" si="0"/>
        <v>22</v>
      </c>
      <c r="L13" s="440">
        <v>944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2">
        <v>918</v>
      </c>
      <c r="I14" s="308">
        <v>31</v>
      </c>
      <c r="J14" s="308" t="s">
        <v>188</v>
      </c>
      <c r="K14" s="117" t="s">
        <v>9</v>
      </c>
      <c r="L14" s="441">
        <v>121907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662</v>
      </c>
      <c r="I15" s="119">
        <v>17</v>
      </c>
      <c r="J15" s="227" t="s">
        <v>23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642</v>
      </c>
      <c r="I16" s="119">
        <v>21</v>
      </c>
      <c r="J16" s="227" t="s">
        <v>27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403">
        <v>621</v>
      </c>
      <c r="I17" s="119">
        <v>26</v>
      </c>
      <c r="J17" s="227" t="s">
        <v>32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552</v>
      </c>
      <c r="I18" s="119">
        <v>6</v>
      </c>
      <c r="J18" s="227" t="s">
        <v>15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521</v>
      </c>
      <c r="I19" s="119">
        <v>16</v>
      </c>
      <c r="J19" s="227" t="s">
        <v>3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361</v>
      </c>
      <c r="I20" s="119">
        <v>14</v>
      </c>
      <c r="J20" s="227" t="s">
        <v>21</v>
      </c>
      <c r="K20" s="169">
        <f>SUM(I4)</f>
        <v>33</v>
      </c>
      <c r="L20" s="227" t="s">
        <v>0</v>
      </c>
      <c r="M20" s="442">
        <v>40073</v>
      </c>
      <c r="N20" s="128">
        <f>SUM(H4)</f>
        <v>40016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219</v>
      </c>
      <c r="D21" s="74" t="s">
        <v>210</v>
      </c>
      <c r="E21" s="74" t="s">
        <v>55</v>
      </c>
      <c r="F21" s="74" t="s">
        <v>54</v>
      </c>
      <c r="G21" s="75" t="s">
        <v>56</v>
      </c>
      <c r="H21" s="127">
        <v>260</v>
      </c>
      <c r="I21" s="119">
        <v>38</v>
      </c>
      <c r="J21" s="227" t="s">
        <v>40</v>
      </c>
      <c r="K21" s="169">
        <f t="shared" ref="K21:K29" si="1">SUM(I5)</f>
        <v>34</v>
      </c>
      <c r="L21" s="227" t="s">
        <v>1</v>
      </c>
      <c r="M21" s="443">
        <v>32776</v>
      </c>
      <c r="N21" s="128">
        <f t="shared" ref="N21:N29" si="2">SUM(H5)</f>
        <v>32023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7" t="s">
        <v>0</v>
      </c>
      <c r="C22" s="52">
        <f>SUM(H4)</f>
        <v>40016</v>
      </c>
      <c r="D22" s="139">
        <f>SUM(L4)</f>
        <v>44173</v>
      </c>
      <c r="E22" s="70">
        <f t="shared" ref="E22:E31" si="3">SUM(N20/M20*100)</f>
        <v>99.857759588750525</v>
      </c>
      <c r="F22" s="66">
        <f t="shared" ref="F22:F32" si="4">SUM(C22/D22*100)</f>
        <v>90.589273990899414</v>
      </c>
      <c r="G22" s="77"/>
      <c r="H22" s="127">
        <v>180</v>
      </c>
      <c r="I22" s="119">
        <v>18</v>
      </c>
      <c r="J22" s="227" t="s">
        <v>24</v>
      </c>
      <c r="K22" s="169">
        <f t="shared" si="1"/>
        <v>40</v>
      </c>
      <c r="L22" s="227" t="s">
        <v>2</v>
      </c>
      <c r="M22" s="443">
        <v>12191</v>
      </c>
      <c r="N22" s="128">
        <f t="shared" si="2"/>
        <v>15149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7" t="s">
        <v>1</v>
      </c>
      <c r="C23" s="52">
        <f t="shared" ref="C23:C31" si="5">SUM(H5)</f>
        <v>32023</v>
      </c>
      <c r="D23" s="139">
        <f t="shared" ref="D23:D31" si="6">SUM(L5)</f>
        <v>21978</v>
      </c>
      <c r="E23" s="70">
        <f t="shared" si="3"/>
        <v>97.70258725896997</v>
      </c>
      <c r="F23" s="66">
        <f t="shared" si="4"/>
        <v>145.70479570479571</v>
      </c>
      <c r="G23" s="77"/>
      <c r="H23" s="127">
        <v>101</v>
      </c>
      <c r="I23" s="119">
        <v>20</v>
      </c>
      <c r="J23" s="227" t="s">
        <v>26</v>
      </c>
      <c r="K23" s="169">
        <f t="shared" si="1"/>
        <v>13</v>
      </c>
      <c r="L23" s="227" t="s">
        <v>7</v>
      </c>
      <c r="M23" s="443">
        <v>6080</v>
      </c>
      <c r="N23" s="128">
        <f t="shared" si="2"/>
        <v>9795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7" t="s">
        <v>2</v>
      </c>
      <c r="C24" s="52">
        <f t="shared" si="5"/>
        <v>15149</v>
      </c>
      <c r="D24" s="139">
        <f t="shared" si="6"/>
        <v>14331</v>
      </c>
      <c r="E24" s="70">
        <f t="shared" si="3"/>
        <v>124.26380116479369</v>
      </c>
      <c r="F24" s="66">
        <f t="shared" si="4"/>
        <v>105.70790593817598</v>
      </c>
      <c r="G24" s="77"/>
      <c r="H24" s="127">
        <v>87</v>
      </c>
      <c r="I24" s="119">
        <v>11</v>
      </c>
      <c r="J24" s="227" t="s">
        <v>19</v>
      </c>
      <c r="K24" s="169">
        <f t="shared" si="1"/>
        <v>9</v>
      </c>
      <c r="L24" s="487" t="s">
        <v>206</v>
      </c>
      <c r="M24" s="443">
        <v>6712</v>
      </c>
      <c r="N24" s="128">
        <f t="shared" si="2"/>
        <v>7669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7" t="s">
        <v>7</v>
      </c>
      <c r="C25" s="52">
        <f t="shared" si="5"/>
        <v>9795</v>
      </c>
      <c r="D25" s="139">
        <f t="shared" si="6"/>
        <v>9723</v>
      </c>
      <c r="E25" s="70">
        <f t="shared" si="3"/>
        <v>161.10197368421052</v>
      </c>
      <c r="F25" s="66">
        <f t="shared" si="4"/>
        <v>100.74051218759644</v>
      </c>
      <c r="G25" s="77"/>
      <c r="H25" s="127">
        <v>50</v>
      </c>
      <c r="I25" s="119">
        <v>4</v>
      </c>
      <c r="J25" s="227" t="s">
        <v>13</v>
      </c>
      <c r="K25" s="169">
        <f t="shared" si="1"/>
        <v>36</v>
      </c>
      <c r="L25" s="227" t="s">
        <v>5</v>
      </c>
      <c r="M25" s="443">
        <v>6813</v>
      </c>
      <c r="N25" s="128">
        <f t="shared" si="2"/>
        <v>7046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87" t="s">
        <v>206</v>
      </c>
      <c r="C26" s="52">
        <f t="shared" si="5"/>
        <v>7669</v>
      </c>
      <c r="D26" s="139">
        <f t="shared" si="6"/>
        <v>7679</v>
      </c>
      <c r="E26" s="70">
        <f t="shared" si="3"/>
        <v>114.25804529201432</v>
      </c>
      <c r="F26" s="66">
        <f t="shared" si="4"/>
        <v>99.86977471024872</v>
      </c>
      <c r="G26" s="87"/>
      <c r="H26" s="127">
        <v>28</v>
      </c>
      <c r="I26" s="119">
        <v>29</v>
      </c>
      <c r="J26" s="227" t="s">
        <v>118</v>
      </c>
      <c r="K26" s="169">
        <f t="shared" si="1"/>
        <v>24</v>
      </c>
      <c r="L26" s="227" t="s">
        <v>30</v>
      </c>
      <c r="M26" s="443">
        <v>6707</v>
      </c>
      <c r="N26" s="128">
        <f t="shared" si="2"/>
        <v>5530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7" t="s">
        <v>5</v>
      </c>
      <c r="C27" s="52">
        <f t="shared" si="5"/>
        <v>7046</v>
      </c>
      <c r="D27" s="139">
        <f t="shared" si="6"/>
        <v>7173</v>
      </c>
      <c r="E27" s="70">
        <f t="shared" si="3"/>
        <v>103.41993248201966</v>
      </c>
      <c r="F27" s="66">
        <f t="shared" si="4"/>
        <v>98.229471629722582</v>
      </c>
      <c r="G27" s="91"/>
      <c r="H27" s="127">
        <v>27</v>
      </c>
      <c r="I27" s="119">
        <v>32</v>
      </c>
      <c r="J27" s="227" t="s">
        <v>37</v>
      </c>
      <c r="K27" s="169">
        <f t="shared" si="1"/>
        <v>25</v>
      </c>
      <c r="L27" s="227" t="s">
        <v>31</v>
      </c>
      <c r="M27" s="443">
        <v>2303</v>
      </c>
      <c r="N27" s="128">
        <f t="shared" si="2"/>
        <v>2534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7" t="s">
        <v>30</v>
      </c>
      <c r="C28" s="52">
        <f t="shared" si="5"/>
        <v>5530</v>
      </c>
      <c r="D28" s="139">
        <f t="shared" si="6"/>
        <v>5673</v>
      </c>
      <c r="E28" s="70">
        <f t="shared" si="3"/>
        <v>82.451170418965262</v>
      </c>
      <c r="F28" s="66">
        <f t="shared" si="4"/>
        <v>97.479287854750567</v>
      </c>
      <c r="G28" s="77"/>
      <c r="H28" s="127">
        <v>22</v>
      </c>
      <c r="I28" s="119">
        <v>27</v>
      </c>
      <c r="J28" s="227" t="s">
        <v>33</v>
      </c>
      <c r="K28" s="169">
        <f t="shared" si="1"/>
        <v>12</v>
      </c>
      <c r="L28" s="227" t="s">
        <v>20</v>
      </c>
      <c r="M28" s="443">
        <v>2700</v>
      </c>
      <c r="N28" s="128">
        <f t="shared" si="2"/>
        <v>1400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7" t="s">
        <v>31</v>
      </c>
      <c r="C29" s="52">
        <f t="shared" si="5"/>
        <v>2534</v>
      </c>
      <c r="D29" s="139">
        <f t="shared" si="6"/>
        <v>2072</v>
      </c>
      <c r="E29" s="70">
        <f t="shared" si="3"/>
        <v>110.03039513677813</v>
      </c>
      <c r="F29" s="66">
        <f t="shared" si="4"/>
        <v>122.29729729729731</v>
      </c>
      <c r="G29" s="88"/>
      <c r="H29" s="127">
        <v>21</v>
      </c>
      <c r="I29" s="119">
        <v>15</v>
      </c>
      <c r="J29" s="227" t="s">
        <v>22</v>
      </c>
      <c r="K29" s="256">
        <f t="shared" si="1"/>
        <v>22</v>
      </c>
      <c r="L29" s="307" t="s">
        <v>28</v>
      </c>
      <c r="M29" s="444">
        <v>708</v>
      </c>
      <c r="N29" s="128">
        <f t="shared" si="2"/>
        <v>1083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7" t="s">
        <v>20</v>
      </c>
      <c r="C30" s="52">
        <f t="shared" si="5"/>
        <v>1400</v>
      </c>
      <c r="D30" s="139">
        <f t="shared" si="6"/>
        <v>2800</v>
      </c>
      <c r="E30" s="70">
        <f t="shared" si="3"/>
        <v>51.851851851851848</v>
      </c>
      <c r="F30" s="66">
        <f t="shared" si="4"/>
        <v>50</v>
      </c>
      <c r="G30" s="87"/>
      <c r="H30" s="127">
        <v>15</v>
      </c>
      <c r="I30" s="119">
        <v>1</v>
      </c>
      <c r="J30" s="227" t="s">
        <v>4</v>
      </c>
      <c r="K30" s="163"/>
      <c r="L30" s="461" t="s">
        <v>132</v>
      </c>
      <c r="M30" s="445">
        <v>123553</v>
      </c>
      <c r="N30" s="128">
        <f>SUM(H44)</f>
        <v>127327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7" t="s">
        <v>28</v>
      </c>
      <c r="C31" s="52">
        <f t="shared" si="5"/>
        <v>1083</v>
      </c>
      <c r="D31" s="139">
        <f t="shared" si="6"/>
        <v>944</v>
      </c>
      <c r="E31" s="71">
        <f t="shared" si="3"/>
        <v>152.96610169491524</v>
      </c>
      <c r="F31" s="78">
        <f t="shared" si="4"/>
        <v>114.72457627118644</v>
      </c>
      <c r="G31" s="90"/>
      <c r="H31" s="127">
        <v>13</v>
      </c>
      <c r="I31" s="119">
        <v>39</v>
      </c>
      <c r="J31" s="227" t="s">
        <v>41</v>
      </c>
      <c r="K31" s="54"/>
      <c r="L31" s="299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127327</v>
      </c>
      <c r="D32" s="82">
        <f>SUM(L14)</f>
        <v>121907</v>
      </c>
      <c r="E32" s="83">
        <f>SUM(N30/M30*100)</f>
        <v>103.05455958171797</v>
      </c>
      <c r="F32" s="78">
        <f t="shared" si="4"/>
        <v>104.44601212399616</v>
      </c>
      <c r="G32" s="86"/>
      <c r="H32" s="128">
        <v>1</v>
      </c>
      <c r="I32" s="119">
        <v>23</v>
      </c>
      <c r="J32" s="227" t="s">
        <v>29</v>
      </c>
      <c r="K32" s="54"/>
      <c r="L32" s="298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2</v>
      </c>
      <c r="J33" s="227" t="s">
        <v>6</v>
      </c>
      <c r="K33" s="54"/>
      <c r="L33" s="298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3</v>
      </c>
      <c r="J34" s="227" t="s">
        <v>12</v>
      </c>
      <c r="K34" s="54"/>
      <c r="L34" s="298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5</v>
      </c>
      <c r="J35" s="227" t="s">
        <v>14</v>
      </c>
      <c r="K35" s="54"/>
      <c r="L35" s="298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403">
        <v>0</v>
      </c>
      <c r="I36" s="119">
        <v>7</v>
      </c>
      <c r="J36" s="227" t="s">
        <v>16</v>
      </c>
      <c r="K36" s="54"/>
      <c r="L36" s="298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7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7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403">
        <v>0</v>
      </c>
      <c r="I39" s="119">
        <v>19</v>
      </c>
      <c r="J39" s="227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7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7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7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7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127327</v>
      </c>
      <c r="I44" s="5"/>
      <c r="J44" s="226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8" t="s">
        <v>219</v>
      </c>
      <c r="I48" s="5"/>
      <c r="J48" s="253" t="s">
        <v>127</v>
      </c>
      <c r="K48" s="117"/>
      <c r="L48" s="417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4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23501</v>
      </c>
      <c r="I50" s="227">
        <v>16</v>
      </c>
      <c r="J50" s="226" t="s">
        <v>3</v>
      </c>
      <c r="K50" s="172">
        <f>SUM(I50)</f>
        <v>16</v>
      </c>
      <c r="L50" s="418">
        <v>30649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18666</v>
      </c>
      <c r="I51" s="227">
        <v>36</v>
      </c>
      <c r="J51" s="226" t="s">
        <v>5</v>
      </c>
      <c r="K51" s="172">
        <f t="shared" ref="K51:K59" si="7">SUM(I51)</f>
        <v>36</v>
      </c>
      <c r="L51" s="418">
        <v>15644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18043</v>
      </c>
      <c r="I52" s="227">
        <v>40</v>
      </c>
      <c r="J52" s="226" t="s">
        <v>2</v>
      </c>
      <c r="K52" s="172">
        <f t="shared" si="7"/>
        <v>40</v>
      </c>
      <c r="L52" s="418">
        <v>21971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17724</v>
      </c>
      <c r="I53" s="227">
        <v>26</v>
      </c>
      <c r="J53" s="226" t="s">
        <v>32</v>
      </c>
      <c r="K53" s="172">
        <f t="shared" si="7"/>
        <v>26</v>
      </c>
      <c r="L53" s="418">
        <v>16803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219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15850</v>
      </c>
      <c r="I54" s="227">
        <v>17</v>
      </c>
      <c r="J54" s="226" t="s">
        <v>23</v>
      </c>
      <c r="K54" s="172">
        <f t="shared" si="7"/>
        <v>17</v>
      </c>
      <c r="L54" s="418">
        <v>12497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6" t="s">
        <v>3</v>
      </c>
      <c r="C55" s="52">
        <f>SUM(H50)</f>
        <v>23501</v>
      </c>
      <c r="D55" s="9">
        <f t="shared" ref="D55:D64" si="8">SUM(L50)</f>
        <v>30649</v>
      </c>
      <c r="E55" s="66">
        <f>SUM(N66/M66*100)</f>
        <v>138.87017668262129</v>
      </c>
      <c r="F55" s="66">
        <f t="shared" ref="F55:F65" si="9">SUM(C55/D55*100)</f>
        <v>76.67786877222747</v>
      </c>
      <c r="G55" s="77"/>
      <c r="H55" s="127">
        <v>13123</v>
      </c>
      <c r="I55" s="227">
        <v>24</v>
      </c>
      <c r="J55" s="226" t="s">
        <v>30</v>
      </c>
      <c r="K55" s="172">
        <f t="shared" si="7"/>
        <v>24</v>
      </c>
      <c r="L55" s="418">
        <v>10736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6" t="s">
        <v>5</v>
      </c>
      <c r="C56" s="52">
        <f t="shared" ref="C56:C64" si="10">SUM(H51)</f>
        <v>18666</v>
      </c>
      <c r="D56" s="9">
        <f t="shared" si="8"/>
        <v>15644</v>
      </c>
      <c r="E56" s="66">
        <f t="shared" ref="E56:E65" si="11">SUM(N67/M67*100)</f>
        <v>100.54403447347158</v>
      </c>
      <c r="F56" s="66">
        <f t="shared" si="9"/>
        <v>119.31731015085656</v>
      </c>
      <c r="G56" s="77"/>
      <c r="H56" s="127">
        <v>10439</v>
      </c>
      <c r="I56" s="227">
        <v>38</v>
      </c>
      <c r="J56" s="226" t="s">
        <v>40</v>
      </c>
      <c r="K56" s="172">
        <f t="shared" si="7"/>
        <v>38</v>
      </c>
      <c r="L56" s="418">
        <v>11203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6" t="s">
        <v>2</v>
      </c>
      <c r="C57" s="52">
        <f t="shared" si="10"/>
        <v>18043</v>
      </c>
      <c r="D57" s="9">
        <f t="shared" si="8"/>
        <v>21971</v>
      </c>
      <c r="E57" s="66">
        <f t="shared" si="11"/>
        <v>86.728513747356274</v>
      </c>
      <c r="F57" s="66">
        <f t="shared" si="9"/>
        <v>82.121887943197848</v>
      </c>
      <c r="G57" s="77"/>
      <c r="H57" s="127">
        <v>7163</v>
      </c>
      <c r="I57" s="227">
        <v>33</v>
      </c>
      <c r="J57" s="226" t="s">
        <v>0</v>
      </c>
      <c r="K57" s="172">
        <f t="shared" si="7"/>
        <v>33</v>
      </c>
      <c r="L57" s="418">
        <v>4942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6" t="s">
        <v>32</v>
      </c>
      <c r="C58" s="52">
        <f t="shared" si="10"/>
        <v>17724</v>
      </c>
      <c r="D58" s="9">
        <f t="shared" si="8"/>
        <v>16803</v>
      </c>
      <c r="E58" s="66">
        <f t="shared" si="11"/>
        <v>87.916666666666671</v>
      </c>
      <c r="F58" s="66">
        <f t="shared" si="9"/>
        <v>105.48116407784325</v>
      </c>
      <c r="G58" s="77"/>
      <c r="H58" s="546">
        <v>6534</v>
      </c>
      <c r="I58" s="229">
        <v>25</v>
      </c>
      <c r="J58" s="229" t="s">
        <v>31</v>
      </c>
      <c r="K58" s="172">
        <f t="shared" si="7"/>
        <v>25</v>
      </c>
      <c r="L58" s="416">
        <v>6755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6" t="s">
        <v>23</v>
      </c>
      <c r="C59" s="52">
        <f t="shared" si="10"/>
        <v>15850</v>
      </c>
      <c r="D59" s="9">
        <f t="shared" si="8"/>
        <v>12497</v>
      </c>
      <c r="E59" s="66">
        <f t="shared" si="11"/>
        <v>103.88674051255163</v>
      </c>
      <c r="F59" s="66">
        <f t="shared" si="9"/>
        <v>126.8304393054333</v>
      </c>
      <c r="G59" s="87"/>
      <c r="H59" s="546">
        <v>5828</v>
      </c>
      <c r="I59" s="307">
        <v>37</v>
      </c>
      <c r="J59" s="229" t="s">
        <v>39</v>
      </c>
      <c r="K59" s="172">
        <f t="shared" si="7"/>
        <v>37</v>
      </c>
      <c r="L59" s="416">
        <v>4615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6" t="s">
        <v>30</v>
      </c>
      <c r="C60" s="52">
        <f t="shared" si="10"/>
        <v>13123</v>
      </c>
      <c r="D60" s="9">
        <f t="shared" si="8"/>
        <v>10736</v>
      </c>
      <c r="E60" s="66">
        <f t="shared" si="11"/>
        <v>98.959354498152479</v>
      </c>
      <c r="F60" s="66">
        <f t="shared" si="9"/>
        <v>122.23360655737704</v>
      </c>
      <c r="G60" s="77"/>
      <c r="H60" s="528">
        <v>3165</v>
      </c>
      <c r="I60" s="309">
        <v>30</v>
      </c>
      <c r="J60" s="310" t="s">
        <v>121</v>
      </c>
      <c r="K60" s="117" t="s">
        <v>9</v>
      </c>
      <c r="L60" s="420">
        <v>154726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6" t="s">
        <v>40</v>
      </c>
      <c r="C61" s="52">
        <f t="shared" si="10"/>
        <v>10439</v>
      </c>
      <c r="D61" s="9">
        <f t="shared" si="8"/>
        <v>11203</v>
      </c>
      <c r="E61" s="66">
        <f t="shared" si="11"/>
        <v>103.00967041641998</v>
      </c>
      <c r="F61" s="66">
        <f t="shared" si="9"/>
        <v>93.180398107649737</v>
      </c>
      <c r="G61" s="77"/>
      <c r="H61" s="127">
        <v>2858</v>
      </c>
      <c r="I61" s="226">
        <v>15</v>
      </c>
      <c r="J61" s="226" t="s">
        <v>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6" t="s">
        <v>0</v>
      </c>
      <c r="C62" s="52">
        <f t="shared" si="10"/>
        <v>7163</v>
      </c>
      <c r="D62" s="9">
        <f t="shared" si="8"/>
        <v>4942</v>
      </c>
      <c r="E62" s="66">
        <f t="shared" si="11"/>
        <v>114.77327351385995</v>
      </c>
      <c r="F62" s="66">
        <f t="shared" si="9"/>
        <v>144.94131930392552</v>
      </c>
      <c r="G62" s="88"/>
      <c r="H62" s="127">
        <v>2515</v>
      </c>
      <c r="I62" s="227">
        <v>34</v>
      </c>
      <c r="J62" s="226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9" t="s">
        <v>31</v>
      </c>
      <c r="C63" s="52">
        <f t="shared" si="10"/>
        <v>6534</v>
      </c>
      <c r="D63" s="9">
        <f t="shared" si="8"/>
        <v>6755</v>
      </c>
      <c r="E63" s="66">
        <f t="shared" si="11"/>
        <v>96.685409884581247</v>
      </c>
      <c r="F63" s="66">
        <f t="shared" si="9"/>
        <v>96.728349370836426</v>
      </c>
      <c r="G63" s="87"/>
      <c r="H63" s="127">
        <v>2067</v>
      </c>
      <c r="I63" s="226">
        <v>18</v>
      </c>
      <c r="J63" s="226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9" t="s">
        <v>39</v>
      </c>
      <c r="C64" s="52">
        <f t="shared" si="10"/>
        <v>5828</v>
      </c>
      <c r="D64" s="9">
        <f t="shared" si="8"/>
        <v>4615</v>
      </c>
      <c r="E64" s="72">
        <f t="shared" si="11"/>
        <v>78.895356707729789</v>
      </c>
      <c r="F64" s="66">
        <f t="shared" si="9"/>
        <v>126.28385698808233</v>
      </c>
      <c r="G64" s="90"/>
      <c r="H64" s="171">
        <v>1552</v>
      </c>
      <c r="I64" s="227">
        <v>29</v>
      </c>
      <c r="J64" s="226" t="s">
        <v>118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155081</v>
      </c>
      <c r="D65" s="82">
        <f>SUM(L60)</f>
        <v>154726</v>
      </c>
      <c r="E65" s="85">
        <f t="shared" si="11"/>
        <v>99.444683129524776</v>
      </c>
      <c r="F65" s="85">
        <f t="shared" si="9"/>
        <v>100.22943784496465</v>
      </c>
      <c r="G65" s="86"/>
      <c r="H65" s="128">
        <v>1469</v>
      </c>
      <c r="I65" s="226">
        <v>39</v>
      </c>
      <c r="J65" s="226" t="s">
        <v>41</v>
      </c>
      <c r="K65" s="1"/>
      <c r="L65" s="267" t="s">
        <v>127</v>
      </c>
      <c r="M65" s="201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1410</v>
      </c>
      <c r="I66" s="227">
        <v>35</v>
      </c>
      <c r="J66" s="226" t="s">
        <v>38</v>
      </c>
      <c r="K66" s="165">
        <f>SUM(I50)</f>
        <v>16</v>
      </c>
      <c r="L66" s="226" t="s">
        <v>3</v>
      </c>
      <c r="M66" s="430">
        <v>16923</v>
      </c>
      <c r="N66" s="128">
        <f>SUM(H50)</f>
        <v>23501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979</v>
      </c>
      <c r="I67" s="226">
        <v>1</v>
      </c>
      <c r="J67" s="226" t="s">
        <v>4</v>
      </c>
      <c r="K67" s="165">
        <f t="shared" ref="K67:K75" si="12">SUM(I51)</f>
        <v>36</v>
      </c>
      <c r="L67" s="226" t="s">
        <v>5</v>
      </c>
      <c r="M67" s="428">
        <v>18565</v>
      </c>
      <c r="N67" s="128">
        <f t="shared" ref="N67:N75" si="13">SUM(H51)</f>
        <v>18666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699</v>
      </c>
      <c r="I68" s="227">
        <v>14</v>
      </c>
      <c r="J68" s="226" t="s">
        <v>21</v>
      </c>
      <c r="K68" s="165">
        <f t="shared" si="12"/>
        <v>40</v>
      </c>
      <c r="L68" s="226" t="s">
        <v>2</v>
      </c>
      <c r="M68" s="428">
        <v>20804</v>
      </c>
      <c r="N68" s="128">
        <f t="shared" si="13"/>
        <v>18043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403">
        <v>499</v>
      </c>
      <c r="I69" s="226">
        <v>21</v>
      </c>
      <c r="J69" s="226" t="s">
        <v>27</v>
      </c>
      <c r="K69" s="165">
        <f t="shared" si="12"/>
        <v>26</v>
      </c>
      <c r="L69" s="226" t="s">
        <v>32</v>
      </c>
      <c r="M69" s="428">
        <v>20160</v>
      </c>
      <c r="N69" s="128">
        <f t="shared" si="13"/>
        <v>17724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405</v>
      </c>
      <c r="I70" s="226">
        <v>13</v>
      </c>
      <c r="J70" s="226" t="s">
        <v>7</v>
      </c>
      <c r="K70" s="165">
        <f t="shared" si="12"/>
        <v>17</v>
      </c>
      <c r="L70" s="226" t="s">
        <v>23</v>
      </c>
      <c r="M70" s="428">
        <v>15257</v>
      </c>
      <c r="N70" s="128">
        <f t="shared" si="13"/>
        <v>15850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252</v>
      </c>
      <c r="I71" s="226">
        <v>28</v>
      </c>
      <c r="J71" s="226" t="s">
        <v>34</v>
      </c>
      <c r="K71" s="165">
        <f t="shared" si="12"/>
        <v>24</v>
      </c>
      <c r="L71" s="226" t="s">
        <v>30</v>
      </c>
      <c r="M71" s="428">
        <v>13261</v>
      </c>
      <c r="N71" s="128">
        <f t="shared" si="13"/>
        <v>13123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127</v>
      </c>
      <c r="I72" s="226">
        <v>27</v>
      </c>
      <c r="J72" s="226" t="s">
        <v>33</v>
      </c>
      <c r="K72" s="165">
        <f t="shared" si="12"/>
        <v>38</v>
      </c>
      <c r="L72" s="226" t="s">
        <v>40</v>
      </c>
      <c r="M72" s="428">
        <v>10134</v>
      </c>
      <c r="N72" s="128">
        <f t="shared" si="13"/>
        <v>10439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403">
        <v>66</v>
      </c>
      <c r="I73" s="226">
        <v>9</v>
      </c>
      <c r="J73" s="465" t="s">
        <v>207</v>
      </c>
      <c r="K73" s="165">
        <f t="shared" si="12"/>
        <v>33</v>
      </c>
      <c r="L73" s="226" t="s">
        <v>0</v>
      </c>
      <c r="M73" s="428">
        <v>6241</v>
      </c>
      <c r="N73" s="128">
        <f t="shared" si="13"/>
        <v>7163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53</v>
      </c>
      <c r="I74" s="226">
        <v>4</v>
      </c>
      <c r="J74" s="226" t="s">
        <v>13</v>
      </c>
      <c r="K74" s="165">
        <f t="shared" si="12"/>
        <v>25</v>
      </c>
      <c r="L74" s="229" t="s">
        <v>31</v>
      </c>
      <c r="M74" s="429">
        <v>6758</v>
      </c>
      <c r="N74" s="128">
        <f t="shared" si="13"/>
        <v>6534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52</v>
      </c>
      <c r="I75" s="226">
        <v>22</v>
      </c>
      <c r="J75" s="226" t="s">
        <v>28</v>
      </c>
      <c r="K75" s="165">
        <f t="shared" si="12"/>
        <v>37</v>
      </c>
      <c r="L75" s="229" t="s">
        <v>39</v>
      </c>
      <c r="M75" s="429">
        <v>7387</v>
      </c>
      <c r="N75" s="236">
        <f t="shared" si="13"/>
        <v>5828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20</v>
      </c>
      <c r="I76" s="226">
        <v>11</v>
      </c>
      <c r="J76" s="226" t="s">
        <v>19</v>
      </c>
      <c r="K76" s="5"/>
      <c r="L76" s="461" t="s">
        <v>132</v>
      </c>
      <c r="M76" s="474">
        <v>155947</v>
      </c>
      <c r="N76" s="244">
        <f>SUM(H90)</f>
        <v>155081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14</v>
      </c>
      <c r="I77" s="226">
        <v>23</v>
      </c>
      <c r="J77" s="226" t="s">
        <v>29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459">
        <v>8</v>
      </c>
      <c r="I78" s="226">
        <v>20</v>
      </c>
      <c r="J78" s="226" t="s">
        <v>26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6">
        <v>2</v>
      </c>
      <c r="J79" s="226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545">
        <v>0</v>
      </c>
      <c r="I80" s="226">
        <v>3</v>
      </c>
      <c r="J80" s="226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6">
        <v>5</v>
      </c>
      <c r="J81" s="226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6">
        <v>6</v>
      </c>
      <c r="J82" s="226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6">
        <v>7</v>
      </c>
      <c r="J83" s="226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6">
        <v>8</v>
      </c>
      <c r="J84" s="226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270">
        <v>0</v>
      </c>
      <c r="I85" s="226">
        <v>10</v>
      </c>
      <c r="J85" s="226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403">
        <v>0</v>
      </c>
      <c r="I86" s="227">
        <v>12</v>
      </c>
      <c r="J86" s="227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6">
        <v>19</v>
      </c>
      <c r="J87" s="226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6">
        <v>31</v>
      </c>
      <c r="J88" s="226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6">
        <v>32</v>
      </c>
      <c r="J89" s="226" t="s">
        <v>37</v>
      </c>
      <c r="K89" s="54"/>
      <c r="L89" s="31"/>
    </row>
    <row r="90" spans="8:30" ht="13.5" customHeight="1">
      <c r="H90" s="166">
        <f>SUM(H50:H89)</f>
        <v>155081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topLeftCell="A19" zoomScaleNormal="100" workbookViewId="0">
      <selection activeCell="I57" sqref="I57"/>
    </sheetView>
  </sheetViews>
  <sheetFormatPr defaultRowHeight="13.5"/>
  <cols>
    <col min="1" max="1" width="5.625" style="311" customWidth="1"/>
    <col min="2" max="2" width="19.5" style="311" customWidth="1"/>
    <col min="3" max="4" width="13.25" style="311" customWidth="1"/>
    <col min="5" max="5" width="11.875" style="311" customWidth="1"/>
    <col min="6" max="6" width="15.125" style="311" customWidth="1"/>
    <col min="7" max="7" width="15" style="311" customWidth="1"/>
    <col min="8" max="8" width="15.5" style="311" customWidth="1"/>
    <col min="9" max="9" width="18.375" style="311" customWidth="1"/>
    <col min="10" max="10" width="17.125" style="311" customWidth="1"/>
    <col min="11" max="11" width="18.5" style="311" customWidth="1"/>
    <col min="12" max="12" width="16.875" style="311" customWidth="1"/>
    <col min="13" max="13" width="15.125" style="311" customWidth="1"/>
    <col min="14" max="16384" width="9" style="311"/>
  </cols>
  <sheetData>
    <row r="1" spans="1:12" ht="22.5" customHeight="1">
      <c r="A1" s="568" t="s">
        <v>233</v>
      </c>
      <c r="B1" s="569"/>
      <c r="C1" s="569"/>
      <c r="D1" s="569"/>
      <c r="E1" s="569"/>
      <c r="F1" s="569"/>
      <c r="G1" s="569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7" t="s">
        <v>219</v>
      </c>
      <c r="J2" s="407" t="s">
        <v>219</v>
      </c>
      <c r="K2" s="411" t="s">
        <v>210</v>
      </c>
      <c r="L2" s="411" t="s">
        <v>224</v>
      </c>
    </row>
    <row r="3" spans="1:12">
      <c r="I3" s="40" t="s">
        <v>85</v>
      </c>
      <c r="J3" s="408">
        <v>176560</v>
      </c>
      <c r="K3" s="40" t="s">
        <v>85</v>
      </c>
      <c r="L3" s="412">
        <v>165435</v>
      </c>
    </row>
    <row r="4" spans="1:12">
      <c r="I4" s="5" t="s">
        <v>106</v>
      </c>
      <c r="J4" s="408">
        <v>96577</v>
      </c>
      <c r="K4" s="5" t="s">
        <v>106</v>
      </c>
      <c r="L4" s="412">
        <v>96148</v>
      </c>
    </row>
    <row r="5" spans="1:12">
      <c r="I5" s="18" t="s">
        <v>88</v>
      </c>
      <c r="J5" s="408">
        <v>93323</v>
      </c>
      <c r="K5" s="18" t="s">
        <v>88</v>
      </c>
      <c r="L5" s="412">
        <v>98752</v>
      </c>
    </row>
    <row r="6" spans="1:12">
      <c r="I6" s="18" t="s">
        <v>117</v>
      </c>
      <c r="J6" s="408">
        <v>90285</v>
      </c>
      <c r="K6" s="18" t="s">
        <v>117</v>
      </c>
      <c r="L6" s="412">
        <v>76860</v>
      </c>
    </row>
    <row r="7" spans="1:12">
      <c r="I7" s="18" t="s">
        <v>108</v>
      </c>
      <c r="J7" s="408">
        <v>86702</v>
      </c>
      <c r="K7" s="18" t="s">
        <v>108</v>
      </c>
      <c r="L7" s="412">
        <v>80896</v>
      </c>
    </row>
    <row r="8" spans="1:12">
      <c r="I8" s="18" t="s">
        <v>114</v>
      </c>
      <c r="J8" s="408">
        <v>72640</v>
      </c>
      <c r="K8" s="18" t="s">
        <v>114</v>
      </c>
      <c r="L8" s="412">
        <v>65353</v>
      </c>
    </row>
    <row r="9" spans="1:12">
      <c r="I9" s="18" t="s">
        <v>87</v>
      </c>
      <c r="J9" s="408">
        <v>60040</v>
      </c>
      <c r="K9" s="18" t="s">
        <v>87</v>
      </c>
      <c r="L9" s="412">
        <v>55233</v>
      </c>
    </row>
    <row r="10" spans="1:12">
      <c r="I10" s="18" t="s">
        <v>190</v>
      </c>
      <c r="J10" s="408">
        <v>58279</v>
      </c>
      <c r="K10" s="18" t="s">
        <v>190</v>
      </c>
      <c r="L10" s="412">
        <v>47965</v>
      </c>
    </row>
    <row r="11" spans="1:12">
      <c r="I11" s="18" t="s">
        <v>157</v>
      </c>
      <c r="J11" s="408">
        <v>50481</v>
      </c>
      <c r="K11" s="18" t="s">
        <v>157</v>
      </c>
      <c r="L11" s="412">
        <v>48990</v>
      </c>
    </row>
    <row r="12" spans="1:12" ht="14.25" thickBot="1">
      <c r="I12" s="18" t="s">
        <v>110</v>
      </c>
      <c r="J12" s="409">
        <v>49927</v>
      </c>
      <c r="K12" s="18" t="s">
        <v>110</v>
      </c>
      <c r="L12" s="413">
        <v>50979</v>
      </c>
    </row>
    <row r="13" spans="1:12" ht="15.75" thickTop="1" thickBot="1">
      <c r="A13" s="65"/>
      <c r="B13" s="212"/>
      <c r="C13" s="313"/>
      <c r="D13" s="314"/>
      <c r="E13" s="65"/>
      <c r="F13" s="39"/>
      <c r="G13" s="39"/>
      <c r="I13" s="120" t="s">
        <v>8</v>
      </c>
      <c r="J13" s="446">
        <v>1152590</v>
      </c>
      <c r="K13" s="35" t="s">
        <v>9</v>
      </c>
      <c r="L13" s="176">
        <v>1102502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4" t="s">
        <v>223</v>
      </c>
      <c r="K23" s="490" t="s">
        <v>223</v>
      </c>
      <c r="L23" s="22" t="s">
        <v>71</v>
      </c>
      <c r="M23" s="8"/>
    </row>
    <row r="24" spans="9:14">
      <c r="I24" s="408">
        <f t="shared" ref="I24:I33" si="0">SUM(J3)</f>
        <v>176560</v>
      </c>
      <c r="J24" s="40" t="s">
        <v>85</v>
      </c>
      <c r="K24" s="408">
        <f>SUM(I24)</f>
        <v>176560</v>
      </c>
      <c r="L24" s="529">
        <v>178348</v>
      </c>
      <c r="M24" s="141"/>
      <c r="N24" s="1"/>
    </row>
    <row r="25" spans="9:14">
      <c r="I25" s="408">
        <f t="shared" si="0"/>
        <v>96577</v>
      </c>
      <c r="J25" s="5" t="s">
        <v>106</v>
      </c>
      <c r="K25" s="408">
        <f t="shared" ref="K25:K33" si="1">SUM(I25)</f>
        <v>96577</v>
      </c>
      <c r="L25" s="529">
        <v>95464</v>
      </c>
      <c r="M25" s="179"/>
      <c r="N25" s="1"/>
    </row>
    <row r="26" spans="9:14">
      <c r="I26" s="408">
        <f t="shared" si="0"/>
        <v>93323</v>
      </c>
      <c r="J26" s="18" t="s">
        <v>88</v>
      </c>
      <c r="K26" s="408">
        <f t="shared" si="1"/>
        <v>93323</v>
      </c>
      <c r="L26" s="529">
        <v>92236</v>
      </c>
      <c r="M26" s="141"/>
      <c r="N26" s="1"/>
    </row>
    <row r="27" spans="9:14">
      <c r="I27" s="408">
        <f t="shared" si="0"/>
        <v>90285</v>
      </c>
      <c r="J27" s="18" t="s">
        <v>117</v>
      </c>
      <c r="K27" s="408">
        <f t="shared" si="1"/>
        <v>90285</v>
      </c>
      <c r="L27" s="529">
        <v>86180</v>
      </c>
      <c r="M27" s="141"/>
      <c r="N27" s="1"/>
    </row>
    <row r="28" spans="9:14">
      <c r="I28" s="408">
        <f t="shared" si="0"/>
        <v>86702</v>
      </c>
      <c r="J28" s="18" t="s">
        <v>108</v>
      </c>
      <c r="K28" s="408">
        <f t="shared" si="1"/>
        <v>86702</v>
      </c>
      <c r="L28" s="529">
        <v>72062</v>
      </c>
      <c r="M28" s="141"/>
      <c r="N28" s="2"/>
    </row>
    <row r="29" spans="9:14">
      <c r="I29" s="408">
        <f t="shared" si="0"/>
        <v>72640</v>
      </c>
      <c r="J29" s="18" t="s">
        <v>114</v>
      </c>
      <c r="K29" s="408">
        <f t="shared" si="1"/>
        <v>72640</v>
      </c>
      <c r="L29" s="529">
        <v>67710</v>
      </c>
      <c r="M29" s="141"/>
      <c r="N29" s="1"/>
    </row>
    <row r="30" spans="9:14">
      <c r="I30" s="408">
        <f t="shared" si="0"/>
        <v>60040</v>
      </c>
      <c r="J30" s="18" t="s">
        <v>87</v>
      </c>
      <c r="K30" s="408">
        <f t="shared" si="1"/>
        <v>60040</v>
      </c>
      <c r="L30" s="529">
        <v>58492</v>
      </c>
      <c r="M30" s="141"/>
      <c r="N30" s="1"/>
    </row>
    <row r="31" spans="9:14">
      <c r="I31" s="408">
        <f t="shared" si="0"/>
        <v>58279</v>
      </c>
      <c r="J31" s="18" t="s">
        <v>190</v>
      </c>
      <c r="K31" s="408">
        <f t="shared" si="1"/>
        <v>58279</v>
      </c>
      <c r="L31" s="529">
        <v>50529</v>
      </c>
      <c r="M31" s="141"/>
      <c r="N31" s="1"/>
    </row>
    <row r="32" spans="9:14">
      <c r="I32" s="408">
        <f t="shared" si="0"/>
        <v>50481</v>
      </c>
      <c r="J32" s="18" t="s">
        <v>157</v>
      </c>
      <c r="K32" s="408">
        <f t="shared" si="1"/>
        <v>50481</v>
      </c>
      <c r="L32" s="529">
        <v>52896</v>
      </c>
      <c r="M32" s="141"/>
      <c r="N32" s="37"/>
    </row>
    <row r="33" spans="8:14">
      <c r="I33" s="408">
        <f t="shared" si="0"/>
        <v>49927</v>
      </c>
      <c r="J33" s="18" t="s">
        <v>110</v>
      </c>
      <c r="K33" s="408">
        <f t="shared" si="1"/>
        <v>49927</v>
      </c>
      <c r="L33" s="530">
        <v>44366</v>
      </c>
      <c r="M33" s="141"/>
      <c r="N33" s="37"/>
    </row>
    <row r="34" spans="8:14" ht="14.25" thickBot="1">
      <c r="H34" s="8"/>
      <c r="I34" s="173">
        <f>SUM(J13-(I24+I25+I26+I27+I28+I29+I30+I31+I32+I33))</f>
        <v>317776</v>
      </c>
      <c r="J34" s="108" t="s">
        <v>134</v>
      </c>
      <c r="K34" s="173">
        <f>SUM(I34)</f>
        <v>317776</v>
      </c>
      <c r="L34" s="173" t="s">
        <v>86</v>
      </c>
    </row>
    <row r="35" spans="8:14" ht="15.75" thickTop="1" thickBot="1">
      <c r="H35" s="8"/>
      <c r="I35" s="467">
        <f>SUM(I24:I34)</f>
        <v>1152590</v>
      </c>
      <c r="J35" s="192" t="s">
        <v>9</v>
      </c>
      <c r="K35" s="174">
        <f>SUM(J13)</f>
        <v>1152590</v>
      </c>
      <c r="L35" s="194">
        <v>1125655</v>
      </c>
    </row>
    <row r="36" spans="8:14" ht="14.25" thickTop="1"/>
    <row r="37" spans="8:14">
      <c r="I37" s="464" t="s">
        <v>214</v>
      </c>
      <c r="J37" s="65"/>
      <c r="K37" s="490" t="s">
        <v>214</v>
      </c>
    </row>
    <row r="38" spans="8:14">
      <c r="I38" s="412">
        <f>SUM(L3)</f>
        <v>165435</v>
      </c>
      <c r="J38" s="40" t="s">
        <v>85</v>
      </c>
      <c r="K38" s="412">
        <f>SUM(I38)</f>
        <v>165435</v>
      </c>
    </row>
    <row r="39" spans="8:14">
      <c r="I39" s="412">
        <f t="shared" ref="I39:I47" si="2">SUM(L4)</f>
        <v>96148</v>
      </c>
      <c r="J39" s="5" t="s">
        <v>106</v>
      </c>
      <c r="K39" s="412">
        <f t="shared" ref="K39:K47" si="3">SUM(I39)</f>
        <v>96148</v>
      </c>
    </row>
    <row r="40" spans="8:14">
      <c r="I40" s="412">
        <f t="shared" si="2"/>
        <v>98752</v>
      </c>
      <c r="J40" s="18" t="s">
        <v>88</v>
      </c>
      <c r="K40" s="412">
        <f t="shared" si="3"/>
        <v>98752</v>
      </c>
    </row>
    <row r="41" spans="8:14">
      <c r="I41" s="412">
        <f t="shared" si="2"/>
        <v>76860</v>
      </c>
      <c r="J41" s="18" t="s">
        <v>117</v>
      </c>
      <c r="K41" s="412">
        <f t="shared" si="3"/>
        <v>76860</v>
      </c>
    </row>
    <row r="42" spans="8:14">
      <c r="I42" s="412">
        <f t="shared" si="2"/>
        <v>80896</v>
      </c>
      <c r="J42" s="18" t="s">
        <v>108</v>
      </c>
      <c r="K42" s="412">
        <f t="shared" si="3"/>
        <v>80896</v>
      </c>
    </row>
    <row r="43" spans="8:14">
      <c r="I43" s="412">
        <f>SUM(L8)</f>
        <v>65353</v>
      </c>
      <c r="J43" s="18" t="s">
        <v>114</v>
      </c>
      <c r="K43" s="412">
        <f t="shared" si="3"/>
        <v>65353</v>
      </c>
    </row>
    <row r="44" spans="8:14">
      <c r="I44" s="412">
        <f t="shared" si="2"/>
        <v>55233</v>
      </c>
      <c r="J44" s="18" t="s">
        <v>87</v>
      </c>
      <c r="K44" s="412">
        <f t="shared" si="3"/>
        <v>55233</v>
      </c>
    </row>
    <row r="45" spans="8:14">
      <c r="I45" s="412">
        <f>SUM(L10)</f>
        <v>47965</v>
      </c>
      <c r="J45" s="18" t="s">
        <v>190</v>
      </c>
      <c r="K45" s="412">
        <f t="shared" si="3"/>
        <v>47965</v>
      </c>
    </row>
    <row r="46" spans="8:14">
      <c r="I46" s="412">
        <f t="shared" si="2"/>
        <v>48990</v>
      </c>
      <c r="J46" s="18" t="s">
        <v>157</v>
      </c>
      <c r="K46" s="412">
        <f t="shared" si="3"/>
        <v>48990</v>
      </c>
      <c r="M46" s="8"/>
    </row>
    <row r="47" spans="8:14" ht="14.25" thickBot="1">
      <c r="I47" s="412">
        <f t="shared" si="2"/>
        <v>50979</v>
      </c>
      <c r="J47" s="18" t="s">
        <v>110</v>
      </c>
      <c r="K47" s="412">
        <f t="shared" si="3"/>
        <v>50979</v>
      </c>
      <c r="M47" s="8"/>
    </row>
    <row r="48" spans="8:14" ht="15" thickTop="1" thickBot="1">
      <c r="I48" s="157">
        <f>SUM(L13-(I38+I39+I40+I41+I42+I43+I44+I45+I46+I47))</f>
        <v>315891</v>
      </c>
      <c r="J48" s="103" t="s">
        <v>134</v>
      </c>
      <c r="K48" s="158">
        <f>SUM(I48)</f>
        <v>315891</v>
      </c>
    </row>
    <row r="49" spans="1:12" ht="15" thickTop="1" thickBot="1">
      <c r="I49" s="525">
        <f>SUM(I38:I48)</f>
        <v>1102502</v>
      </c>
      <c r="J49" s="466" t="s">
        <v>200</v>
      </c>
      <c r="K49" s="175">
        <f>SUM(L13)</f>
        <v>1102502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219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176560</v>
      </c>
      <c r="D52" s="6">
        <f t="shared" ref="D52:D61" si="5">SUM(I38)</f>
        <v>165435</v>
      </c>
      <c r="E52" s="41">
        <f t="shared" ref="E52:E61" si="6">SUM(K24/L24*100)</f>
        <v>98.997465628995002</v>
      </c>
      <c r="F52" s="41">
        <f t="shared" ref="F52:F62" si="7">SUM(C52/D52*100)</f>
        <v>106.72469549974311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96577</v>
      </c>
      <c r="D53" s="6">
        <f t="shared" si="5"/>
        <v>96148</v>
      </c>
      <c r="E53" s="41">
        <f t="shared" si="6"/>
        <v>101.16588452191402</v>
      </c>
      <c r="F53" s="41">
        <f t="shared" si="7"/>
        <v>100.44618712817739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93323</v>
      </c>
      <c r="D54" s="6">
        <f t="shared" si="5"/>
        <v>98752</v>
      </c>
      <c r="E54" s="41">
        <f t="shared" si="6"/>
        <v>101.17849863393901</v>
      </c>
      <c r="F54" s="41">
        <f t="shared" si="7"/>
        <v>94.502389825016195</v>
      </c>
      <c r="G54" s="40"/>
      <c r="I54" s="8"/>
    </row>
    <row r="55" spans="1:12" s="58" customFormat="1">
      <c r="A55" s="251">
        <v>4</v>
      </c>
      <c r="B55" s="18" t="s">
        <v>117</v>
      </c>
      <c r="C55" s="459">
        <f t="shared" si="4"/>
        <v>90285</v>
      </c>
      <c r="D55" s="459">
        <f t="shared" si="5"/>
        <v>76860</v>
      </c>
      <c r="E55" s="232">
        <f t="shared" si="6"/>
        <v>104.76328614527732</v>
      </c>
      <c r="F55" s="232">
        <f t="shared" si="7"/>
        <v>117.46682279469165</v>
      </c>
      <c r="G55" s="410"/>
    </row>
    <row r="56" spans="1:12">
      <c r="A56" s="28">
        <v>5</v>
      </c>
      <c r="B56" s="18" t="s">
        <v>108</v>
      </c>
      <c r="C56" s="6">
        <f t="shared" si="4"/>
        <v>86702</v>
      </c>
      <c r="D56" s="459">
        <f t="shared" si="5"/>
        <v>80896</v>
      </c>
      <c r="E56" s="41">
        <f t="shared" si="6"/>
        <v>120.31583913851959</v>
      </c>
      <c r="F56" s="41">
        <f t="shared" si="7"/>
        <v>107.17711629746836</v>
      </c>
      <c r="G56" s="40"/>
    </row>
    <row r="57" spans="1:12">
      <c r="A57" s="28">
        <v>6</v>
      </c>
      <c r="B57" s="18" t="s">
        <v>114</v>
      </c>
      <c r="C57" s="6">
        <f t="shared" si="4"/>
        <v>72640</v>
      </c>
      <c r="D57" s="6">
        <f t="shared" si="5"/>
        <v>65353</v>
      </c>
      <c r="E57" s="41">
        <f t="shared" si="6"/>
        <v>107.28105154334662</v>
      </c>
      <c r="F57" s="41">
        <f t="shared" si="7"/>
        <v>111.15021498630514</v>
      </c>
      <c r="G57" s="40"/>
    </row>
    <row r="58" spans="1:12" s="58" customFormat="1">
      <c r="A58" s="251">
        <v>7</v>
      </c>
      <c r="B58" s="18" t="s">
        <v>87</v>
      </c>
      <c r="C58" s="459">
        <f t="shared" si="4"/>
        <v>60040</v>
      </c>
      <c r="D58" s="459">
        <f t="shared" si="5"/>
        <v>55233</v>
      </c>
      <c r="E58" s="232">
        <f t="shared" si="6"/>
        <v>102.64651576283936</v>
      </c>
      <c r="F58" s="232">
        <f t="shared" si="7"/>
        <v>108.703130374957</v>
      </c>
      <c r="G58" s="410"/>
    </row>
    <row r="59" spans="1:12">
      <c r="A59" s="28">
        <v>8</v>
      </c>
      <c r="B59" s="18" t="s">
        <v>190</v>
      </c>
      <c r="C59" s="6">
        <f t="shared" si="4"/>
        <v>58279</v>
      </c>
      <c r="D59" s="6">
        <f t="shared" si="5"/>
        <v>47965</v>
      </c>
      <c r="E59" s="41">
        <f t="shared" si="6"/>
        <v>115.33772684992776</v>
      </c>
      <c r="F59" s="41">
        <f t="shared" si="7"/>
        <v>121.50317940164703</v>
      </c>
      <c r="G59" s="40"/>
    </row>
    <row r="60" spans="1:12">
      <c r="A60" s="28">
        <v>9</v>
      </c>
      <c r="B60" s="18" t="s">
        <v>157</v>
      </c>
      <c r="C60" s="6">
        <f t="shared" si="4"/>
        <v>50481</v>
      </c>
      <c r="D60" s="6">
        <f t="shared" si="5"/>
        <v>48990</v>
      </c>
      <c r="E60" s="41">
        <f t="shared" si="6"/>
        <v>95.434437386569869</v>
      </c>
      <c r="F60" s="41">
        <f t="shared" si="7"/>
        <v>103.04347826086956</v>
      </c>
      <c r="G60" s="40"/>
    </row>
    <row r="61" spans="1:12" ht="14.25" thickBot="1">
      <c r="A61" s="108">
        <v>10</v>
      </c>
      <c r="B61" s="18" t="s">
        <v>110</v>
      </c>
      <c r="C61" s="111">
        <f t="shared" si="4"/>
        <v>49927</v>
      </c>
      <c r="D61" s="111">
        <f t="shared" si="5"/>
        <v>50979</v>
      </c>
      <c r="E61" s="102">
        <f t="shared" si="6"/>
        <v>112.53437316864266</v>
      </c>
      <c r="F61" s="102">
        <f t="shared" si="7"/>
        <v>97.936405186449321</v>
      </c>
      <c r="G61" s="103"/>
    </row>
    <row r="62" spans="1:12" ht="14.25" thickTop="1">
      <c r="A62" s="190"/>
      <c r="B62" s="163" t="s">
        <v>83</v>
      </c>
      <c r="C62" s="191">
        <f>SUM(J13)</f>
        <v>1152590</v>
      </c>
      <c r="D62" s="191">
        <f>SUM(L13)</f>
        <v>1102502</v>
      </c>
      <c r="E62" s="193">
        <f>SUM(C62/L35)*100</f>
        <v>102.39282906396721</v>
      </c>
      <c r="F62" s="193">
        <f t="shared" si="7"/>
        <v>104.54312101021132</v>
      </c>
      <c r="G62" s="200">
        <v>66.5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J46" sqref="J46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0"/>
      <c r="B1" s="571"/>
      <c r="C1" s="571"/>
      <c r="D1" s="571"/>
      <c r="E1" s="571"/>
      <c r="F1" s="571"/>
      <c r="G1" s="571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219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21513</v>
      </c>
      <c r="D22" s="9">
        <v>18950</v>
      </c>
      <c r="E22" s="109">
        <v>103.4</v>
      </c>
      <c r="F22" s="41">
        <f>SUM(C22/D22*100)</f>
        <v>113.52506596306068</v>
      </c>
      <c r="G22" s="96"/>
    </row>
    <row r="23" spans="1:9">
      <c r="A23" s="95">
        <v>2</v>
      </c>
      <c r="B23" s="7" t="s">
        <v>85</v>
      </c>
      <c r="C23" s="9">
        <v>19863</v>
      </c>
      <c r="D23" s="9">
        <v>16739</v>
      </c>
      <c r="E23" s="109">
        <v>104.2</v>
      </c>
      <c r="F23" s="41">
        <f>SUM(C23/D23*100)</f>
        <v>118.66300256885118</v>
      </c>
      <c r="G23" s="96"/>
    </row>
    <row r="24" spans="1:9">
      <c r="A24" s="95">
        <v>3</v>
      </c>
      <c r="B24" s="7" t="s">
        <v>156</v>
      </c>
      <c r="C24" s="9">
        <v>9415</v>
      </c>
      <c r="D24" s="9">
        <v>8332</v>
      </c>
      <c r="E24" s="109">
        <v>93.7</v>
      </c>
      <c r="F24" s="41">
        <f t="shared" ref="F24:F32" si="0">SUM(C24/D24*100)</f>
        <v>112.99807969275084</v>
      </c>
      <c r="G24" s="96"/>
    </row>
    <row r="25" spans="1:9">
      <c r="A25" s="95">
        <v>4</v>
      </c>
      <c r="B25" s="7" t="s">
        <v>115</v>
      </c>
      <c r="C25" s="9">
        <v>5141</v>
      </c>
      <c r="D25" s="9">
        <v>5443</v>
      </c>
      <c r="E25" s="109">
        <v>98.9</v>
      </c>
      <c r="F25" s="41">
        <f t="shared" si="0"/>
        <v>94.451589197133927</v>
      </c>
      <c r="G25" s="96"/>
    </row>
    <row r="26" spans="1:9" ht="13.5" customHeight="1">
      <c r="A26" s="95">
        <v>5</v>
      </c>
      <c r="B26" s="7" t="s">
        <v>117</v>
      </c>
      <c r="C26" s="9">
        <v>4830</v>
      </c>
      <c r="D26" s="6">
        <v>5100</v>
      </c>
      <c r="E26" s="109">
        <v>101.3</v>
      </c>
      <c r="F26" s="41">
        <f t="shared" si="0"/>
        <v>94.705882352941174</v>
      </c>
      <c r="G26" s="96"/>
    </row>
    <row r="27" spans="1:9" ht="13.5" customHeight="1">
      <c r="A27" s="95">
        <v>6</v>
      </c>
      <c r="B27" s="7" t="s">
        <v>225</v>
      </c>
      <c r="C27" s="9">
        <v>4366</v>
      </c>
      <c r="D27" s="9">
        <v>3908</v>
      </c>
      <c r="E27" s="109">
        <v>100.5</v>
      </c>
      <c r="F27" s="41">
        <f t="shared" si="0"/>
        <v>111.71954964176049</v>
      </c>
      <c r="G27" s="96"/>
    </row>
    <row r="28" spans="1:9" ht="13.5" customHeight="1">
      <c r="A28" s="95">
        <v>7</v>
      </c>
      <c r="B28" s="7" t="s">
        <v>106</v>
      </c>
      <c r="C28" s="101">
        <v>4229</v>
      </c>
      <c r="D28" s="101">
        <v>4316</v>
      </c>
      <c r="E28" s="109">
        <v>102.6</v>
      </c>
      <c r="F28" s="41">
        <f t="shared" si="0"/>
        <v>97.984244670991657</v>
      </c>
      <c r="G28" s="96"/>
    </row>
    <row r="29" spans="1:9" ht="13.5" customHeight="1">
      <c r="A29" s="95">
        <v>8</v>
      </c>
      <c r="B29" s="7" t="s">
        <v>88</v>
      </c>
      <c r="C29" s="101">
        <v>3123</v>
      </c>
      <c r="D29" s="101">
        <v>3129</v>
      </c>
      <c r="E29" s="109">
        <v>100</v>
      </c>
      <c r="F29" s="41">
        <f t="shared" si="0"/>
        <v>99.808245445829328</v>
      </c>
      <c r="G29" s="96"/>
    </row>
    <row r="30" spans="1:9" ht="13.5" customHeight="1">
      <c r="A30" s="95">
        <v>9</v>
      </c>
      <c r="B30" s="7" t="s">
        <v>111</v>
      </c>
      <c r="C30" s="101">
        <v>2832</v>
      </c>
      <c r="D30" s="101">
        <v>2374</v>
      </c>
      <c r="E30" s="109">
        <v>105.2</v>
      </c>
      <c r="F30" s="41">
        <f t="shared" si="0"/>
        <v>119.29233361415332</v>
      </c>
      <c r="G30" s="96"/>
    </row>
    <row r="31" spans="1:9" ht="13.5" customHeight="1" thickBot="1">
      <c r="A31" s="97">
        <v>10</v>
      </c>
      <c r="B31" s="7" t="s">
        <v>87</v>
      </c>
      <c r="C31" s="98">
        <v>2689</v>
      </c>
      <c r="D31" s="98">
        <v>2316</v>
      </c>
      <c r="E31" s="110">
        <v>95.2</v>
      </c>
      <c r="F31" s="41">
        <f t="shared" si="0"/>
        <v>116.10535405872193</v>
      </c>
      <c r="G31" s="99"/>
    </row>
    <row r="32" spans="1:9" ht="13.5" customHeight="1" thickBot="1">
      <c r="A32" s="80"/>
      <c r="B32" s="81" t="s">
        <v>59</v>
      </c>
      <c r="C32" s="82">
        <v>91378</v>
      </c>
      <c r="D32" s="82">
        <v>82731</v>
      </c>
      <c r="E32" s="83">
        <v>101.6</v>
      </c>
      <c r="F32" s="107">
        <f t="shared" si="0"/>
        <v>110.45194667053462</v>
      </c>
      <c r="G32" s="121">
        <v>82.5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120510</v>
      </c>
      <c r="D54" s="9">
        <v>111502</v>
      </c>
      <c r="E54" s="41">
        <v>98.3</v>
      </c>
      <c r="F54" s="41">
        <f t="shared" ref="F54:F64" si="1">SUM(C54/D54*100)</f>
        <v>108.07877885598465</v>
      </c>
      <c r="G54" s="96"/>
      <c r="K54" s="328"/>
    </row>
    <row r="55" spans="1:11">
      <c r="A55" s="95">
        <v>2</v>
      </c>
      <c r="B55" s="304" t="s">
        <v>110</v>
      </c>
      <c r="C55" s="9">
        <v>21066</v>
      </c>
      <c r="D55" s="9">
        <v>23245</v>
      </c>
      <c r="E55" s="41">
        <v>110.1</v>
      </c>
      <c r="F55" s="41">
        <f t="shared" si="1"/>
        <v>90.625941062594109</v>
      </c>
      <c r="G55" s="96"/>
    </row>
    <row r="56" spans="1:11">
      <c r="A56" s="95">
        <v>3</v>
      </c>
      <c r="B56" s="304" t="s">
        <v>117</v>
      </c>
      <c r="C56" s="9">
        <v>19075</v>
      </c>
      <c r="D56" s="9">
        <v>20277</v>
      </c>
      <c r="E56" s="41">
        <v>95</v>
      </c>
      <c r="F56" s="41">
        <f t="shared" si="1"/>
        <v>94.072101395669975</v>
      </c>
      <c r="G56" s="96"/>
    </row>
    <row r="57" spans="1:11">
      <c r="A57" s="95">
        <v>4</v>
      </c>
      <c r="B57" s="304" t="s">
        <v>88</v>
      </c>
      <c r="C57" s="9">
        <v>12967</v>
      </c>
      <c r="D57" s="9">
        <v>14935</v>
      </c>
      <c r="E57" s="468">
        <v>103.4</v>
      </c>
      <c r="F57" s="41">
        <f t="shared" si="1"/>
        <v>86.822899229996651</v>
      </c>
      <c r="G57" s="96"/>
    </row>
    <row r="58" spans="1:11">
      <c r="A58" s="95">
        <v>5</v>
      </c>
      <c r="B58" s="304" t="s">
        <v>234</v>
      </c>
      <c r="C58" s="9">
        <v>12428</v>
      </c>
      <c r="D58" s="9">
        <v>4873</v>
      </c>
      <c r="E58" s="41">
        <v>98.4</v>
      </c>
      <c r="F58" s="232">
        <f t="shared" si="1"/>
        <v>255.03796429304327</v>
      </c>
      <c r="G58" s="96"/>
    </row>
    <row r="59" spans="1:11">
      <c r="A59" s="95">
        <v>6</v>
      </c>
      <c r="B59" s="304" t="s">
        <v>108</v>
      </c>
      <c r="C59" s="9">
        <v>12257</v>
      </c>
      <c r="D59" s="9">
        <v>17255</v>
      </c>
      <c r="E59" s="41">
        <v>126.9</v>
      </c>
      <c r="F59" s="41">
        <f t="shared" si="1"/>
        <v>71.034482758620683</v>
      </c>
      <c r="G59" s="96"/>
    </row>
    <row r="60" spans="1:11">
      <c r="A60" s="95">
        <v>7</v>
      </c>
      <c r="B60" s="304" t="s">
        <v>109</v>
      </c>
      <c r="C60" s="9">
        <v>11709</v>
      </c>
      <c r="D60" s="9">
        <v>11998</v>
      </c>
      <c r="E60" s="142">
        <v>100</v>
      </c>
      <c r="F60" s="41">
        <f t="shared" si="1"/>
        <v>97.591265210868485</v>
      </c>
      <c r="G60" s="96"/>
    </row>
    <row r="61" spans="1:11">
      <c r="A61" s="95">
        <v>8</v>
      </c>
      <c r="B61" s="304" t="s">
        <v>115</v>
      </c>
      <c r="C61" s="9">
        <v>10808</v>
      </c>
      <c r="D61" s="9">
        <v>9455</v>
      </c>
      <c r="E61" s="41">
        <v>111.7</v>
      </c>
      <c r="F61" s="41">
        <f t="shared" si="1"/>
        <v>114.30988894764675</v>
      </c>
      <c r="G61" s="96"/>
    </row>
    <row r="62" spans="1:11">
      <c r="A62" s="95">
        <v>9</v>
      </c>
      <c r="B62" s="304" t="s">
        <v>106</v>
      </c>
      <c r="C62" s="9">
        <v>9010</v>
      </c>
      <c r="D62" s="9">
        <v>3655</v>
      </c>
      <c r="E62" s="41">
        <v>187.4</v>
      </c>
      <c r="F62" s="41">
        <f t="shared" si="1"/>
        <v>246.51162790697674</v>
      </c>
      <c r="G62" s="96"/>
    </row>
    <row r="63" spans="1:11" ht="14.25" thickBot="1">
      <c r="A63" s="100">
        <v>10</v>
      </c>
      <c r="B63" s="304" t="s">
        <v>164</v>
      </c>
      <c r="C63" s="101">
        <v>5487</v>
      </c>
      <c r="D63" s="101">
        <v>6041</v>
      </c>
      <c r="E63" s="102">
        <v>93.6</v>
      </c>
      <c r="F63" s="41">
        <f t="shared" si="1"/>
        <v>90.82933289190531</v>
      </c>
      <c r="G63" s="104"/>
      <c r="H63" s="21"/>
    </row>
    <row r="64" spans="1:11" ht="14.25" thickBot="1">
      <c r="A64" s="80"/>
      <c r="B64" s="105" t="s">
        <v>62</v>
      </c>
      <c r="C64" s="106">
        <v>247997</v>
      </c>
      <c r="D64" s="106">
        <v>234729</v>
      </c>
      <c r="E64" s="107">
        <v>102.8</v>
      </c>
      <c r="F64" s="300">
        <f t="shared" si="1"/>
        <v>105.6524758338339</v>
      </c>
      <c r="G64" s="121">
        <v>58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64" sqref="E6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219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4" t="s">
        <v>114</v>
      </c>
      <c r="C22" s="9">
        <v>70458</v>
      </c>
      <c r="D22" s="9">
        <v>63080</v>
      </c>
      <c r="E22" s="41">
        <v>107.3</v>
      </c>
      <c r="F22" s="41">
        <f>SUM(C22/D22*100)</f>
        <v>111.69625871908688</v>
      </c>
      <c r="G22" s="96"/>
    </row>
    <row r="23" spans="1:11">
      <c r="A23" s="28">
        <v>2</v>
      </c>
      <c r="B23" s="304" t="s">
        <v>190</v>
      </c>
      <c r="C23" s="9">
        <v>55280</v>
      </c>
      <c r="D23" s="9">
        <v>45616</v>
      </c>
      <c r="E23" s="41">
        <v>116.8</v>
      </c>
      <c r="F23" s="41">
        <f t="shared" ref="F23:F32" si="0">SUM(C23/D23*100)</f>
        <v>121.18554893019993</v>
      </c>
      <c r="G23" s="96"/>
    </row>
    <row r="24" spans="1:11" ht="13.5" customHeight="1">
      <c r="A24" s="28">
        <v>3</v>
      </c>
      <c r="B24" s="304" t="s">
        <v>106</v>
      </c>
      <c r="C24" s="9">
        <v>36846</v>
      </c>
      <c r="D24" s="9">
        <v>39986</v>
      </c>
      <c r="E24" s="66">
        <v>99.8</v>
      </c>
      <c r="F24" s="41">
        <f t="shared" si="0"/>
        <v>92.147251538038304</v>
      </c>
      <c r="G24" s="96"/>
    </row>
    <row r="25" spans="1:11">
      <c r="A25" s="28">
        <v>4</v>
      </c>
      <c r="B25" s="304" t="s">
        <v>116</v>
      </c>
      <c r="C25" s="9">
        <v>26301</v>
      </c>
      <c r="D25" s="9">
        <v>37826</v>
      </c>
      <c r="E25" s="41">
        <v>78.7</v>
      </c>
      <c r="F25" s="41">
        <f t="shared" si="0"/>
        <v>69.531539152963575</v>
      </c>
      <c r="G25" s="96"/>
    </row>
    <row r="26" spans="1:11">
      <c r="A26" s="28">
        <v>5</v>
      </c>
      <c r="B26" s="304" t="s">
        <v>157</v>
      </c>
      <c r="C26" s="9">
        <v>23647</v>
      </c>
      <c r="D26" s="9">
        <v>21923</v>
      </c>
      <c r="E26" s="41">
        <v>98</v>
      </c>
      <c r="F26" s="41">
        <f t="shared" si="0"/>
        <v>107.86388724170961</v>
      </c>
      <c r="G26" s="96"/>
    </row>
    <row r="27" spans="1:11" ht="13.5" customHeight="1">
      <c r="A27" s="28">
        <v>6</v>
      </c>
      <c r="B27" s="304" t="s">
        <v>117</v>
      </c>
      <c r="C27" s="9">
        <v>22976</v>
      </c>
      <c r="D27" s="9">
        <v>25199</v>
      </c>
      <c r="E27" s="41">
        <v>105.5</v>
      </c>
      <c r="F27" s="41">
        <f t="shared" si="0"/>
        <v>91.178221357990395</v>
      </c>
      <c r="G27" s="96"/>
      <c r="K27" t="s">
        <v>202</v>
      </c>
    </row>
    <row r="28" spans="1:11" ht="13.5" customHeight="1">
      <c r="A28" s="28">
        <v>7</v>
      </c>
      <c r="B28" s="304" t="s">
        <v>110</v>
      </c>
      <c r="C28" s="9">
        <v>18450</v>
      </c>
      <c r="D28" s="9">
        <v>18776</v>
      </c>
      <c r="E28" s="458">
        <v>103.3</v>
      </c>
      <c r="F28" s="232">
        <f t="shared" si="0"/>
        <v>98.263740945888372</v>
      </c>
      <c r="G28" s="96"/>
    </row>
    <row r="29" spans="1:11">
      <c r="A29" s="28">
        <v>8</v>
      </c>
      <c r="B29" s="304" t="s">
        <v>111</v>
      </c>
      <c r="C29" s="9">
        <v>17585</v>
      </c>
      <c r="D29" s="9">
        <v>21990</v>
      </c>
      <c r="E29" s="41">
        <v>93.7</v>
      </c>
      <c r="F29" s="41">
        <f t="shared" si="0"/>
        <v>79.968167348794907</v>
      </c>
      <c r="G29" s="96"/>
    </row>
    <row r="30" spans="1:11">
      <c r="A30" s="28">
        <v>9</v>
      </c>
      <c r="B30" s="304" t="s">
        <v>108</v>
      </c>
      <c r="C30" s="9">
        <v>16736</v>
      </c>
      <c r="D30" s="9">
        <v>13341</v>
      </c>
      <c r="E30" s="41">
        <v>136.19999999999999</v>
      </c>
      <c r="F30" s="232">
        <f t="shared" si="0"/>
        <v>125.44786747620118</v>
      </c>
      <c r="G30" s="96"/>
    </row>
    <row r="31" spans="1:11" ht="14.25" thickBot="1">
      <c r="A31" s="108">
        <v>10</v>
      </c>
      <c r="B31" s="304" t="s">
        <v>88</v>
      </c>
      <c r="C31" s="101">
        <v>15982</v>
      </c>
      <c r="D31" s="101">
        <v>17867</v>
      </c>
      <c r="E31" s="102">
        <v>94.5</v>
      </c>
      <c r="F31" s="102">
        <f t="shared" si="0"/>
        <v>89.449823697319076</v>
      </c>
      <c r="G31" s="104"/>
    </row>
    <row r="32" spans="1:11" ht="14.25" thickBot="1">
      <c r="A32" s="80"/>
      <c r="B32" s="81" t="s">
        <v>64</v>
      </c>
      <c r="C32" s="82">
        <v>392348</v>
      </c>
      <c r="D32" s="82">
        <v>391761</v>
      </c>
      <c r="E32" s="85">
        <v>102.2</v>
      </c>
      <c r="F32" s="107">
        <f t="shared" si="0"/>
        <v>100.14983625220479</v>
      </c>
      <c r="G32" s="121">
        <v>53.4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35352</v>
      </c>
      <c r="D54" s="9">
        <v>32967</v>
      </c>
      <c r="E54" s="109">
        <v>106.1</v>
      </c>
      <c r="F54" s="41">
        <f>SUM(C54/D54*100)</f>
        <v>107.23450723450722</v>
      </c>
      <c r="G54" s="96"/>
    </row>
    <row r="55" spans="1:8">
      <c r="A55" s="95">
        <v>2</v>
      </c>
      <c r="B55" s="7" t="s">
        <v>85</v>
      </c>
      <c r="C55" s="9">
        <v>5418</v>
      </c>
      <c r="D55" s="9">
        <v>7834</v>
      </c>
      <c r="E55" s="109">
        <v>112.9</v>
      </c>
      <c r="F55" s="41">
        <f t="shared" ref="F55:F64" si="1">SUM(C55/D55*100)</f>
        <v>69.160071483278017</v>
      </c>
      <c r="G55" s="96"/>
    </row>
    <row r="56" spans="1:8">
      <c r="A56" s="95">
        <v>3</v>
      </c>
      <c r="B56" s="304" t="s">
        <v>108</v>
      </c>
      <c r="C56" s="9">
        <v>2025</v>
      </c>
      <c r="D56" s="9">
        <v>1167</v>
      </c>
      <c r="E56" s="109">
        <v>159.69999999999999</v>
      </c>
      <c r="F56" s="41">
        <f t="shared" si="1"/>
        <v>173.52185089974293</v>
      </c>
      <c r="G56" s="96"/>
    </row>
    <row r="57" spans="1:8">
      <c r="A57" s="95">
        <v>4</v>
      </c>
      <c r="B57" s="304" t="s">
        <v>115</v>
      </c>
      <c r="C57" s="9">
        <v>1567</v>
      </c>
      <c r="D57" s="9">
        <v>609</v>
      </c>
      <c r="E57" s="109">
        <v>48.3</v>
      </c>
      <c r="F57" s="41">
        <f t="shared" si="1"/>
        <v>257.30706075533664</v>
      </c>
      <c r="G57" s="96"/>
      <c r="H57" s="63"/>
    </row>
    <row r="58" spans="1:8">
      <c r="A58" s="95">
        <v>5</v>
      </c>
      <c r="B58" s="304" t="s">
        <v>117</v>
      </c>
      <c r="C58" s="9">
        <v>1564</v>
      </c>
      <c r="D58" s="9">
        <v>1426</v>
      </c>
      <c r="E58" s="70">
        <v>97.1</v>
      </c>
      <c r="F58" s="41">
        <f t="shared" si="1"/>
        <v>109.6774193548387</v>
      </c>
      <c r="G58" s="96"/>
    </row>
    <row r="59" spans="1:8">
      <c r="A59" s="95">
        <v>6</v>
      </c>
      <c r="B59" s="304" t="s">
        <v>106</v>
      </c>
      <c r="C59" s="9">
        <v>1251</v>
      </c>
      <c r="D59" s="9">
        <v>1406</v>
      </c>
      <c r="E59" s="109">
        <v>96.4</v>
      </c>
      <c r="F59" s="41">
        <f t="shared" si="1"/>
        <v>88.975817923186341</v>
      </c>
      <c r="G59" s="96"/>
    </row>
    <row r="60" spans="1:8">
      <c r="A60" s="95">
        <v>7</v>
      </c>
      <c r="B60" s="304" t="s">
        <v>114</v>
      </c>
      <c r="C60" s="9">
        <v>1122</v>
      </c>
      <c r="D60" s="9">
        <v>1345</v>
      </c>
      <c r="E60" s="109">
        <v>111</v>
      </c>
      <c r="F60" s="41">
        <f t="shared" si="1"/>
        <v>83.420074349442373</v>
      </c>
      <c r="G60" s="96"/>
    </row>
    <row r="61" spans="1:8">
      <c r="A61" s="95">
        <v>8</v>
      </c>
      <c r="B61" s="304" t="s">
        <v>157</v>
      </c>
      <c r="C61" s="9">
        <v>862</v>
      </c>
      <c r="D61" s="9">
        <v>723</v>
      </c>
      <c r="E61" s="109">
        <v>74.599999999999994</v>
      </c>
      <c r="F61" s="41">
        <f t="shared" si="1"/>
        <v>119.22544951590595</v>
      </c>
      <c r="G61" s="96"/>
    </row>
    <row r="62" spans="1:8">
      <c r="A62" s="95">
        <v>9</v>
      </c>
      <c r="B62" s="304" t="s">
        <v>225</v>
      </c>
      <c r="C62" s="9">
        <v>614</v>
      </c>
      <c r="D62" s="9">
        <v>360</v>
      </c>
      <c r="E62" s="109">
        <v>97.9</v>
      </c>
      <c r="F62" s="232">
        <f t="shared" si="1"/>
        <v>170.55555555555554</v>
      </c>
      <c r="G62" s="96"/>
    </row>
    <row r="63" spans="1:8" ht="14.25" thickBot="1">
      <c r="A63" s="97">
        <v>10</v>
      </c>
      <c r="B63" s="304" t="s">
        <v>216</v>
      </c>
      <c r="C63" s="98">
        <v>603</v>
      </c>
      <c r="D63" s="98">
        <v>494</v>
      </c>
      <c r="E63" s="110">
        <v>83.1</v>
      </c>
      <c r="F63" s="41">
        <f t="shared" si="1"/>
        <v>122.06477732793522</v>
      </c>
      <c r="G63" s="99"/>
    </row>
    <row r="64" spans="1:8" ht="14.25" thickBot="1">
      <c r="A64" s="80"/>
      <c r="B64" s="81" t="s">
        <v>60</v>
      </c>
      <c r="C64" s="82">
        <v>52132</v>
      </c>
      <c r="D64" s="82">
        <v>50086</v>
      </c>
      <c r="E64" s="83">
        <v>103.2</v>
      </c>
      <c r="F64" s="107">
        <f t="shared" si="1"/>
        <v>104.08497384498662</v>
      </c>
      <c r="G64" s="121">
        <v>106.7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E65" sqref="E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219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4" t="s">
        <v>117</v>
      </c>
      <c r="C21" s="9">
        <v>36555</v>
      </c>
      <c r="D21" s="9">
        <v>20822</v>
      </c>
      <c r="E21" s="109">
        <v>113.7</v>
      </c>
      <c r="F21" s="41">
        <f t="shared" ref="F21:F31" si="0">SUM(C21/D21*100)</f>
        <v>175.55950437037748</v>
      </c>
      <c r="G21" s="96"/>
    </row>
    <row r="22" spans="1:7">
      <c r="A22" s="95">
        <v>2</v>
      </c>
      <c r="B22" s="304" t="s">
        <v>108</v>
      </c>
      <c r="C22" s="9">
        <v>26167</v>
      </c>
      <c r="D22" s="9">
        <v>24690</v>
      </c>
      <c r="E22" s="109">
        <v>118.9</v>
      </c>
      <c r="F22" s="41">
        <f t="shared" si="0"/>
        <v>105.9821790198461</v>
      </c>
      <c r="G22" s="96"/>
    </row>
    <row r="23" spans="1:7" ht="13.5" customHeight="1">
      <c r="A23" s="95">
        <v>3</v>
      </c>
      <c r="B23" s="304" t="s">
        <v>192</v>
      </c>
      <c r="C23" s="9">
        <v>16020</v>
      </c>
      <c r="D23" s="9">
        <v>15717</v>
      </c>
      <c r="E23" s="109">
        <v>105.2</v>
      </c>
      <c r="F23" s="41">
        <f t="shared" si="0"/>
        <v>101.92784882611186</v>
      </c>
      <c r="G23" s="96"/>
    </row>
    <row r="24" spans="1:7" ht="13.5" customHeight="1">
      <c r="A24" s="95">
        <v>4</v>
      </c>
      <c r="B24" s="304" t="s">
        <v>106</v>
      </c>
      <c r="C24" s="9">
        <v>11939</v>
      </c>
      <c r="D24" s="9">
        <v>9429</v>
      </c>
      <c r="E24" s="109">
        <v>131.1</v>
      </c>
      <c r="F24" s="41">
        <f t="shared" si="0"/>
        <v>126.6200021211157</v>
      </c>
      <c r="G24" s="96"/>
    </row>
    <row r="25" spans="1:7" ht="13.5" customHeight="1">
      <c r="A25" s="95">
        <v>5</v>
      </c>
      <c r="B25" s="304" t="s">
        <v>110</v>
      </c>
      <c r="C25" s="9">
        <v>9465</v>
      </c>
      <c r="D25" s="9">
        <v>8031</v>
      </c>
      <c r="E25" s="109">
        <v>145.30000000000001</v>
      </c>
      <c r="F25" s="41">
        <f t="shared" si="0"/>
        <v>117.85580874112813</v>
      </c>
      <c r="G25" s="96"/>
    </row>
    <row r="26" spans="1:7" ht="13.5" customHeight="1">
      <c r="A26" s="95">
        <v>6</v>
      </c>
      <c r="B26" s="304" t="s">
        <v>109</v>
      </c>
      <c r="C26" s="9">
        <v>7572</v>
      </c>
      <c r="D26" s="9">
        <v>6889</v>
      </c>
      <c r="E26" s="109">
        <v>102</v>
      </c>
      <c r="F26" s="232">
        <f t="shared" si="0"/>
        <v>109.91435622006097</v>
      </c>
      <c r="G26" s="96"/>
    </row>
    <row r="27" spans="1:7" ht="13.5" customHeight="1">
      <c r="A27" s="95">
        <v>7</v>
      </c>
      <c r="B27" s="304" t="s">
        <v>87</v>
      </c>
      <c r="C27" s="9">
        <v>5014</v>
      </c>
      <c r="D27" s="9">
        <v>5382</v>
      </c>
      <c r="E27" s="109">
        <v>114.25</v>
      </c>
      <c r="F27" s="232">
        <f t="shared" si="0"/>
        <v>93.162393162393158</v>
      </c>
      <c r="G27" s="96"/>
    </row>
    <row r="28" spans="1:7" ht="13.5" customHeight="1">
      <c r="A28" s="95">
        <v>8</v>
      </c>
      <c r="B28" s="304" t="s">
        <v>164</v>
      </c>
      <c r="C28" s="9">
        <v>3819</v>
      </c>
      <c r="D28" s="9">
        <v>4208</v>
      </c>
      <c r="E28" s="109">
        <v>98.5</v>
      </c>
      <c r="F28" s="41">
        <f t="shared" si="0"/>
        <v>90.75570342205323</v>
      </c>
      <c r="G28" s="96"/>
    </row>
    <row r="29" spans="1:7" ht="13.5" customHeight="1">
      <c r="A29" s="95">
        <v>9</v>
      </c>
      <c r="B29" s="304" t="s">
        <v>115</v>
      </c>
      <c r="C29" s="111">
        <v>3718</v>
      </c>
      <c r="D29" s="101">
        <v>2378</v>
      </c>
      <c r="E29" s="112">
        <v>109.5</v>
      </c>
      <c r="F29" s="41">
        <f t="shared" si="0"/>
        <v>156.34987384356603</v>
      </c>
      <c r="G29" s="96"/>
    </row>
    <row r="30" spans="1:7" ht="13.5" customHeight="1" thickBot="1">
      <c r="A30" s="100">
        <v>10</v>
      </c>
      <c r="B30" s="304" t="s">
        <v>111</v>
      </c>
      <c r="C30" s="101">
        <v>2723</v>
      </c>
      <c r="D30" s="101">
        <v>2989</v>
      </c>
      <c r="E30" s="112">
        <v>99.7</v>
      </c>
      <c r="F30" s="232">
        <f t="shared" si="0"/>
        <v>91.100702576112411</v>
      </c>
      <c r="G30" s="104"/>
    </row>
    <row r="31" spans="1:7" ht="13.5" customHeight="1" thickBot="1">
      <c r="A31" s="80"/>
      <c r="B31" s="81" t="s">
        <v>66</v>
      </c>
      <c r="C31" s="82">
        <v>136145</v>
      </c>
      <c r="D31" s="82">
        <v>112924</v>
      </c>
      <c r="E31" s="83">
        <v>112</v>
      </c>
      <c r="F31" s="107">
        <f t="shared" si="0"/>
        <v>120.56338776522261</v>
      </c>
      <c r="G31" s="121">
        <v>93.2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33302</v>
      </c>
      <c r="D54" s="9">
        <v>37356</v>
      </c>
      <c r="E54" s="41">
        <v>85</v>
      </c>
      <c r="F54" s="41">
        <f t="shared" ref="F54:F64" si="1">SUM(C54/D54*100)</f>
        <v>89.147660349073774</v>
      </c>
      <c r="G54" s="96"/>
    </row>
    <row r="55" spans="1:7">
      <c r="A55" s="95">
        <v>2</v>
      </c>
      <c r="B55" s="304" t="s">
        <v>87</v>
      </c>
      <c r="C55" s="6">
        <v>25312</v>
      </c>
      <c r="D55" s="9">
        <v>18835</v>
      </c>
      <c r="E55" s="41">
        <v>106.4</v>
      </c>
      <c r="F55" s="41">
        <f t="shared" si="1"/>
        <v>134.38810724714628</v>
      </c>
      <c r="G55" s="96"/>
    </row>
    <row r="56" spans="1:7">
      <c r="A56" s="95">
        <v>3</v>
      </c>
      <c r="B56" s="304" t="s">
        <v>88</v>
      </c>
      <c r="C56" s="6">
        <v>24397</v>
      </c>
      <c r="D56" s="9">
        <v>29799</v>
      </c>
      <c r="E56" s="468">
        <v>100</v>
      </c>
      <c r="F56" s="41">
        <f t="shared" si="1"/>
        <v>81.871874895130716</v>
      </c>
      <c r="G56" s="96"/>
    </row>
    <row r="57" spans="1:7">
      <c r="A57" s="95">
        <v>4</v>
      </c>
      <c r="B57" s="304" t="s">
        <v>157</v>
      </c>
      <c r="C57" s="6">
        <v>21503</v>
      </c>
      <c r="D57" s="6">
        <v>22024</v>
      </c>
      <c r="E57" s="41">
        <v>92.4</v>
      </c>
      <c r="F57" s="41">
        <f t="shared" si="1"/>
        <v>97.634398837631679</v>
      </c>
      <c r="G57" s="96"/>
    </row>
    <row r="58" spans="1:7">
      <c r="A58" s="95">
        <v>5</v>
      </c>
      <c r="B58" s="304" t="s">
        <v>109</v>
      </c>
      <c r="C58" s="6">
        <v>17658</v>
      </c>
      <c r="D58" s="9">
        <v>15868</v>
      </c>
      <c r="E58" s="41">
        <v>100.6</v>
      </c>
      <c r="F58" s="41">
        <f t="shared" si="1"/>
        <v>111.28056465843206</v>
      </c>
      <c r="G58" s="96"/>
    </row>
    <row r="59" spans="1:7">
      <c r="A59" s="95">
        <v>6</v>
      </c>
      <c r="B59" s="304" t="s">
        <v>111</v>
      </c>
      <c r="C59" s="6">
        <v>16280</v>
      </c>
      <c r="D59" s="9">
        <v>14475</v>
      </c>
      <c r="E59" s="41">
        <v>101.1</v>
      </c>
      <c r="F59" s="41">
        <f t="shared" si="1"/>
        <v>112.46977547495682</v>
      </c>
      <c r="G59" s="96"/>
    </row>
    <row r="60" spans="1:7">
      <c r="A60" s="95">
        <v>7</v>
      </c>
      <c r="B60" s="304" t="s">
        <v>115</v>
      </c>
      <c r="C60" s="6">
        <v>13320</v>
      </c>
      <c r="D60" s="9">
        <v>11331</v>
      </c>
      <c r="E60" s="41">
        <v>102.9</v>
      </c>
      <c r="F60" s="41">
        <f t="shared" si="1"/>
        <v>117.5536139793487</v>
      </c>
      <c r="G60" s="96"/>
    </row>
    <row r="61" spans="1:7">
      <c r="A61" s="95">
        <v>8</v>
      </c>
      <c r="B61" s="304" t="s">
        <v>85</v>
      </c>
      <c r="C61" s="6">
        <v>13175</v>
      </c>
      <c r="D61" s="9">
        <v>13969</v>
      </c>
      <c r="E61" s="41">
        <v>100.3</v>
      </c>
      <c r="F61" s="41">
        <f t="shared" si="1"/>
        <v>94.31598539623451</v>
      </c>
      <c r="G61" s="96"/>
    </row>
    <row r="62" spans="1:7">
      <c r="A62" s="95">
        <v>9</v>
      </c>
      <c r="B62" s="304" t="s">
        <v>226</v>
      </c>
      <c r="C62" s="111">
        <v>8934</v>
      </c>
      <c r="D62" s="101">
        <v>8613</v>
      </c>
      <c r="E62" s="102">
        <v>97.6</v>
      </c>
      <c r="F62" s="41">
        <f t="shared" si="1"/>
        <v>103.72692441657958</v>
      </c>
      <c r="G62" s="96"/>
    </row>
    <row r="63" spans="1:7" ht="14.25" thickBot="1">
      <c r="A63" s="100">
        <v>10</v>
      </c>
      <c r="B63" s="304" t="s">
        <v>156</v>
      </c>
      <c r="C63" s="111">
        <v>8724</v>
      </c>
      <c r="D63" s="101">
        <v>13374</v>
      </c>
      <c r="E63" s="102">
        <v>96.3</v>
      </c>
      <c r="F63" s="102">
        <f t="shared" si="1"/>
        <v>65.231045311799022</v>
      </c>
      <c r="G63" s="104"/>
    </row>
    <row r="64" spans="1:7" ht="14.25" thickBot="1">
      <c r="A64" s="80"/>
      <c r="B64" s="81" t="s">
        <v>62</v>
      </c>
      <c r="C64" s="82">
        <v>232590</v>
      </c>
      <c r="D64" s="82">
        <v>230271</v>
      </c>
      <c r="E64" s="85">
        <v>97.5</v>
      </c>
      <c r="F64" s="107">
        <f t="shared" si="1"/>
        <v>101.00707427335618</v>
      </c>
      <c r="G64" s="121">
        <v>67.099999999999994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F71" sqref="F71"/>
    </sheetView>
  </sheetViews>
  <sheetFormatPr defaultRowHeight="13.5"/>
  <cols>
    <col min="1" max="1" width="9.375" style="316" customWidth="1"/>
    <col min="2" max="2" width="6.625" style="316" customWidth="1"/>
    <col min="3" max="3" width="6.875" style="316" customWidth="1"/>
    <col min="4" max="4" width="6.125" style="316" customWidth="1"/>
    <col min="5" max="5" width="6.625" style="316" customWidth="1"/>
    <col min="6" max="13" width="6.125" style="316" customWidth="1"/>
    <col min="14" max="14" width="8.625" style="316" customWidth="1"/>
    <col min="15" max="15" width="8.375" style="316" customWidth="1"/>
    <col min="16" max="16" width="5" style="316" customWidth="1"/>
    <col min="17" max="17" width="11.25" style="214" customWidth="1"/>
    <col min="18" max="18" width="12.5" style="316" customWidth="1"/>
    <col min="19" max="26" width="7.625" style="316" customWidth="1"/>
    <col min="27" max="16384" width="9" style="316"/>
  </cols>
  <sheetData>
    <row r="6" spans="1:17">
      <c r="Q6" s="421"/>
    </row>
    <row r="10" spans="1:17">
      <c r="O10" s="277"/>
    </row>
    <row r="15" spans="1:17" ht="12.75" customHeight="1"/>
    <row r="16" spans="1:17" ht="11.1" customHeight="1">
      <c r="A16" s="16"/>
      <c r="B16" s="211" t="s">
        <v>102</v>
      </c>
      <c r="C16" s="211" t="s">
        <v>103</v>
      </c>
      <c r="D16" s="211" t="s">
        <v>104</v>
      </c>
      <c r="E16" s="211" t="s">
        <v>93</v>
      </c>
      <c r="F16" s="211" t="s">
        <v>94</v>
      </c>
      <c r="G16" s="211" t="s">
        <v>95</v>
      </c>
      <c r="H16" s="211" t="s">
        <v>96</v>
      </c>
      <c r="I16" s="211" t="s">
        <v>97</v>
      </c>
      <c r="J16" s="211" t="s">
        <v>98</v>
      </c>
      <c r="K16" s="211" t="s">
        <v>99</v>
      </c>
      <c r="L16" s="211" t="s">
        <v>100</v>
      </c>
      <c r="M16" s="283" t="s">
        <v>101</v>
      </c>
      <c r="N16" s="285" t="s">
        <v>149</v>
      </c>
      <c r="O16" s="211" t="s">
        <v>151</v>
      </c>
    </row>
    <row r="17" spans="1:27" ht="11.1" customHeight="1">
      <c r="A17" s="10" t="s">
        <v>194</v>
      </c>
      <c r="B17" s="208">
        <v>71.900000000000006</v>
      </c>
      <c r="C17" s="208">
        <v>72.8</v>
      </c>
      <c r="D17" s="208">
        <v>70.8</v>
      </c>
      <c r="E17" s="208">
        <v>69.3</v>
      </c>
      <c r="F17" s="208">
        <v>67.3</v>
      </c>
      <c r="G17" s="208">
        <v>67.400000000000006</v>
      </c>
      <c r="H17" s="208">
        <v>65.900000000000006</v>
      </c>
      <c r="I17" s="208">
        <v>59.5</v>
      </c>
      <c r="J17" s="208">
        <v>62.3</v>
      </c>
      <c r="K17" s="208">
        <v>71.400000000000006</v>
      </c>
      <c r="L17" s="208">
        <v>58.5</v>
      </c>
      <c r="M17" s="209">
        <v>59.7</v>
      </c>
      <c r="N17" s="287">
        <f>SUM(B17:M17)</f>
        <v>796.8</v>
      </c>
      <c r="O17" s="286">
        <v>89</v>
      </c>
      <c r="P17" s="202"/>
      <c r="Q17" s="288"/>
      <c r="R17" s="289"/>
      <c r="S17" s="289"/>
      <c r="T17" s="202"/>
      <c r="U17" s="202"/>
      <c r="V17" s="202"/>
      <c r="W17" s="202"/>
      <c r="X17" s="202"/>
      <c r="Y17" s="202"/>
      <c r="Z17" s="1"/>
      <c r="AA17" s="1"/>
    </row>
    <row r="18" spans="1:27" ht="11.1" customHeight="1">
      <c r="A18" s="10" t="s">
        <v>197</v>
      </c>
      <c r="B18" s="208">
        <v>55.9</v>
      </c>
      <c r="C18" s="208">
        <v>51.2</v>
      </c>
      <c r="D18" s="208">
        <v>69.599999999999994</v>
      </c>
      <c r="E18" s="208">
        <v>75</v>
      </c>
      <c r="F18" s="208">
        <v>69</v>
      </c>
      <c r="G18" s="208">
        <v>73.8</v>
      </c>
      <c r="H18" s="208">
        <v>72.400000000000006</v>
      </c>
      <c r="I18" s="208">
        <v>71.8</v>
      </c>
      <c r="J18" s="208">
        <v>69.3</v>
      </c>
      <c r="K18" s="208">
        <v>71.099999999999994</v>
      </c>
      <c r="L18" s="208">
        <v>59.4</v>
      </c>
      <c r="M18" s="209">
        <v>58.7</v>
      </c>
      <c r="N18" s="287">
        <f>SUM(B18:M18)</f>
        <v>797.19999999999993</v>
      </c>
      <c r="O18" s="286">
        <f t="shared" ref="O18:O21" si="0">ROUND(N18/N17*100,1)</f>
        <v>100.1</v>
      </c>
      <c r="P18" s="202"/>
      <c r="Q18" s="289"/>
      <c r="R18" s="289"/>
      <c r="S18" s="289"/>
      <c r="T18" s="202"/>
      <c r="U18" s="202"/>
      <c r="V18" s="202"/>
      <c r="W18" s="202"/>
      <c r="X18" s="202"/>
      <c r="Y18" s="202"/>
      <c r="Z18" s="1"/>
      <c r="AA18" s="1"/>
    </row>
    <row r="19" spans="1:27" ht="11.1" customHeight="1">
      <c r="A19" s="10" t="s">
        <v>203</v>
      </c>
      <c r="B19" s="208">
        <v>49.3</v>
      </c>
      <c r="C19" s="208">
        <v>64.900000000000006</v>
      </c>
      <c r="D19" s="208">
        <v>65.8</v>
      </c>
      <c r="E19" s="208">
        <v>72.599999999999994</v>
      </c>
      <c r="F19" s="208">
        <v>63.4</v>
      </c>
      <c r="G19" s="208">
        <v>66.2</v>
      </c>
      <c r="H19" s="210">
        <v>68</v>
      </c>
      <c r="I19" s="208">
        <v>72.900000000000006</v>
      </c>
      <c r="J19" s="208">
        <v>69.599999999999994</v>
      </c>
      <c r="K19" s="208">
        <v>66.400000000000006</v>
      </c>
      <c r="L19" s="208">
        <v>65.099999999999994</v>
      </c>
      <c r="M19" s="209">
        <v>62.1</v>
      </c>
      <c r="N19" s="287">
        <f>SUM(B19:M19)</f>
        <v>786.30000000000007</v>
      </c>
      <c r="O19" s="286">
        <f t="shared" si="0"/>
        <v>98.6</v>
      </c>
      <c r="P19" s="202"/>
      <c r="Q19" s="224"/>
      <c r="R19" s="289"/>
      <c r="S19" s="289"/>
      <c r="T19" s="202"/>
      <c r="U19" s="202"/>
      <c r="V19" s="202"/>
      <c r="W19" s="202"/>
      <c r="X19" s="202"/>
      <c r="Y19" s="202"/>
      <c r="Z19" s="1"/>
      <c r="AA19" s="1"/>
    </row>
    <row r="20" spans="1:27" ht="11.1" customHeight="1">
      <c r="A20" s="10" t="s">
        <v>210</v>
      </c>
      <c r="B20" s="208">
        <v>63.2</v>
      </c>
      <c r="C20" s="208">
        <v>70</v>
      </c>
      <c r="D20" s="208">
        <v>71.900000000000006</v>
      </c>
      <c r="E20" s="208">
        <v>79.599999999999994</v>
      </c>
      <c r="F20" s="208">
        <v>76.7</v>
      </c>
      <c r="G20" s="208">
        <v>86</v>
      </c>
      <c r="H20" s="210">
        <v>86.4</v>
      </c>
      <c r="I20" s="208">
        <v>75.400000000000006</v>
      </c>
      <c r="J20" s="208">
        <v>75.400000000000006</v>
      </c>
      <c r="K20" s="208">
        <v>78.400000000000006</v>
      </c>
      <c r="L20" s="208">
        <v>67.5</v>
      </c>
      <c r="M20" s="209">
        <v>73.099999999999994</v>
      </c>
      <c r="N20" s="287">
        <f>SUM(B20:M20)</f>
        <v>903.59999999999991</v>
      </c>
      <c r="O20" s="286">
        <f t="shared" si="0"/>
        <v>114.9</v>
      </c>
      <c r="P20" s="202"/>
      <c r="Q20" s="224"/>
      <c r="R20" s="289"/>
      <c r="S20" s="289"/>
      <c r="T20" s="202"/>
      <c r="U20" s="202"/>
      <c r="V20" s="202"/>
      <c r="W20" s="202"/>
      <c r="X20" s="202"/>
      <c r="Y20" s="202"/>
      <c r="Z20" s="1"/>
      <c r="AA20" s="1"/>
    </row>
    <row r="21" spans="1:27" ht="11.1" customHeight="1">
      <c r="A21" s="10" t="s">
        <v>219</v>
      </c>
      <c r="B21" s="208">
        <v>61.5</v>
      </c>
      <c r="C21" s="208">
        <v>79.400000000000006</v>
      </c>
      <c r="D21" s="208">
        <v>78.3</v>
      </c>
      <c r="E21" s="208">
        <v>80.8</v>
      </c>
      <c r="F21" s="208">
        <v>75.5</v>
      </c>
      <c r="G21" s="208"/>
      <c r="H21" s="210"/>
      <c r="I21" s="208"/>
      <c r="J21" s="208"/>
      <c r="K21" s="208"/>
      <c r="L21" s="208"/>
      <c r="M21" s="209"/>
      <c r="N21" s="287">
        <f>SUM(B21:M21)</f>
        <v>375.5</v>
      </c>
      <c r="O21" s="286">
        <f t="shared" si="0"/>
        <v>41.6</v>
      </c>
      <c r="P21" s="202"/>
      <c r="Q21" s="224"/>
      <c r="R21" s="202"/>
      <c r="S21" s="202"/>
      <c r="T21" s="202"/>
      <c r="U21" s="202"/>
      <c r="V21" s="202"/>
      <c r="W21" s="202"/>
      <c r="X21" s="202"/>
      <c r="Y21" s="202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2"/>
      <c r="O22" s="202"/>
      <c r="P22" s="202"/>
      <c r="Q22" s="224"/>
      <c r="R22" s="202"/>
      <c r="S22" s="202"/>
      <c r="T22" s="202"/>
      <c r="U22" s="202"/>
      <c r="V22" s="202"/>
      <c r="W22" s="202"/>
      <c r="X22" s="202"/>
      <c r="Y22" s="202"/>
      <c r="Z22" s="1"/>
      <c r="AA22" s="1"/>
    </row>
    <row r="23" spans="1:27" ht="9.9499999999999993" customHeight="1">
      <c r="N23" s="202"/>
      <c r="O23" s="202"/>
      <c r="P23" s="202"/>
      <c r="Q23" s="224"/>
      <c r="R23" s="202"/>
      <c r="S23" s="202"/>
      <c r="T23" s="202"/>
      <c r="U23" s="202"/>
      <c r="V23" s="202"/>
      <c r="W23" s="202"/>
      <c r="X23" s="202"/>
      <c r="Y23" s="202"/>
      <c r="Z23" s="1"/>
      <c r="AA23" s="1"/>
    </row>
    <row r="24" spans="1:27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</row>
    <row r="28" spans="1:27">
      <c r="O28" s="216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1" t="s">
        <v>102</v>
      </c>
      <c r="C41" s="211" t="s">
        <v>103</v>
      </c>
      <c r="D41" s="211" t="s">
        <v>104</v>
      </c>
      <c r="E41" s="211" t="s">
        <v>93</v>
      </c>
      <c r="F41" s="211" t="s">
        <v>94</v>
      </c>
      <c r="G41" s="211" t="s">
        <v>95</v>
      </c>
      <c r="H41" s="211" t="s">
        <v>96</v>
      </c>
      <c r="I41" s="211" t="s">
        <v>97</v>
      </c>
      <c r="J41" s="211" t="s">
        <v>98</v>
      </c>
      <c r="K41" s="211" t="s">
        <v>99</v>
      </c>
      <c r="L41" s="211" t="s">
        <v>100</v>
      </c>
      <c r="M41" s="283" t="s">
        <v>101</v>
      </c>
      <c r="N41" s="285" t="s">
        <v>150</v>
      </c>
      <c r="O41" s="211" t="s">
        <v>151</v>
      </c>
      <c r="P41" s="1"/>
      <c r="Q41" s="212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7">
        <v>93</v>
      </c>
      <c r="C42" s="217">
        <v>91.6</v>
      </c>
      <c r="D42" s="217">
        <v>76.7</v>
      </c>
      <c r="E42" s="217">
        <v>88.2</v>
      </c>
      <c r="F42" s="217">
        <v>91.4</v>
      </c>
      <c r="G42" s="217">
        <v>87.4</v>
      </c>
      <c r="H42" s="217">
        <v>87.9</v>
      </c>
      <c r="I42" s="217">
        <v>89.2</v>
      </c>
      <c r="J42" s="217">
        <v>84.7</v>
      </c>
      <c r="K42" s="217">
        <v>87.3</v>
      </c>
      <c r="L42" s="217">
        <v>83.1</v>
      </c>
      <c r="M42" s="284">
        <v>75.2</v>
      </c>
      <c r="N42" s="291">
        <f>SUM(B42:M42)/12</f>
        <v>86.308333333333337</v>
      </c>
      <c r="O42" s="286">
        <v>95.1</v>
      </c>
      <c r="P42" s="202"/>
      <c r="Q42" s="391"/>
      <c r="R42" s="391"/>
      <c r="S42" s="202"/>
      <c r="T42" s="202"/>
      <c r="U42" s="202"/>
      <c r="V42" s="202"/>
      <c r="W42" s="202"/>
      <c r="X42" s="202"/>
      <c r="Y42" s="202"/>
      <c r="Z42" s="202"/>
    </row>
    <row r="43" spans="1:26" ht="11.1" customHeight="1">
      <c r="A43" s="10" t="s">
        <v>197</v>
      </c>
      <c r="B43" s="217">
        <v>77.5</v>
      </c>
      <c r="C43" s="217">
        <v>73</v>
      </c>
      <c r="D43" s="217">
        <v>75.400000000000006</v>
      </c>
      <c r="E43" s="217">
        <v>84.5</v>
      </c>
      <c r="F43" s="217">
        <v>86.8</v>
      </c>
      <c r="G43" s="217">
        <v>88.4</v>
      </c>
      <c r="H43" s="217">
        <v>86.3</v>
      </c>
      <c r="I43" s="217">
        <v>82.4</v>
      </c>
      <c r="J43" s="217">
        <v>83.7</v>
      </c>
      <c r="K43" s="217">
        <v>87.4</v>
      </c>
      <c r="L43" s="217">
        <v>84.9</v>
      </c>
      <c r="M43" s="284">
        <v>79.099999999999994</v>
      </c>
      <c r="N43" s="291">
        <f>SUM(B43:M43)/12</f>
        <v>82.45</v>
      </c>
      <c r="O43" s="286">
        <f>ROUND(N43/N42*100,1)</f>
        <v>95.5</v>
      </c>
      <c r="P43" s="202"/>
      <c r="Q43" s="391"/>
      <c r="R43" s="391"/>
      <c r="S43" s="202"/>
      <c r="T43" s="202"/>
      <c r="U43" s="202"/>
      <c r="V43" s="202"/>
      <c r="W43" s="202"/>
      <c r="X43" s="202"/>
      <c r="Y43" s="202"/>
      <c r="Z43" s="202"/>
    </row>
    <row r="44" spans="1:26" ht="11.1" customHeight="1">
      <c r="A44" s="10" t="s">
        <v>203</v>
      </c>
      <c r="B44" s="217">
        <v>77.599999999999994</v>
      </c>
      <c r="C44" s="217">
        <v>82.9</v>
      </c>
      <c r="D44" s="217">
        <v>83.6</v>
      </c>
      <c r="E44" s="217">
        <v>80.900000000000006</v>
      </c>
      <c r="F44" s="217">
        <v>84.6</v>
      </c>
      <c r="G44" s="217">
        <v>85.1</v>
      </c>
      <c r="H44" s="217">
        <v>86.3</v>
      </c>
      <c r="I44" s="217">
        <v>93.5</v>
      </c>
      <c r="J44" s="217">
        <v>91</v>
      </c>
      <c r="K44" s="217">
        <v>88.9</v>
      </c>
      <c r="L44" s="217">
        <v>82.8</v>
      </c>
      <c r="M44" s="284">
        <v>75.900000000000006</v>
      </c>
      <c r="N44" s="291">
        <f>SUM(B44:M44)/12</f>
        <v>84.424999999999997</v>
      </c>
      <c r="O44" s="286">
        <f t="shared" ref="O44:O46" si="1">ROUND(N44/N43*100,1)</f>
        <v>102.4</v>
      </c>
      <c r="P44" s="202"/>
      <c r="Q44" s="391"/>
      <c r="R44" s="391"/>
      <c r="S44" s="202"/>
      <c r="T44" s="202"/>
      <c r="U44" s="202"/>
      <c r="V44" s="202"/>
      <c r="W44" s="202"/>
      <c r="X44" s="202"/>
      <c r="Y44" s="202"/>
      <c r="Z44" s="202"/>
    </row>
    <row r="45" spans="1:26" ht="11.1" customHeight="1">
      <c r="A45" s="10" t="s">
        <v>210</v>
      </c>
      <c r="B45" s="217">
        <v>81.900000000000006</v>
      </c>
      <c r="C45" s="217">
        <v>83.2</v>
      </c>
      <c r="D45" s="217">
        <v>80.2</v>
      </c>
      <c r="E45" s="217">
        <v>83.3</v>
      </c>
      <c r="F45" s="217">
        <v>82.7</v>
      </c>
      <c r="G45" s="217">
        <v>84.9</v>
      </c>
      <c r="H45" s="217">
        <v>86.3</v>
      </c>
      <c r="I45" s="217">
        <v>86</v>
      </c>
      <c r="J45" s="217">
        <v>84.8</v>
      </c>
      <c r="K45" s="217">
        <v>89.3</v>
      </c>
      <c r="L45" s="217">
        <v>83.9</v>
      </c>
      <c r="M45" s="284">
        <v>78.099999999999994</v>
      </c>
      <c r="N45" s="291">
        <f>SUM(B45:M45)/12</f>
        <v>83.716666666666654</v>
      </c>
      <c r="O45" s="286">
        <f t="shared" si="1"/>
        <v>99.2</v>
      </c>
      <c r="P45" s="202"/>
      <c r="Q45" s="391"/>
      <c r="R45" s="391"/>
      <c r="S45" s="202"/>
      <c r="T45" s="202"/>
      <c r="U45" s="202"/>
      <c r="V45" s="202"/>
      <c r="W45" s="202"/>
      <c r="X45" s="202"/>
      <c r="Y45" s="202"/>
      <c r="Z45" s="202"/>
    </row>
    <row r="46" spans="1:26" ht="11.1" customHeight="1">
      <c r="A46" s="10" t="s">
        <v>219</v>
      </c>
      <c r="B46" s="217">
        <v>79.8</v>
      </c>
      <c r="C46" s="217">
        <v>86.7</v>
      </c>
      <c r="D46" s="217">
        <v>87.5</v>
      </c>
      <c r="E46" s="217">
        <v>89.9</v>
      </c>
      <c r="F46" s="217">
        <v>91.4</v>
      </c>
      <c r="G46" s="217"/>
      <c r="H46" s="217"/>
      <c r="I46" s="217"/>
      <c r="J46" s="217"/>
      <c r="K46" s="217"/>
      <c r="L46" s="217"/>
      <c r="M46" s="284"/>
      <c r="N46" s="291">
        <f>SUM(B46:M46)/12</f>
        <v>36.274999999999999</v>
      </c>
      <c r="O46" s="286">
        <f t="shared" si="1"/>
        <v>43.3</v>
      </c>
      <c r="P46" s="202"/>
      <c r="Q46" s="391"/>
      <c r="R46" s="391"/>
      <c r="S46" s="202"/>
      <c r="T46" s="202"/>
      <c r="U46" s="202"/>
      <c r="V46" s="202"/>
      <c r="W46" s="202"/>
      <c r="X46" s="202"/>
      <c r="Y46" s="202"/>
      <c r="Z46" s="202"/>
    </row>
    <row r="47" spans="1:26" ht="11.1" customHeight="1">
      <c r="N47" s="23"/>
      <c r="O47" s="202"/>
      <c r="P47" s="202"/>
      <c r="Q47" s="224"/>
      <c r="R47" s="202"/>
      <c r="S47" s="202"/>
      <c r="T47" s="202"/>
      <c r="U47" s="202"/>
      <c r="V47" s="202"/>
      <c r="W47" s="202"/>
      <c r="X47" s="202"/>
      <c r="Y47" s="202"/>
      <c r="Z47" s="202"/>
    </row>
    <row r="48" spans="1:26" ht="11.1" customHeight="1">
      <c r="N48" s="23"/>
      <c r="O48" s="202"/>
      <c r="P48" s="202"/>
      <c r="Q48" s="224"/>
      <c r="R48" s="202"/>
      <c r="S48" s="202"/>
      <c r="T48" s="202"/>
      <c r="U48" s="202"/>
      <c r="V48" s="202"/>
      <c r="W48" s="202"/>
      <c r="X48" s="202"/>
      <c r="Y48" s="202"/>
      <c r="Z48" s="202"/>
    </row>
    <row r="49" spans="13:26">
      <c r="N49" s="1"/>
      <c r="O49" s="1"/>
      <c r="P49" s="1"/>
      <c r="Q49" s="212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1" t="s">
        <v>102</v>
      </c>
      <c r="C65" s="211" t="s">
        <v>103</v>
      </c>
      <c r="D65" s="211" t="s">
        <v>104</v>
      </c>
      <c r="E65" s="211" t="s">
        <v>93</v>
      </c>
      <c r="F65" s="211" t="s">
        <v>94</v>
      </c>
      <c r="G65" s="211" t="s">
        <v>95</v>
      </c>
      <c r="H65" s="211" t="s">
        <v>96</v>
      </c>
      <c r="I65" s="211" t="s">
        <v>97</v>
      </c>
      <c r="J65" s="211" t="s">
        <v>98</v>
      </c>
      <c r="K65" s="211" t="s">
        <v>99</v>
      </c>
      <c r="L65" s="211" t="s">
        <v>100</v>
      </c>
      <c r="M65" s="283" t="s">
        <v>101</v>
      </c>
      <c r="N65" s="285" t="s">
        <v>150</v>
      </c>
      <c r="O65" s="395" t="s">
        <v>151</v>
      </c>
    </row>
    <row r="66" spans="1:26" ht="11.1" customHeight="1">
      <c r="A66" s="10" t="s">
        <v>194</v>
      </c>
      <c r="B66" s="208">
        <v>76.8</v>
      </c>
      <c r="C66" s="208">
        <v>79.7</v>
      </c>
      <c r="D66" s="208">
        <v>93</v>
      </c>
      <c r="E66" s="208">
        <v>77</v>
      </c>
      <c r="F66" s="208">
        <v>73.2</v>
      </c>
      <c r="G66" s="208">
        <v>77.599999999999994</v>
      </c>
      <c r="H66" s="208">
        <v>74.8</v>
      </c>
      <c r="I66" s="208">
        <v>66.5</v>
      </c>
      <c r="J66" s="208">
        <v>74.2</v>
      </c>
      <c r="K66" s="208">
        <v>81.5</v>
      </c>
      <c r="L66" s="208">
        <v>71.099999999999994</v>
      </c>
      <c r="M66" s="209">
        <v>80.400000000000006</v>
      </c>
      <c r="N66" s="290">
        <f>SUM(B66:M66)/12</f>
        <v>77.149999999999991</v>
      </c>
      <c r="O66" s="394">
        <v>94</v>
      </c>
      <c r="P66" s="23"/>
      <c r="Q66" s="393"/>
      <c r="R66" s="393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8">
        <v>71.8</v>
      </c>
      <c r="C67" s="208">
        <v>71</v>
      </c>
      <c r="D67" s="208">
        <v>92.1</v>
      </c>
      <c r="E67" s="208">
        <v>88</v>
      </c>
      <c r="F67" s="208">
        <v>79.2</v>
      </c>
      <c r="G67" s="208">
        <v>83.3</v>
      </c>
      <c r="H67" s="208">
        <v>84.1</v>
      </c>
      <c r="I67" s="208">
        <v>87.4</v>
      </c>
      <c r="J67" s="208">
        <v>82.6</v>
      </c>
      <c r="K67" s="208">
        <v>80.900000000000006</v>
      </c>
      <c r="L67" s="208">
        <v>70.3</v>
      </c>
      <c r="M67" s="209">
        <v>75</v>
      </c>
      <c r="N67" s="290">
        <f>SUM(B67:M67)/12</f>
        <v>80.474999999999994</v>
      </c>
      <c r="O67" s="394">
        <f>ROUND(N67/N66*100,1)</f>
        <v>104.3</v>
      </c>
      <c r="P67" s="23"/>
      <c r="Q67" s="491"/>
      <c r="R67" s="491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8">
        <v>63.9</v>
      </c>
      <c r="C68" s="208">
        <v>77.5</v>
      </c>
      <c r="D68" s="208">
        <v>78.599999999999994</v>
      </c>
      <c r="E68" s="208">
        <v>89.9</v>
      </c>
      <c r="F68" s="208">
        <v>74.400000000000006</v>
      </c>
      <c r="G68" s="208">
        <v>77.8</v>
      </c>
      <c r="H68" s="208">
        <v>78.599999999999994</v>
      </c>
      <c r="I68" s="208">
        <v>77</v>
      </c>
      <c r="J68" s="208">
        <v>76.900000000000006</v>
      </c>
      <c r="K68" s="208">
        <v>74.900000000000006</v>
      </c>
      <c r="L68" s="208">
        <v>79.400000000000006</v>
      </c>
      <c r="M68" s="209">
        <v>82.7</v>
      </c>
      <c r="N68" s="290">
        <f>SUM(B68:M68)/12</f>
        <v>77.633333333333326</v>
      </c>
      <c r="O68" s="286">
        <f t="shared" ref="O68:O70" si="2">ROUND(N68/N67*100,1)</f>
        <v>96.5</v>
      </c>
      <c r="P68" s="23"/>
      <c r="Q68" s="491"/>
      <c r="R68" s="491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8">
        <v>76.3</v>
      </c>
      <c r="C69" s="208">
        <v>84</v>
      </c>
      <c r="D69" s="208">
        <v>89.9</v>
      </c>
      <c r="E69" s="208">
        <v>95.5</v>
      </c>
      <c r="F69" s="208">
        <v>92.8</v>
      </c>
      <c r="G69" s="208">
        <v>101.3</v>
      </c>
      <c r="H69" s="208">
        <v>100.1</v>
      </c>
      <c r="I69" s="208">
        <v>87.6</v>
      </c>
      <c r="J69" s="208">
        <v>89</v>
      </c>
      <c r="K69" s="208">
        <v>87.4</v>
      </c>
      <c r="L69" s="208">
        <v>81</v>
      </c>
      <c r="M69" s="209">
        <v>93.7</v>
      </c>
      <c r="N69" s="290">
        <f>SUM(B69:M69)/12</f>
        <v>89.88333333333334</v>
      </c>
      <c r="O69" s="286">
        <f t="shared" si="2"/>
        <v>115.8</v>
      </c>
      <c r="P69" s="23"/>
      <c r="Q69" s="491"/>
      <c r="R69" s="491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219</v>
      </c>
      <c r="B70" s="208">
        <v>76.8</v>
      </c>
      <c r="C70" s="208">
        <v>91.2</v>
      </c>
      <c r="D70" s="208">
        <v>89.4</v>
      </c>
      <c r="E70" s="208">
        <v>89.7</v>
      </c>
      <c r="F70" s="208">
        <v>82.5</v>
      </c>
      <c r="G70" s="208"/>
      <c r="H70" s="208"/>
      <c r="I70" s="208"/>
      <c r="J70" s="208"/>
      <c r="K70" s="208"/>
      <c r="L70" s="208"/>
      <c r="M70" s="209"/>
      <c r="N70" s="290">
        <f>SUM(B70:M70)/12</f>
        <v>35.799999999999997</v>
      </c>
      <c r="O70" s="286">
        <f t="shared" si="2"/>
        <v>39.799999999999997</v>
      </c>
      <c r="P70" s="23"/>
      <c r="Q70" s="223"/>
      <c r="R70" s="492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3"/>
      <c r="O71" s="23"/>
      <c r="P71" s="23"/>
      <c r="Q71" s="212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4"/>
      <c r="C72" s="214"/>
      <c r="D72" s="214"/>
      <c r="E72" s="214"/>
      <c r="F72" s="214"/>
      <c r="G72" s="218"/>
      <c r="H72" s="214"/>
      <c r="I72" s="214"/>
      <c r="J72" s="214"/>
      <c r="K72" s="214"/>
      <c r="L72" s="214"/>
      <c r="M72" s="214"/>
      <c r="N72" s="23"/>
      <c r="O72" s="23"/>
      <c r="P72" s="23"/>
      <c r="Q72" s="212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Q58" sqref="Q58"/>
    </sheetView>
  </sheetViews>
  <sheetFormatPr defaultRowHeight="13.5"/>
  <cols>
    <col min="1" max="1" width="7.625" style="316" customWidth="1"/>
    <col min="2" max="7" width="6.125" style="316" customWidth="1"/>
    <col min="8" max="8" width="6.25" style="316" customWidth="1"/>
    <col min="9" max="10" width="6.125" style="316" customWidth="1"/>
    <col min="11" max="11" width="6.125" style="1" customWidth="1"/>
    <col min="12" max="13" width="6.125" style="316" customWidth="1"/>
    <col min="14" max="16" width="7.625" style="316" customWidth="1"/>
    <col min="17" max="17" width="8.375" style="316" customWidth="1"/>
    <col min="18" max="18" width="10.125" style="316" customWidth="1"/>
    <col min="19" max="23" width="7.625" style="316" customWidth="1"/>
    <col min="24" max="24" width="7.625" style="215" customWidth="1"/>
    <col min="25" max="26" width="7.625" style="316" customWidth="1"/>
    <col min="27" max="16384" width="9" style="316"/>
  </cols>
  <sheetData>
    <row r="1" spans="1:29">
      <c r="A1" s="23"/>
      <c r="B1" s="219"/>
      <c r="C1" s="202"/>
      <c r="D1" s="202"/>
      <c r="E1" s="202"/>
      <c r="F1" s="202"/>
      <c r="G1" s="202"/>
      <c r="H1" s="202"/>
      <c r="I1" s="202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2"/>
      <c r="C2" s="202"/>
      <c r="D2" s="202"/>
      <c r="E2" s="202"/>
      <c r="F2" s="202"/>
      <c r="G2" s="202"/>
      <c r="H2" s="202"/>
      <c r="I2" s="202"/>
      <c r="J2" s="1"/>
      <c r="L2" s="57"/>
      <c r="M2" s="220"/>
      <c r="N2" s="57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1"/>
      <c r="AB2" s="1"/>
      <c r="AC2" s="1"/>
    </row>
    <row r="3" spans="1:29">
      <c r="A3" s="23"/>
      <c r="B3" s="202"/>
      <c r="C3" s="202"/>
      <c r="D3" s="202"/>
      <c r="E3" s="202"/>
      <c r="F3" s="202"/>
      <c r="G3" s="202"/>
      <c r="H3" s="202"/>
      <c r="I3" s="202"/>
      <c r="J3" s="1"/>
      <c r="L3" s="57"/>
      <c r="M3" s="220"/>
      <c r="N3" s="57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1"/>
      <c r="AB3" s="1"/>
      <c r="AC3" s="1"/>
    </row>
    <row r="4" spans="1:29">
      <c r="A4" s="23"/>
      <c r="B4" s="202"/>
      <c r="C4" s="202"/>
      <c r="D4" s="202"/>
      <c r="E4" s="202"/>
      <c r="F4" s="202"/>
      <c r="G4" s="202"/>
      <c r="H4" s="202"/>
      <c r="I4" s="202"/>
      <c r="J4" s="1"/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</row>
    <row r="5" spans="1:29">
      <c r="A5" s="23"/>
      <c r="B5" s="202"/>
      <c r="C5" s="202"/>
      <c r="D5" s="202"/>
      <c r="E5" s="202"/>
      <c r="F5" s="202"/>
      <c r="G5" s="202"/>
      <c r="H5" s="202"/>
      <c r="I5" s="202"/>
      <c r="J5" s="1"/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</row>
    <row r="6" spans="1:29">
      <c r="J6" s="1"/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</row>
    <row r="7" spans="1:29">
      <c r="J7" s="1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5" t="s">
        <v>149</v>
      </c>
      <c r="O18" s="285" t="s">
        <v>151</v>
      </c>
    </row>
    <row r="19" spans="1:18" ht="11.1" customHeight="1">
      <c r="A19" s="10" t="s">
        <v>194</v>
      </c>
      <c r="B19" s="217">
        <v>18.2</v>
      </c>
      <c r="C19" s="217">
        <v>14.4</v>
      </c>
      <c r="D19" s="217">
        <v>13.5</v>
      </c>
      <c r="E19" s="217">
        <v>14</v>
      </c>
      <c r="F19" s="217">
        <v>13.8</v>
      </c>
      <c r="G19" s="217">
        <v>13.8</v>
      </c>
      <c r="H19" s="217">
        <v>14.3</v>
      </c>
      <c r="I19" s="217">
        <v>11.5</v>
      </c>
      <c r="J19" s="217">
        <v>13.6</v>
      </c>
      <c r="K19" s="217">
        <v>11.5</v>
      </c>
      <c r="L19" s="217">
        <v>12.3</v>
      </c>
      <c r="M19" s="217">
        <v>14.9</v>
      </c>
      <c r="N19" s="291">
        <f>SUM(B19:M19)</f>
        <v>165.8</v>
      </c>
      <c r="O19" s="291">
        <v>106.5</v>
      </c>
      <c r="Q19" s="293"/>
      <c r="R19" s="293"/>
    </row>
    <row r="20" spans="1:18" ht="11.1" customHeight="1">
      <c r="A20" s="10" t="s">
        <v>197</v>
      </c>
      <c r="B20" s="217">
        <v>11.3</v>
      </c>
      <c r="C20" s="217">
        <v>12.7</v>
      </c>
      <c r="D20" s="217">
        <v>15.1</v>
      </c>
      <c r="E20" s="217">
        <v>11.3</v>
      </c>
      <c r="F20" s="217">
        <v>13.7</v>
      </c>
      <c r="G20" s="217">
        <v>14</v>
      </c>
      <c r="H20" s="217">
        <v>16.100000000000001</v>
      </c>
      <c r="I20" s="217">
        <v>11.4</v>
      </c>
      <c r="J20" s="217">
        <v>14.7</v>
      </c>
      <c r="K20" s="217">
        <v>12.9</v>
      </c>
      <c r="L20" s="217">
        <v>15.2</v>
      </c>
      <c r="M20" s="217">
        <v>14.5</v>
      </c>
      <c r="N20" s="291">
        <f>SUM(B20:M20)</f>
        <v>162.9</v>
      </c>
      <c r="O20" s="291">
        <f>ROUND(N20/N19*100,1)</f>
        <v>98.3</v>
      </c>
      <c r="Q20" s="293"/>
      <c r="R20" s="293"/>
    </row>
    <row r="21" spans="1:18" ht="11.1" customHeight="1">
      <c r="A21" s="10" t="s">
        <v>203</v>
      </c>
      <c r="B21" s="217">
        <v>11.9</v>
      </c>
      <c r="C21" s="217">
        <v>14</v>
      </c>
      <c r="D21" s="217">
        <v>15.1</v>
      </c>
      <c r="E21" s="217">
        <v>12.7</v>
      </c>
      <c r="F21" s="217">
        <v>12.4</v>
      </c>
      <c r="G21" s="217">
        <v>13.3</v>
      </c>
      <c r="H21" s="217">
        <v>13.5</v>
      </c>
      <c r="I21" s="217">
        <v>12.5</v>
      </c>
      <c r="J21" s="217">
        <v>12.8</v>
      </c>
      <c r="K21" s="217">
        <v>12</v>
      </c>
      <c r="L21" s="217">
        <v>13.9</v>
      </c>
      <c r="M21" s="217">
        <v>14.4</v>
      </c>
      <c r="N21" s="291">
        <f>SUM(B21:M21)</f>
        <v>158.5</v>
      </c>
      <c r="O21" s="291">
        <f t="shared" ref="O21:O23" si="0">ROUND(N21/N20*100,1)</f>
        <v>97.3</v>
      </c>
      <c r="Q21" s="293"/>
      <c r="R21" s="293"/>
    </row>
    <row r="22" spans="1:18" ht="11.1" customHeight="1">
      <c r="A22" s="10" t="s">
        <v>210</v>
      </c>
      <c r="B22" s="217">
        <v>12.8</v>
      </c>
      <c r="C22" s="217">
        <v>13.9</v>
      </c>
      <c r="D22" s="217">
        <v>14.7</v>
      </c>
      <c r="E22" s="217">
        <v>15.6</v>
      </c>
      <c r="F22" s="217">
        <v>16.100000000000001</v>
      </c>
      <c r="G22" s="217">
        <v>15.1</v>
      </c>
      <c r="H22" s="217">
        <v>14.4</v>
      </c>
      <c r="I22" s="217">
        <v>14.6</v>
      </c>
      <c r="J22" s="217">
        <v>15.2</v>
      </c>
      <c r="K22" s="217">
        <v>14.3</v>
      </c>
      <c r="L22" s="217">
        <v>15.3</v>
      </c>
      <c r="M22" s="217">
        <v>14.9</v>
      </c>
      <c r="N22" s="291">
        <f>SUM(B22:M22)</f>
        <v>176.90000000000003</v>
      </c>
      <c r="O22" s="291">
        <f t="shared" si="0"/>
        <v>111.6</v>
      </c>
      <c r="Q22" s="293"/>
      <c r="R22" s="293"/>
    </row>
    <row r="23" spans="1:18" ht="11.1" customHeight="1">
      <c r="A23" s="10" t="s">
        <v>219</v>
      </c>
      <c r="B23" s="217">
        <v>14.2</v>
      </c>
      <c r="C23" s="217">
        <v>12.5</v>
      </c>
      <c r="D23" s="217">
        <v>14.7</v>
      </c>
      <c r="E23" s="217">
        <v>13.7</v>
      </c>
      <c r="F23" s="217">
        <v>14.5</v>
      </c>
      <c r="G23" s="217"/>
      <c r="H23" s="217"/>
      <c r="I23" s="217"/>
      <c r="J23" s="217"/>
      <c r="K23" s="217"/>
      <c r="L23" s="217"/>
      <c r="M23" s="217"/>
      <c r="N23" s="291">
        <f>SUM(B23:M23)</f>
        <v>69.599999999999994</v>
      </c>
      <c r="O23" s="291">
        <f t="shared" si="0"/>
        <v>39.299999999999997</v>
      </c>
    </row>
    <row r="24" spans="1:18" ht="9.75" customHeight="1">
      <c r="J24" s="469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5" t="s">
        <v>150</v>
      </c>
      <c r="O42" s="285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7">
        <v>25.5</v>
      </c>
      <c r="C43" s="217">
        <v>28.1</v>
      </c>
      <c r="D43" s="217">
        <v>20.6</v>
      </c>
      <c r="E43" s="217">
        <v>22</v>
      </c>
      <c r="F43" s="217">
        <v>23.2</v>
      </c>
      <c r="G43" s="217">
        <v>24.5</v>
      </c>
      <c r="H43" s="217">
        <v>24</v>
      </c>
      <c r="I43" s="217">
        <v>22.4</v>
      </c>
      <c r="J43" s="217">
        <v>22.9</v>
      </c>
      <c r="K43" s="217">
        <v>20.9</v>
      </c>
      <c r="L43" s="217">
        <v>21</v>
      </c>
      <c r="M43" s="217">
        <v>21.5</v>
      </c>
      <c r="N43" s="291">
        <f>SUM(B43:M43)/12</f>
        <v>23.05</v>
      </c>
      <c r="O43" s="291">
        <v>107.4</v>
      </c>
      <c r="P43" s="220"/>
      <c r="Q43" s="294"/>
      <c r="R43" s="294"/>
      <c r="S43" s="220"/>
      <c r="T43" s="220"/>
      <c r="U43" s="220"/>
      <c r="V43" s="220"/>
      <c r="W43" s="220"/>
      <c r="X43" s="220"/>
      <c r="Y43" s="220"/>
      <c r="Z43" s="22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7">
        <v>21.2</v>
      </c>
      <c r="C44" s="217">
        <v>22.2</v>
      </c>
      <c r="D44" s="217">
        <v>23.7</v>
      </c>
      <c r="E44" s="217">
        <v>23.1</v>
      </c>
      <c r="F44" s="217">
        <v>25.1</v>
      </c>
      <c r="G44" s="217">
        <v>23.7</v>
      </c>
      <c r="H44" s="217">
        <v>25.8</v>
      </c>
      <c r="I44" s="217">
        <v>24.1</v>
      </c>
      <c r="J44" s="217">
        <v>24.1</v>
      </c>
      <c r="K44" s="217">
        <v>22.3</v>
      </c>
      <c r="L44" s="217">
        <v>23.7</v>
      </c>
      <c r="M44" s="217">
        <v>26.1</v>
      </c>
      <c r="N44" s="291">
        <f>SUM(B44:M44)/12</f>
        <v>23.758333333333336</v>
      </c>
      <c r="O44" s="291">
        <f>ROUND(N44/N43*100,1)</f>
        <v>103.1</v>
      </c>
      <c r="P44" s="220"/>
      <c r="Q44" s="294"/>
      <c r="R44" s="294"/>
      <c r="S44" s="220"/>
      <c r="T44" s="220"/>
      <c r="U44" s="220"/>
      <c r="V44" s="220"/>
      <c r="W44" s="220"/>
      <c r="X44" s="220"/>
      <c r="Y44" s="220"/>
      <c r="Z44" s="22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7">
        <v>25.9</v>
      </c>
      <c r="C45" s="217">
        <v>25.7</v>
      </c>
      <c r="D45" s="217">
        <v>25.6</v>
      </c>
      <c r="E45" s="217">
        <v>23.7</v>
      </c>
      <c r="F45" s="217">
        <v>24</v>
      </c>
      <c r="G45" s="217">
        <v>23.2</v>
      </c>
      <c r="H45" s="217">
        <v>22.7</v>
      </c>
      <c r="I45" s="217">
        <v>22</v>
      </c>
      <c r="J45" s="217">
        <v>22.5</v>
      </c>
      <c r="K45" s="217">
        <v>21.8</v>
      </c>
      <c r="L45" s="217">
        <v>22.4</v>
      </c>
      <c r="M45" s="217">
        <v>21.1</v>
      </c>
      <c r="N45" s="291">
        <f>SUM(B45:M45)/12</f>
        <v>23.383333333333336</v>
      </c>
      <c r="O45" s="291">
        <f t="shared" ref="O45:O47" si="1">ROUND(N45/N44*100,1)</f>
        <v>98.4</v>
      </c>
      <c r="P45" s="220"/>
      <c r="Q45" s="294"/>
      <c r="R45" s="294"/>
      <c r="S45" s="220"/>
      <c r="T45" s="220"/>
      <c r="U45" s="220"/>
      <c r="V45" s="220"/>
      <c r="W45" s="220"/>
      <c r="X45" s="220"/>
      <c r="Y45" s="220"/>
      <c r="Z45" s="22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7">
        <v>21.8</v>
      </c>
      <c r="C46" s="217">
        <v>23</v>
      </c>
      <c r="D46" s="217">
        <v>22.8</v>
      </c>
      <c r="E46" s="217">
        <v>23.1</v>
      </c>
      <c r="F46" s="217">
        <v>23.5</v>
      </c>
      <c r="G46" s="217">
        <v>24.2</v>
      </c>
      <c r="H46" s="217">
        <v>22.7</v>
      </c>
      <c r="I46" s="217">
        <v>23</v>
      </c>
      <c r="J46" s="217">
        <v>22.9</v>
      </c>
      <c r="K46" s="217">
        <v>22.9</v>
      </c>
      <c r="L46" s="217">
        <v>23</v>
      </c>
      <c r="M46" s="217">
        <v>24</v>
      </c>
      <c r="N46" s="291">
        <f>SUM(B46:M46)/12</f>
        <v>23.074999999999999</v>
      </c>
      <c r="O46" s="291">
        <f t="shared" si="1"/>
        <v>98.7</v>
      </c>
      <c r="P46" s="220"/>
      <c r="Q46" s="294"/>
      <c r="R46" s="294"/>
      <c r="S46" s="220"/>
      <c r="T46" s="220"/>
      <c r="U46" s="220"/>
      <c r="V46" s="220"/>
      <c r="W46" s="220"/>
      <c r="X46" s="220"/>
      <c r="Y46" s="220"/>
      <c r="Z46" s="22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219</v>
      </c>
      <c r="B47" s="217">
        <v>23.3</v>
      </c>
      <c r="C47" s="217">
        <v>22.2</v>
      </c>
      <c r="D47" s="217">
        <v>23.2</v>
      </c>
      <c r="E47" s="217">
        <v>24.1</v>
      </c>
      <c r="F47" s="217">
        <v>24.8</v>
      </c>
      <c r="G47" s="217"/>
      <c r="H47" s="217"/>
      <c r="I47" s="217"/>
      <c r="J47" s="217"/>
      <c r="K47" s="217"/>
      <c r="L47" s="217"/>
      <c r="M47" s="217"/>
      <c r="N47" s="291">
        <f>SUM(B47:M47)/12</f>
        <v>9.8000000000000007</v>
      </c>
      <c r="O47" s="291">
        <f t="shared" si="1"/>
        <v>42.5</v>
      </c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5" t="s">
        <v>150</v>
      </c>
      <c r="O70" s="285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8">
        <v>67.400000000000006</v>
      </c>
      <c r="C71" s="208">
        <v>48.9</v>
      </c>
      <c r="D71" s="208">
        <v>70.8</v>
      </c>
      <c r="E71" s="208">
        <v>62</v>
      </c>
      <c r="F71" s="208">
        <v>58.4</v>
      </c>
      <c r="G71" s="208">
        <v>55.4</v>
      </c>
      <c r="H71" s="208">
        <v>59.8</v>
      </c>
      <c r="I71" s="208">
        <v>53.2</v>
      </c>
      <c r="J71" s="208">
        <v>59</v>
      </c>
      <c r="K71" s="208">
        <v>57.2</v>
      </c>
      <c r="L71" s="208">
        <v>58.4</v>
      </c>
      <c r="M71" s="208">
        <v>69.099999999999994</v>
      </c>
      <c r="N71" s="290">
        <f>SUM(B71:M71)/12</f>
        <v>59.966666666666669</v>
      </c>
      <c r="O71" s="291">
        <v>98.7</v>
      </c>
      <c r="P71" s="57"/>
      <c r="Q71" s="392"/>
      <c r="R71" s="392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8">
        <v>53.5</v>
      </c>
      <c r="C72" s="208">
        <v>56.3</v>
      </c>
      <c r="D72" s="208">
        <v>62.7</v>
      </c>
      <c r="E72" s="208">
        <v>49.3</v>
      </c>
      <c r="F72" s="208">
        <v>52.9</v>
      </c>
      <c r="G72" s="208">
        <v>60.2</v>
      </c>
      <c r="H72" s="208">
        <v>61.1</v>
      </c>
      <c r="I72" s="208">
        <v>49.2</v>
      </c>
      <c r="J72" s="208">
        <v>60.8</v>
      </c>
      <c r="K72" s="208">
        <v>59.5</v>
      </c>
      <c r="L72" s="208">
        <v>62.9</v>
      </c>
      <c r="M72" s="208">
        <v>53.6</v>
      </c>
      <c r="N72" s="290">
        <f>SUM(B72:M72)/12</f>
        <v>56.833333333333336</v>
      </c>
      <c r="O72" s="291">
        <f t="shared" ref="O72:O73" si="2">ROUND(N72/N71*100,1)</f>
        <v>94.8</v>
      </c>
      <c r="P72" s="57"/>
      <c r="Q72" s="392"/>
      <c r="R72" s="392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8">
        <v>46.2</v>
      </c>
      <c r="C73" s="208">
        <v>54.4</v>
      </c>
      <c r="D73" s="208">
        <v>59</v>
      </c>
      <c r="E73" s="208">
        <v>55.3</v>
      </c>
      <c r="F73" s="208">
        <v>51.4</v>
      </c>
      <c r="G73" s="208">
        <v>57.8</v>
      </c>
      <c r="H73" s="208">
        <v>59.8</v>
      </c>
      <c r="I73" s="208">
        <v>57.4</v>
      </c>
      <c r="J73" s="208">
        <v>56.4</v>
      </c>
      <c r="K73" s="208">
        <v>56</v>
      </c>
      <c r="L73" s="208">
        <v>61.8</v>
      </c>
      <c r="M73" s="208">
        <v>69.099999999999994</v>
      </c>
      <c r="N73" s="290">
        <f>SUM(B73:M73)/12</f>
        <v>57.04999999999999</v>
      </c>
      <c r="O73" s="291">
        <f t="shared" si="2"/>
        <v>100.4</v>
      </c>
      <c r="Q73" s="396"/>
      <c r="R73" s="396"/>
    </row>
    <row r="74" spans="1:26" ht="11.1" customHeight="1">
      <c r="A74" s="10" t="s">
        <v>210</v>
      </c>
      <c r="B74" s="208">
        <v>57.9</v>
      </c>
      <c r="C74" s="208">
        <v>59.2</v>
      </c>
      <c r="D74" s="208">
        <v>64.3</v>
      </c>
      <c r="E74" s="208">
        <v>67.400000000000006</v>
      </c>
      <c r="F74" s="208">
        <v>68.5</v>
      </c>
      <c r="G74" s="208">
        <v>61.6</v>
      </c>
      <c r="H74" s="208">
        <v>64.7</v>
      </c>
      <c r="I74" s="208">
        <v>63.2</v>
      </c>
      <c r="J74" s="208">
        <v>66.5</v>
      </c>
      <c r="K74" s="208">
        <v>62.4</v>
      </c>
      <c r="L74" s="208">
        <v>66.099999999999994</v>
      </c>
      <c r="M74" s="208">
        <v>61.3</v>
      </c>
      <c r="N74" s="290">
        <f>SUM(B74:M74)/12</f>
        <v>63.591666666666661</v>
      </c>
      <c r="O74" s="291">
        <v>111.4</v>
      </c>
      <c r="Q74" s="396"/>
      <c r="R74" s="396"/>
    </row>
    <row r="75" spans="1:26" ht="11.1" customHeight="1">
      <c r="A75" s="10" t="s">
        <v>219</v>
      </c>
      <c r="B75" s="208">
        <v>61.3</v>
      </c>
      <c r="C75" s="208">
        <v>57.5</v>
      </c>
      <c r="D75" s="208">
        <v>62.8</v>
      </c>
      <c r="E75" s="208">
        <v>55.8</v>
      </c>
      <c r="F75" s="208">
        <v>58</v>
      </c>
      <c r="G75" s="208"/>
      <c r="H75" s="208"/>
      <c r="I75" s="208"/>
      <c r="J75" s="208"/>
      <c r="K75" s="208"/>
      <c r="L75" s="208"/>
      <c r="M75" s="208"/>
      <c r="N75" s="290">
        <f>SUM(B75:M75)/12</f>
        <v>24.616666666666664</v>
      </c>
      <c r="O75" s="291"/>
    </row>
    <row r="76" spans="1:26" ht="9.9499999999999993" customHeight="1">
      <c r="B76" s="214"/>
      <c r="C76" s="214"/>
      <c r="D76" s="214"/>
      <c r="E76" s="214"/>
      <c r="F76" s="214"/>
      <c r="G76" s="214"/>
      <c r="H76" s="214"/>
      <c r="I76" s="214"/>
      <c r="J76" s="214"/>
      <c r="K76" s="212"/>
      <c r="L76" s="214"/>
      <c r="M76" s="214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F89" sqref="F89"/>
    </sheetView>
  </sheetViews>
  <sheetFormatPr defaultColWidth="7.625" defaultRowHeight="9.9499999999999993" customHeight="1"/>
  <cols>
    <col min="1" max="1" width="7.625" style="316" customWidth="1"/>
    <col min="2" max="13" width="6.125" style="316" customWidth="1"/>
    <col min="14" max="16384" width="7.625" style="316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0"/>
      <c r="N7" s="57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0"/>
      <c r="N8" s="57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1"/>
    </row>
    <row r="10" spans="12:51" ht="9.9499999999999993" customHeight="1">
      <c r="L10" s="57"/>
      <c r="M10" s="57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1"/>
    </row>
    <row r="11" spans="12:51" ht="9.9499999999999993" customHeight="1">
      <c r="L11" s="57"/>
      <c r="M11" s="57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1"/>
    </row>
    <row r="12" spans="12:51" ht="9.9499999999999993" customHeight="1">
      <c r="L12" s="57"/>
      <c r="M12" s="57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1"/>
    </row>
    <row r="13" spans="12:51" ht="9.9499999999999993" customHeight="1">
      <c r="L13" s="57"/>
      <c r="M13" s="57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0"/>
      <c r="AA15" s="1"/>
    </row>
    <row r="16" spans="12:51" ht="9.9499999999999993" customHeight="1">
      <c r="L16" s="57"/>
      <c r="M16" s="220"/>
      <c r="AA16" s="1"/>
    </row>
    <row r="17" spans="1:27" ht="9.9499999999999993" customHeight="1">
      <c r="L17" s="57"/>
      <c r="M17" s="220"/>
      <c r="AA17" s="1"/>
    </row>
    <row r="18" spans="1:27" ht="9.9499999999999993" customHeight="1">
      <c r="L18" s="57"/>
      <c r="M18" s="220"/>
      <c r="AA18" s="1"/>
    </row>
    <row r="19" spans="1:27" ht="9.9499999999999993" customHeight="1">
      <c r="L19" s="57"/>
      <c r="M19" s="220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16" t="s">
        <v>151</v>
      </c>
      <c r="AA24" s="1"/>
    </row>
    <row r="25" spans="1:27" ht="11.1" customHeight="1">
      <c r="A25" s="10" t="s">
        <v>194</v>
      </c>
      <c r="B25" s="217">
        <v>18.2</v>
      </c>
      <c r="C25" s="217">
        <v>17</v>
      </c>
      <c r="D25" s="217">
        <v>18</v>
      </c>
      <c r="E25" s="217">
        <v>19.2</v>
      </c>
      <c r="F25" s="217">
        <v>19.7</v>
      </c>
      <c r="G25" s="217">
        <v>17.600000000000001</v>
      </c>
      <c r="H25" s="217">
        <v>19.899999999999999</v>
      </c>
      <c r="I25" s="217">
        <v>15</v>
      </c>
      <c r="J25" s="217">
        <v>15.4</v>
      </c>
      <c r="K25" s="217">
        <v>17.5</v>
      </c>
      <c r="L25" s="217">
        <v>16.8</v>
      </c>
      <c r="M25" s="217">
        <v>16.100000000000001</v>
      </c>
      <c r="N25" s="291">
        <f>SUM(B25:M25)</f>
        <v>210.40000000000003</v>
      </c>
      <c r="O25" s="210">
        <v>101.6</v>
      </c>
      <c r="Q25" s="21"/>
      <c r="R25" s="21"/>
      <c r="AA25" s="1"/>
    </row>
    <row r="26" spans="1:27" ht="11.1" customHeight="1">
      <c r="A26" s="10" t="s">
        <v>197</v>
      </c>
      <c r="B26" s="217">
        <v>12.5</v>
      </c>
      <c r="C26" s="217">
        <v>15.5</v>
      </c>
      <c r="D26" s="217">
        <v>16.8</v>
      </c>
      <c r="E26" s="217">
        <v>16.399999999999999</v>
      </c>
      <c r="F26" s="217">
        <v>20.3</v>
      </c>
      <c r="G26" s="217">
        <v>16.899999999999999</v>
      </c>
      <c r="H26" s="217">
        <v>18</v>
      </c>
      <c r="I26" s="217">
        <v>20</v>
      </c>
      <c r="J26" s="217">
        <v>17.5</v>
      </c>
      <c r="K26" s="217">
        <v>18.8</v>
      </c>
      <c r="L26" s="217">
        <v>18.2</v>
      </c>
      <c r="M26" s="217">
        <v>16.899999999999999</v>
      </c>
      <c r="N26" s="291">
        <f>SUM(B26:M26)</f>
        <v>207.8</v>
      </c>
      <c r="O26" s="210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7">
        <v>20.100000000000001</v>
      </c>
      <c r="C27" s="217">
        <v>17.8</v>
      </c>
      <c r="D27" s="217">
        <v>17.3</v>
      </c>
      <c r="E27" s="217">
        <v>15.5</v>
      </c>
      <c r="F27" s="217">
        <v>16.5</v>
      </c>
      <c r="G27" s="217">
        <v>17.7</v>
      </c>
      <c r="H27" s="217">
        <v>20.3</v>
      </c>
      <c r="I27" s="217">
        <v>17.2</v>
      </c>
      <c r="J27" s="217">
        <v>17.3</v>
      </c>
      <c r="K27" s="217">
        <v>18.100000000000001</v>
      </c>
      <c r="L27" s="217">
        <v>17.3</v>
      </c>
      <c r="M27" s="217">
        <v>18.7</v>
      </c>
      <c r="N27" s="291">
        <f>SUM(B27:M27)</f>
        <v>213.8</v>
      </c>
      <c r="O27" s="210">
        <f t="shared" ref="O27:O29" si="0">ROUND(N27/N26*100,1)</f>
        <v>102.9</v>
      </c>
      <c r="Q27" s="21"/>
      <c r="R27" s="21"/>
      <c r="AA27" s="1"/>
    </row>
    <row r="28" spans="1:27" ht="11.1" customHeight="1">
      <c r="A28" s="10" t="s">
        <v>210</v>
      </c>
      <c r="B28" s="217">
        <v>16.899999999999999</v>
      </c>
      <c r="C28" s="217">
        <v>14.7</v>
      </c>
      <c r="D28" s="217">
        <v>19.899999999999999</v>
      </c>
      <c r="E28" s="217">
        <v>20</v>
      </c>
      <c r="F28" s="217">
        <v>23.4</v>
      </c>
      <c r="G28" s="217">
        <v>19.3</v>
      </c>
      <c r="H28" s="217">
        <v>19.5</v>
      </c>
      <c r="I28" s="217">
        <v>17.8</v>
      </c>
      <c r="J28" s="217">
        <v>19</v>
      </c>
      <c r="K28" s="217">
        <v>17.8</v>
      </c>
      <c r="L28" s="217">
        <v>19.100000000000001</v>
      </c>
      <c r="M28" s="217">
        <v>22.7</v>
      </c>
      <c r="N28" s="291">
        <f>SUM(B28:M28)</f>
        <v>230.1</v>
      </c>
      <c r="O28" s="210">
        <f t="shared" si="0"/>
        <v>107.6</v>
      </c>
      <c r="Q28" s="21"/>
      <c r="R28" s="21"/>
      <c r="AA28" s="1"/>
    </row>
    <row r="29" spans="1:27" ht="11.1" customHeight="1">
      <c r="A29" s="10" t="s">
        <v>219</v>
      </c>
      <c r="B29" s="217">
        <v>17.8</v>
      </c>
      <c r="C29" s="217">
        <v>19.2</v>
      </c>
      <c r="D29" s="217">
        <v>22</v>
      </c>
      <c r="E29" s="217">
        <v>19.600000000000001</v>
      </c>
      <c r="F29" s="217">
        <v>21.2</v>
      </c>
      <c r="G29" s="217"/>
      <c r="H29" s="217"/>
      <c r="I29" s="217"/>
      <c r="J29" s="217"/>
      <c r="K29" s="217"/>
      <c r="L29" s="217"/>
      <c r="M29" s="217"/>
      <c r="N29" s="291">
        <f>SUM(B29:M29)</f>
        <v>99.8</v>
      </c>
      <c r="O29" s="210">
        <f t="shared" si="0"/>
        <v>43.4</v>
      </c>
      <c r="AA29" s="1"/>
    </row>
    <row r="30" spans="1:27" ht="9.9499999999999993" customHeight="1">
      <c r="N30" s="214"/>
      <c r="O30" s="214"/>
      <c r="AA30" s="1"/>
    </row>
    <row r="31" spans="1:27" ht="9.9499999999999993" customHeight="1"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7">
        <v>31.6</v>
      </c>
      <c r="C54" s="217">
        <v>32</v>
      </c>
      <c r="D54" s="217">
        <v>30.9</v>
      </c>
      <c r="E54" s="217">
        <v>31.3</v>
      </c>
      <c r="F54" s="217">
        <v>34</v>
      </c>
      <c r="G54" s="217">
        <v>33.5</v>
      </c>
      <c r="H54" s="217">
        <v>34.4</v>
      </c>
      <c r="I54" s="217">
        <v>34.5</v>
      </c>
      <c r="J54" s="217">
        <v>33</v>
      </c>
      <c r="K54" s="217">
        <v>34.200000000000003</v>
      </c>
      <c r="L54" s="217">
        <v>35.4</v>
      </c>
      <c r="M54" s="217">
        <v>34.200000000000003</v>
      </c>
      <c r="N54" s="291">
        <f t="shared" ref="N54:N56" si="1">SUM(B54:M54)/12</f>
        <v>33.25</v>
      </c>
      <c r="O54" s="399">
        <v>108.7</v>
      </c>
      <c r="P54" s="220"/>
      <c r="Q54" s="397"/>
      <c r="R54" s="397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7">
        <v>31.5</v>
      </c>
      <c r="C55" s="217">
        <v>33.1</v>
      </c>
      <c r="D55" s="217">
        <v>32.799999999999997</v>
      </c>
      <c r="E55" s="217">
        <v>31.9</v>
      </c>
      <c r="F55" s="217">
        <v>35.799999999999997</v>
      </c>
      <c r="G55" s="217">
        <v>33.4</v>
      </c>
      <c r="H55" s="217">
        <v>34.200000000000003</v>
      </c>
      <c r="I55" s="217">
        <v>34.200000000000003</v>
      </c>
      <c r="J55" s="217">
        <v>35</v>
      </c>
      <c r="K55" s="217">
        <v>35.4</v>
      </c>
      <c r="L55" s="217">
        <v>36.6</v>
      </c>
      <c r="M55" s="217">
        <v>34.5</v>
      </c>
      <c r="N55" s="291">
        <f t="shared" si="1"/>
        <v>34.033333333333331</v>
      </c>
      <c r="O55" s="399">
        <f>ROUND(N55/N54*100,1)</f>
        <v>102.4</v>
      </c>
      <c r="P55" s="220"/>
      <c r="Q55" s="397"/>
      <c r="R55" s="397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7">
        <v>41</v>
      </c>
      <c r="C56" s="217">
        <v>42.3</v>
      </c>
      <c r="D56" s="217">
        <v>42</v>
      </c>
      <c r="E56" s="217">
        <v>39.1</v>
      </c>
      <c r="F56" s="217">
        <v>38.700000000000003</v>
      </c>
      <c r="G56" s="217">
        <v>37.4</v>
      </c>
      <c r="H56" s="217">
        <v>37.5</v>
      </c>
      <c r="I56" s="217">
        <v>36.5</v>
      </c>
      <c r="J56" s="217">
        <v>37.1</v>
      </c>
      <c r="K56" s="217">
        <v>38.6</v>
      </c>
      <c r="L56" s="217">
        <v>38.4</v>
      </c>
      <c r="M56" s="217">
        <v>37.6</v>
      </c>
      <c r="N56" s="291">
        <f t="shared" si="1"/>
        <v>38.85</v>
      </c>
      <c r="O56" s="399">
        <f t="shared" ref="O56:O58" si="2">ROUND(N56/N55*100,1)</f>
        <v>114.2</v>
      </c>
      <c r="P56" s="220"/>
      <c r="Q56" s="397"/>
      <c r="R56" s="397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7">
        <v>38</v>
      </c>
      <c r="C57" s="217">
        <v>35.700000000000003</v>
      </c>
      <c r="D57" s="217">
        <v>37</v>
      </c>
      <c r="E57" s="217">
        <v>36.799999999999997</v>
      </c>
      <c r="F57" s="217">
        <v>39.200000000000003</v>
      </c>
      <c r="G57" s="217">
        <v>38</v>
      </c>
      <c r="H57" s="217">
        <v>35.9</v>
      </c>
      <c r="I57" s="217">
        <v>35.4</v>
      </c>
      <c r="J57" s="217">
        <v>36.700000000000003</v>
      </c>
      <c r="K57" s="217">
        <v>37.200000000000003</v>
      </c>
      <c r="L57" s="217">
        <v>37.1</v>
      </c>
      <c r="M57" s="217">
        <v>38</v>
      </c>
      <c r="N57" s="291">
        <f>SUM(B57:M57)/12</f>
        <v>37.083333333333329</v>
      </c>
      <c r="O57" s="399">
        <v>95.4</v>
      </c>
      <c r="P57" s="220"/>
      <c r="Q57" s="397"/>
      <c r="R57" s="397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219</v>
      </c>
      <c r="B58" s="217">
        <v>36.9</v>
      </c>
      <c r="C58" s="217">
        <v>38.9</v>
      </c>
      <c r="D58" s="217">
        <v>39.799999999999997</v>
      </c>
      <c r="E58" s="217">
        <v>38.4</v>
      </c>
      <c r="F58" s="217">
        <v>39.200000000000003</v>
      </c>
      <c r="G58" s="217"/>
      <c r="H58" s="217"/>
      <c r="I58" s="217"/>
      <c r="J58" s="217"/>
      <c r="K58" s="217"/>
      <c r="L58" s="217"/>
      <c r="M58" s="217"/>
      <c r="N58" s="291">
        <f>SUM(B58:M58)/12</f>
        <v>16.099999999999998</v>
      </c>
      <c r="O58" s="399">
        <f t="shared" si="2"/>
        <v>43.4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2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3"/>
    </row>
    <row r="65" spans="7:28" ht="9.9499999999999993" customHeight="1">
      <c r="G65" s="221"/>
    </row>
    <row r="66" spans="7:28" ht="9.9499999999999993" customHeight="1"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</row>
    <row r="67" spans="7:28" ht="9.9499999999999993" customHeight="1"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</row>
    <row r="68" spans="7:28" ht="9.9499999999999993" customHeight="1"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</row>
    <row r="69" spans="7:28" ht="9.9499999999999993" customHeight="1"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</row>
    <row r="84" spans="1:18" s="214" customFormat="1" ht="11.1" customHeight="1">
      <c r="A84" s="10" t="s">
        <v>194</v>
      </c>
      <c r="B84" s="208">
        <v>55.9</v>
      </c>
      <c r="C84" s="208">
        <v>52.6</v>
      </c>
      <c r="D84" s="208">
        <v>59</v>
      </c>
      <c r="E84" s="208">
        <v>60.9</v>
      </c>
      <c r="F84" s="208">
        <v>56.1</v>
      </c>
      <c r="G84" s="208">
        <v>52.8</v>
      </c>
      <c r="H84" s="208">
        <v>57.2</v>
      </c>
      <c r="I84" s="208">
        <v>43.3</v>
      </c>
      <c r="J84" s="208">
        <v>47.8</v>
      </c>
      <c r="K84" s="208">
        <v>50.4</v>
      </c>
      <c r="L84" s="208">
        <v>46.6</v>
      </c>
      <c r="M84" s="208">
        <v>48</v>
      </c>
      <c r="N84" s="290">
        <f t="shared" ref="N84:N88" si="3">SUM(B84:M84)/12</f>
        <v>52.550000000000004</v>
      </c>
      <c r="O84" s="399">
        <v>93</v>
      </c>
      <c r="Q84" s="398"/>
      <c r="R84" s="398"/>
    </row>
    <row r="85" spans="1:18" s="214" customFormat="1" ht="11.1" customHeight="1">
      <c r="A85" s="10" t="s">
        <v>197</v>
      </c>
      <c r="B85" s="208">
        <v>42.1</v>
      </c>
      <c r="C85" s="208">
        <v>45.6</v>
      </c>
      <c r="D85" s="208">
        <v>51.4</v>
      </c>
      <c r="E85" s="208">
        <v>51.9</v>
      </c>
      <c r="F85" s="208">
        <v>54.2</v>
      </c>
      <c r="G85" s="208">
        <v>52.4</v>
      </c>
      <c r="H85" s="208">
        <v>52.1</v>
      </c>
      <c r="I85" s="208">
        <v>58.5</v>
      </c>
      <c r="J85" s="208">
        <v>49.4</v>
      </c>
      <c r="K85" s="208">
        <v>52.9</v>
      </c>
      <c r="L85" s="208">
        <v>48.8</v>
      </c>
      <c r="M85" s="208">
        <v>50.5</v>
      </c>
      <c r="N85" s="290">
        <f t="shared" si="3"/>
        <v>50.816666666666663</v>
      </c>
      <c r="O85" s="399">
        <f>ROUND(N85/N84*100,1)</f>
        <v>96.7</v>
      </c>
      <c r="Q85" s="398"/>
      <c r="R85" s="398"/>
    </row>
    <row r="86" spans="1:18" s="214" customFormat="1" ht="11.1" customHeight="1">
      <c r="A86" s="10" t="s">
        <v>203</v>
      </c>
      <c r="B86" s="208">
        <v>44.7</v>
      </c>
      <c r="C86" s="208">
        <v>41.1</v>
      </c>
      <c r="D86" s="208">
        <v>41.4</v>
      </c>
      <c r="E86" s="208">
        <v>41.7</v>
      </c>
      <c r="F86" s="208">
        <v>43</v>
      </c>
      <c r="G86" s="208">
        <v>48.2</v>
      </c>
      <c r="H86" s="210">
        <v>54</v>
      </c>
      <c r="I86" s="208">
        <v>47.7</v>
      </c>
      <c r="J86" s="208">
        <v>46.3</v>
      </c>
      <c r="K86" s="208">
        <v>45.7</v>
      </c>
      <c r="L86" s="208">
        <v>45.3</v>
      </c>
      <c r="M86" s="208">
        <v>50.3</v>
      </c>
      <c r="N86" s="290">
        <f t="shared" si="3"/>
        <v>45.783333333333331</v>
      </c>
      <c r="O86" s="399">
        <f t="shared" ref="O86:O88" si="4">ROUND(N86/N85*100,1)</f>
        <v>90.1</v>
      </c>
      <c r="Q86" s="398"/>
      <c r="R86" s="398"/>
    </row>
    <row r="87" spans="1:18" s="214" customFormat="1" ht="11.1" customHeight="1">
      <c r="A87" s="10" t="s">
        <v>210</v>
      </c>
      <c r="B87" s="208">
        <v>44</v>
      </c>
      <c r="C87" s="208">
        <v>42.9</v>
      </c>
      <c r="D87" s="208">
        <v>52.9</v>
      </c>
      <c r="E87" s="208">
        <v>54.6</v>
      </c>
      <c r="F87" s="208">
        <v>58.6</v>
      </c>
      <c r="G87" s="208">
        <v>51.4</v>
      </c>
      <c r="H87" s="210">
        <v>55.6</v>
      </c>
      <c r="I87" s="208">
        <v>50.5</v>
      </c>
      <c r="J87" s="208">
        <v>50.9</v>
      </c>
      <c r="K87" s="208">
        <v>47.7</v>
      </c>
      <c r="L87" s="208">
        <v>51.7</v>
      </c>
      <c r="M87" s="208">
        <v>59.4</v>
      </c>
      <c r="N87" s="290">
        <f t="shared" si="3"/>
        <v>51.68333333333333</v>
      </c>
      <c r="O87" s="399">
        <f t="shared" si="4"/>
        <v>112.9</v>
      </c>
      <c r="Q87" s="398"/>
      <c r="R87" s="398"/>
    </row>
    <row r="88" spans="1:18" ht="11.1" customHeight="1">
      <c r="A88" s="10" t="s">
        <v>219</v>
      </c>
      <c r="B88" s="208">
        <v>49</v>
      </c>
      <c r="C88" s="208">
        <v>47.9</v>
      </c>
      <c r="D88" s="208">
        <v>54.9</v>
      </c>
      <c r="E88" s="208">
        <v>51.9</v>
      </c>
      <c r="F88" s="208">
        <v>53.4</v>
      </c>
      <c r="G88" s="208"/>
      <c r="H88" s="210"/>
      <c r="I88" s="208"/>
      <c r="J88" s="208"/>
      <c r="K88" s="208"/>
      <c r="L88" s="208"/>
      <c r="M88" s="208"/>
      <c r="N88" s="290">
        <f t="shared" si="3"/>
        <v>21.425000000000001</v>
      </c>
      <c r="O88" s="399">
        <f t="shared" si="4"/>
        <v>41.5</v>
      </c>
      <c r="Q88" s="21"/>
    </row>
    <row r="89" spans="1:18" ht="9.9499999999999993" customHeight="1">
      <c r="O89" s="295"/>
    </row>
    <row r="90" spans="1:18" ht="9.9499999999999993" customHeight="1">
      <c r="G90" s="510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F89" sqref="F89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6" width="7.625" style="316" customWidth="1"/>
    <col min="27" max="16384" width="9" style="316"/>
  </cols>
  <sheetData>
    <row r="18" spans="1:29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2">
        <v>35.5</v>
      </c>
      <c r="C25" s="222">
        <v>37.4</v>
      </c>
      <c r="D25" s="222">
        <v>42.3</v>
      </c>
      <c r="E25" s="222">
        <v>45.1</v>
      </c>
      <c r="F25" s="222">
        <v>47</v>
      </c>
      <c r="G25" s="222">
        <v>49</v>
      </c>
      <c r="H25" s="222">
        <v>47.4</v>
      </c>
      <c r="I25" s="222">
        <v>30</v>
      </c>
      <c r="J25" s="222">
        <v>29.8</v>
      </c>
      <c r="K25" s="222">
        <v>39.799999999999997</v>
      </c>
      <c r="L25" s="222">
        <v>33.6</v>
      </c>
      <c r="M25" s="222">
        <v>36.700000000000003</v>
      </c>
      <c r="N25" s="291">
        <f>SUM(B25:M25)</f>
        <v>473.6</v>
      </c>
      <c r="O25" s="286">
        <v>105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</row>
    <row r="26" spans="1:29" ht="11.1" customHeight="1">
      <c r="A26" s="10" t="s">
        <v>197</v>
      </c>
      <c r="B26" s="222">
        <v>32.4</v>
      </c>
      <c r="C26" s="222">
        <v>36.200000000000003</v>
      </c>
      <c r="D26" s="222">
        <v>34.1</v>
      </c>
      <c r="E26" s="222">
        <v>46.4</v>
      </c>
      <c r="F26" s="222">
        <v>41.6</v>
      </c>
      <c r="G26" s="222">
        <v>47.6</v>
      </c>
      <c r="H26" s="222">
        <v>44</v>
      </c>
      <c r="I26" s="222">
        <v>27.3</v>
      </c>
      <c r="J26" s="222">
        <v>34.799999999999997</v>
      </c>
      <c r="K26" s="222">
        <v>42</v>
      </c>
      <c r="L26" s="222">
        <v>32.799999999999997</v>
      </c>
      <c r="M26" s="222">
        <v>44.4</v>
      </c>
      <c r="N26" s="291">
        <f>SUM(B26:M26)</f>
        <v>463.59999999999997</v>
      </c>
      <c r="O26" s="286">
        <f>ROUND(N26/N25*100,1)</f>
        <v>97.9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</row>
    <row r="27" spans="1:29" ht="11.1" customHeight="1">
      <c r="A27" s="10" t="s">
        <v>203</v>
      </c>
      <c r="B27" s="222">
        <v>34.799999999999997</v>
      </c>
      <c r="C27" s="222">
        <v>36.4</v>
      </c>
      <c r="D27" s="222">
        <v>35.200000000000003</v>
      </c>
      <c r="E27" s="222">
        <v>49.9</v>
      </c>
      <c r="F27" s="222">
        <v>43.1</v>
      </c>
      <c r="G27" s="222">
        <v>48.2</v>
      </c>
      <c r="H27" s="222">
        <v>44.6</v>
      </c>
      <c r="I27" s="222">
        <v>33.799999999999997</v>
      </c>
      <c r="J27" s="222">
        <v>31.8</v>
      </c>
      <c r="K27" s="222">
        <v>38.1</v>
      </c>
      <c r="L27" s="222">
        <v>36.5</v>
      </c>
      <c r="M27" s="222">
        <v>38.200000000000003</v>
      </c>
      <c r="N27" s="423">
        <f>SUM(B27:M27)</f>
        <v>470.6</v>
      </c>
      <c r="O27" s="286">
        <f t="shared" ref="O27:O29" si="0">ROUND(N27/N26*100,1)</f>
        <v>101.5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</row>
    <row r="28" spans="1:29" ht="11.1" customHeight="1">
      <c r="A28" s="10" t="s">
        <v>210</v>
      </c>
      <c r="B28" s="222">
        <v>33.1</v>
      </c>
      <c r="C28" s="222">
        <v>35.1</v>
      </c>
      <c r="D28" s="222">
        <v>41.1</v>
      </c>
      <c r="E28" s="222">
        <v>42.3</v>
      </c>
      <c r="F28" s="222">
        <v>42.9</v>
      </c>
      <c r="G28" s="222">
        <v>48.7</v>
      </c>
      <c r="H28" s="222">
        <v>50.1</v>
      </c>
      <c r="I28" s="222">
        <v>35.4</v>
      </c>
      <c r="J28" s="222">
        <v>35</v>
      </c>
      <c r="K28" s="222">
        <v>39</v>
      </c>
      <c r="L28" s="222">
        <v>38</v>
      </c>
      <c r="M28" s="222">
        <v>37.299999999999997</v>
      </c>
      <c r="N28" s="423">
        <f>SUM(B28:M28)</f>
        <v>478.00000000000006</v>
      </c>
      <c r="O28" s="286">
        <f t="shared" si="0"/>
        <v>101.6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</row>
    <row r="29" spans="1:29" ht="11.1" customHeight="1">
      <c r="A29" s="10" t="s">
        <v>219</v>
      </c>
      <c r="B29" s="222">
        <v>31</v>
      </c>
      <c r="C29" s="222">
        <v>41.9</v>
      </c>
      <c r="D29" s="222">
        <v>40.700000000000003</v>
      </c>
      <c r="E29" s="222">
        <v>47.3</v>
      </c>
      <c r="F29" s="222">
        <v>55.6</v>
      </c>
      <c r="G29" s="222"/>
      <c r="H29" s="222"/>
      <c r="I29" s="222"/>
      <c r="J29" s="222"/>
      <c r="K29" s="222"/>
      <c r="L29" s="222"/>
      <c r="M29" s="222"/>
      <c r="N29" s="423">
        <f>SUM(B29:M29)</f>
        <v>216.5</v>
      </c>
      <c r="O29" s="286">
        <f t="shared" si="0"/>
        <v>45.3</v>
      </c>
      <c r="P29" s="220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2">
        <v>25.8</v>
      </c>
      <c r="C54" s="222">
        <v>27.6</v>
      </c>
      <c r="D54" s="222">
        <v>27.8</v>
      </c>
      <c r="E54" s="222">
        <v>30.9</v>
      </c>
      <c r="F54" s="222">
        <v>36.200000000000003</v>
      </c>
      <c r="G54" s="222">
        <v>32.1</v>
      </c>
      <c r="H54" s="222">
        <v>31.1</v>
      </c>
      <c r="I54" s="222">
        <v>31.7</v>
      </c>
      <c r="J54" s="222">
        <v>31.5</v>
      </c>
      <c r="K54" s="222">
        <v>35.799999999999997</v>
      </c>
      <c r="L54" s="222">
        <v>36</v>
      </c>
      <c r="M54" s="222">
        <v>42.3</v>
      </c>
      <c r="N54" s="291">
        <f>SUM(B54:M54)/12</f>
        <v>32.4</v>
      </c>
      <c r="O54" s="286">
        <v>109.2</v>
      </c>
      <c r="P54" s="220"/>
      <c r="Q54" s="400"/>
      <c r="R54" s="400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2">
        <v>38.9</v>
      </c>
      <c r="C55" s="222">
        <v>41.9</v>
      </c>
      <c r="D55" s="222">
        <v>38.6</v>
      </c>
      <c r="E55" s="222">
        <v>40.799999999999997</v>
      </c>
      <c r="F55" s="222">
        <v>45</v>
      </c>
      <c r="G55" s="222">
        <v>43.7</v>
      </c>
      <c r="H55" s="222">
        <v>40.799999999999997</v>
      </c>
      <c r="I55" s="222">
        <v>38.1</v>
      </c>
      <c r="J55" s="222">
        <v>38.200000000000003</v>
      </c>
      <c r="K55" s="222">
        <v>41.2</v>
      </c>
      <c r="L55" s="222">
        <v>41</v>
      </c>
      <c r="M55" s="222">
        <v>48.4</v>
      </c>
      <c r="N55" s="291">
        <f>SUM(B55:M55)/12</f>
        <v>41.383333333333333</v>
      </c>
      <c r="O55" s="286">
        <f>ROUND(N55/N54*100,1)</f>
        <v>127.7</v>
      </c>
      <c r="P55" s="220"/>
      <c r="Q55" s="400"/>
      <c r="R55" s="400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2">
        <v>46.2</v>
      </c>
      <c r="C56" s="222">
        <v>47.2</v>
      </c>
      <c r="D56" s="222">
        <v>44.6</v>
      </c>
      <c r="E56" s="222">
        <v>49.3</v>
      </c>
      <c r="F56" s="222">
        <v>51.6</v>
      </c>
      <c r="G56" s="222">
        <v>50</v>
      </c>
      <c r="H56" s="222">
        <v>46.9</v>
      </c>
      <c r="I56" s="222">
        <v>46</v>
      </c>
      <c r="J56" s="222">
        <v>43.8</v>
      </c>
      <c r="K56" s="222">
        <v>45.9</v>
      </c>
      <c r="L56" s="222">
        <v>45.7</v>
      </c>
      <c r="M56" s="222">
        <v>42.4</v>
      </c>
      <c r="N56" s="291">
        <f>SUM(B56:M56)/12</f>
        <v>46.633333333333326</v>
      </c>
      <c r="O56" s="286">
        <f t="shared" ref="O56:O58" si="1">ROUND(N56/N55*100,1)</f>
        <v>112.7</v>
      </c>
      <c r="P56" s="220"/>
      <c r="Q56" s="400"/>
      <c r="R56" s="400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2">
        <v>42.4</v>
      </c>
      <c r="C57" s="222">
        <v>42.8</v>
      </c>
      <c r="D57" s="222">
        <v>43.9</v>
      </c>
      <c r="E57" s="222">
        <v>47.3</v>
      </c>
      <c r="F57" s="222">
        <v>50.1</v>
      </c>
      <c r="G57" s="222">
        <v>52.2</v>
      </c>
      <c r="H57" s="222">
        <v>51.2</v>
      </c>
      <c r="I57" s="222">
        <v>49.2</v>
      </c>
      <c r="J57" s="222">
        <v>48.2</v>
      </c>
      <c r="K57" s="222">
        <v>49.1</v>
      </c>
      <c r="L57" s="222">
        <v>48.9</v>
      </c>
      <c r="M57" s="222">
        <v>50.5</v>
      </c>
      <c r="N57" s="291">
        <f>SUM(B57:M57)/12</f>
        <v>47.983333333333327</v>
      </c>
      <c r="O57" s="286">
        <f t="shared" si="1"/>
        <v>102.9</v>
      </c>
      <c r="P57" s="220"/>
      <c r="Q57" s="400"/>
      <c r="R57" s="400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219</v>
      </c>
      <c r="B58" s="222">
        <v>48.3</v>
      </c>
      <c r="C58" s="222">
        <v>50.9</v>
      </c>
      <c r="D58" s="222">
        <v>48.3</v>
      </c>
      <c r="E58" s="222">
        <v>50.5</v>
      </c>
      <c r="F58" s="222">
        <v>52.1</v>
      </c>
      <c r="G58" s="222"/>
      <c r="H58" s="222"/>
      <c r="I58" s="222"/>
      <c r="J58" s="222"/>
      <c r="K58" s="222"/>
      <c r="L58" s="222"/>
      <c r="M58" s="222"/>
      <c r="N58" s="291">
        <f>SUM(B58:M58)/12</f>
        <v>20.841666666666665</v>
      </c>
      <c r="O58" s="286">
        <f t="shared" si="1"/>
        <v>43.4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90">
        <f>SUM(B84:M84)/12</f>
        <v>123.80833333333335</v>
      </c>
      <c r="O84" s="210">
        <v>96.1</v>
      </c>
      <c r="P84" s="57"/>
      <c r="Q84" s="392"/>
      <c r="R84" s="392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90">
        <f>SUM(B85:M85)/12</f>
        <v>93.191666666666663</v>
      </c>
      <c r="O85" s="210">
        <f>ROUND(N85/N84*100,1)</f>
        <v>75.3</v>
      </c>
      <c r="P85" s="57"/>
      <c r="Q85" s="392"/>
      <c r="R85" s="392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90">
        <f>SUM(B86:M86)/12</f>
        <v>84.041666666666657</v>
      </c>
      <c r="O86" s="210">
        <f t="shared" ref="O86" si="2">ROUND(N86/N85*100,1)</f>
        <v>90.2</v>
      </c>
      <c r="P86" s="57"/>
      <c r="Q86" s="392"/>
      <c r="R86" s="392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90">
        <f>SUM(B87:M87)/12</f>
        <v>82.891666666666666</v>
      </c>
      <c r="O87" s="210">
        <v>98.7</v>
      </c>
      <c r="P87" s="57"/>
      <c r="Q87" s="392"/>
      <c r="R87" s="392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219</v>
      </c>
      <c r="B88" s="15">
        <v>64.900000000000006</v>
      </c>
      <c r="C88" s="15">
        <v>81.8</v>
      </c>
      <c r="D88" s="15">
        <v>84.6</v>
      </c>
      <c r="E88" s="15">
        <v>93.4</v>
      </c>
      <c r="F88" s="15">
        <v>106.7</v>
      </c>
      <c r="G88" s="15"/>
      <c r="H88" s="15"/>
      <c r="I88" s="15"/>
      <c r="J88" s="15"/>
      <c r="K88" s="15"/>
      <c r="L88" s="15"/>
      <c r="M88" s="15"/>
      <c r="N88" s="290">
        <f>SUM(B88:M88)/12</f>
        <v>35.949999999999996</v>
      </c>
      <c r="O88" s="210"/>
      <c r="P88" s="57"/>
      <c r="Q88" s="493"/>
      <c r="R88" s="493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31"/>
      <c r="D89" s="502"/>
    </row>
    <row r="90" spans="1:26" s="526" customFormat="1" ht="9.9499999999999993" customHeight="1">
      <c r="D90" s="50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F89" sqref="F89"/>
    </sheetView>
  </sheetViews>
  <sheetFormatPr defaultRowHeight="9.9499999999999993" customHeight="1"/>
  <cols>
    <col min="1" max="1" width="8" style="512" customWidth="1"/>
    <col min="2" max="13" width="6.125" style="512" customWidth="1"/>
    <col min="14" max="26" width="7.625" style="512" customWidth="1"/>
    <col min="27" max="16384" width="9" style="512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6" t="s">
        <v>194</v>
      </c>
      <c r="B25" s="497">
        <v>74.8</v>
      </c>
      <c r="C25" s="497">
        <v>80</v>
      </c>
      <c r="D25" s="497">
        <v>85.8</v>
      </c>
      <c r="E25" s="497">
        <v>89.3</v>
      </c>
      <c r="F25" s="497">
        <v>92</v>
      </c>
      <c r="G25" s="497">
        <v>92.3</v>
      </c>
      <c r="H25" s="497">
        <v>93.1</v>
      </c>
      <c r="I25" s="497">
        <v>83.1</v>
      </c>
      <c r="J25" s="497">
        <v>74.400000000000006</v>
      </c>
      <c r="K25" s="497">
        <v>84.4</v>
      </c>
      <c r="L25" s="497">
        <v>80.8</v>
      </c>
      <c r="M25" s="497">
        <v>81.400000000000006</v>
      </c>
      <c r="N25" s="291">
        <f>SUM(B25:M25)</f>
        <v>1011.4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6" t="s">
        <v>197</v>
      </c>
      <c r="B26" s="497">
        <v>67.3</v>
      </c>
      <c r="C26" s="497">
        <v>73</v>
      </c>
      <c r="D26" s="497">
        <v>86.4</v>
      </c>
      <c r="E26" s="497">
        <v>89</v>
      </c>
      <c r="F26" s="497">
        <v>74.5</v>
      </c>
      <c r="G26" s="497">
        <v>91.5</v>
      </c>
      <c r="H26" s="497">
        <v>85.7</v>
      </c>
      <c r="I26" s="497">
        <v>83.3</v>
      </c>
      <c r="J26" s="497">
        <v>85</v>
      </c>
      <c r="K26" s="497">
        <v>90.2</v>
      </c>
      <c r="L26" s="497">
        <v>91.7</v>
      </c>
      <c r="M26" s="497">
        <v>82.4</v>
      </c>
      <c r="N26" s="498">
        <f>SUM(B26:M26)</f>
        <v>1000.0000000000001</v>
      </c>
      <c r="O26" s="499">
        <f>ROUND(N26/N25*100,1)</f>
        <v>98.9</v>
      </c>
      <c r="P26" s="503"/>
      <c r="Q26" s="504"/>
      <c r="R26" s="504"/>
      <c r="S26" s="503"/>
      <c r="T26" s="503"/>
      <c r="U26" s="503"/>
      <c r="V26" s="503"/>
      <c r="W26" s="503"/>
      <c r="X26" s="503"/>
      <c r="Y26" s="503"/>
      <c r="Z26" s="503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6" t="s">
        <v>203</v>
      </c>
      <c r="B27" s="497">
        <v>65.8</v>
      </c>
      <c r="C27" s="497">
        <v>77.2</v>
      </c>
      <c r="D27" s="497">
        <v>98.6</v>
      </c>
      <c r="E27" s="497">
        <v>102.1</v>
      </c>
      <c r="F27" s="497">
        <v>107.9</v>
      </c>
      <c r="G27" s="497">
        <v>110.2</v>
      </c>
      <c r="H27" s="497">
        <v>110.1</v>
      </c>
      <c r="I27" s="497">
        <v>92.2</v>
      </c>
      <c r="J27" s="497">
        <v>93.8</v>
      </c>
      <c r="K27" s="497">
        <v>96.7</v>
      </c>
      <c r="L27" s="497">
        <v>111.1</v>
      </c>
      <c r="M27" s="497">
        <v>104.1</v>
      </c>
      <c r="N27" s="498">
        <f>SUM(B27:M27)</f>
        <v>1169.8</v>
      </c>
      <c r="O27" s="499">
        <f t="shared" ref="O27:O29" si="0">ROUND(N27/N26*100,1)</f>
        <v>117</v>
      </c>
      <c r="P27" s="503"/>
      <c r="Q27" s="504"/>
      <c r="R27" s="504"/>
      <c r="S27" s="503"/>
      <c r="T27" s="503"/>
      <c r="U27" s="503"/>
      <c r="V27" s="503"/>
      <c r="W27" s="503"/>
      <c r="X27" s="503"/>
      <c r="Y27" s="503"/>
      <c r="Z27" s="503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6" t="s">
        <v>210</v>
      </c>
      <c r="B28" s="497">
        <v>86.4</v>
      </c>
      <c r="C28" s="497">
        <v>105.9</v>
      </c>
      <c r="D28" s="497">
        <v>115.8</v>
      </c>
      <c r="E28" s="497">
        <v>124.6</v>
      </c>
      <c r="F28" s="497">
        <v>121.9</v>
      </c>
      <c r="G28" s="497">
        <v>135.4</v>
      </c>
      <c r="H28" s="497">
        <v>137.80000000000001</v>
      </c>
      <c r="I28" s="497">
        <v>127</v>
      </c>
      <c r="J28" s="497">
        <v>126.1</v>
      </c>
      <c r="K28" s="497">
        <v>125.2</v>
      </c>
      <c r="L28" s="497">
        <v>122.8</v>
      </c>
      <c r="M28" s="497">
        <v>110</v>
      </c>
      <c r="N28" s="498">
        <f>SUM(B28:M28)</f>
        <v>1438.8999999999999</v>
      </c>
      <c r="O28" s="499">
        <f t="shared" si="0"/>
        <v>123</v>
      </c>
      <c r="P28" s="503"/>
      <c r="Q28" s="504"/>
      <c r="R28" s="504"/>
      <c r="S28" s="503"/>
      <c r="T28" s="503"/>
      <c r="U28" s="503"/>
      <c r="V28" s="503"/>
      <c r="W28" s="503"/>
      <c r="X28" s="503"/>
      <c r="Y28" s="503"/>
      <c r="Z28" s="503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6" t="s">
        <v>219</v>
      </c>
      <c r="B29" s="497">
        <v>91</v>
      </c>
      <c r="C29" s="497">
        <v>88.5</v>
      </c>
      <c r="D29" s="497">
        <v>127.1</v>
      </c>
      <c r="E29" s="497">
        <v>123.6</v>
      </c>
      <c r="F29" s="497">
        <v>127.3</v>
      </c>
      <c r="G29" s="497"/>
      <c r="H29" s="497"/>
      <c r="I29" s="497"/>
      <c r="J29" s="497"/>
      <c r="K29" s="497"/>
      <c r="L29" s="497"/>
      <c r="M29" s="497"/>
      <c r="N29" s="498">
        <f>SUM(B29:M29)</f>
        <v>557.5</v>
      </c>
      <c r="O29" s="499">
        <f t="shared" si="0"/>
        <v>38.700000000000003</v>
      </c>
      <c r="P29" s="503"/>
      <c r="Q29" s="505"/>
      <c r="R29" s="505"/>
      <c r="S29" s="503"/>
      <c r="T29" s="503"/>
      <c r="U29" s="503"/>
      <c r="V29" s="503"/>
      <c r="W29" s="503"/>
      <c r="X29" s="503"/>
      <c r="Y29" s="503"/>
      <c r="Z29" s="503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9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1" customFormat="1" ht="11.1" customHeight="1">
      <c r="A53" s="506"/>
      <c r="B53" s="507" t="s">
        <v>90</v>
      </c>
      <c r="C53" s="507" t="s">
        <v>91</v>
      </c>
      <c r="D53" s="507" t="s">
        <v>92</v>
      </c>
      <c r="E53" s="507" t="s">
        <v>93</v>
      </c>
      <c r="F53" s="507" t="s">
        <v>94</v>
      </c>
      <c r="G53" s="507" t="s">
        <v>95</v>
      </c>
      <c r="H53" s="507" t="s">
        <v>96</v>
      </c>
      <c r="I53" s="507" t="s">
        <v>97</v>
      </c>
      <c r="J53" s="507" t="s">
        <v>98</v>
      </c>
      <c r="K53" s="507" t="s">
        <v>99</v>
      </c>
      <c r="L53" s="507" t="s">
        <v>100</v>
      </c>
      <c r="M53" s="507" t="s">
        <v>101</v>
      </c>
      <c r="N53" s="508" t="s">
        <v>150</v>
      </c>
      <c r="O53" s="509" t="s">
        <v>152</v>
      </c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</row>
    <row r="54" spans="1:48" s="421" customFormat="1" ht="11.1" customHeight="1">
      <c r="A54" s="496" t="s">
        <v>194</v>
      </c>
      <c r="B54" s="497">
        <v>80</v>
      </c>
      <c r="C54" s="497">
        <v>84.1</v>
      </c>
      <c r="D54" s="497">
        <v>84.5</v>
      </c>
      <c r="E54" s="497">
        <v>90.6</v>
      </c>
      <c r="F54" s="497">
        <v>100.8</v>
      </c>
      <c r="G54" s="497">
        <v>107.1</v>
      </c>
      <c r="H54" s="497">
        <v>100.5</v>
      </c>
      <c r="I54" s="497">
        <v>87.9</v>
      </c>
      <c r="J54" s="497">
        <v>85</v>
      </c>
      <c r="K54" s="497">
        <v>81.8</v>
      </c>
      <c r="L54" s="497">
        <v>84.8</v>
      </c>
      <c r="M54" s="497">
        <v>80.8</v>
      </c>
      <c r="N54" s="498">
        <f>SUM(B54:M54)/12</f>
        <v>88.99166666666666</v>
      </c>
      <c r="O54" s="499">
        <v>105.2</v>
      </c>
      <c r="P54" s="500"/>
      <c r="Q54" s="501"/>
      <c r="R54" s="501"/>
      <c r="S54" s="500"/>
      <c r="T54" s="500"/>
      <c r="U54" s="500"/>
      <c r="V54" s="500"/>
      <c r="W54" s="500"/>
      <c r="X54" s="500"/>
      <c r="Y54" s="500"/>
      <c r="Z54" s="500"/>
      <c r="AA54" s="502"/>
      <c r="AB54" s="502"/>
      <c r="AC54" s="502"/>
      <c r="AD54" s="502"/>
      <c r="AE54" s="502"/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</row>
    <row r="55" spans="1:48" s="421" customFormat="1" ht="11.1" customHeight="1">
      <c r="A55" s="496" t="s">
        <v>197</v>
      </c>
      <c r="B55" s="497">
        <v>87.5</v>
      </c>
      <c r="C55" s="497">
        <v>86</v>
      </c>
      <c r="D55" s="497">
        <v>88.7</v>
      </c>
      <c r="E55" s="497">
        <v>92</v>
      </c>
      <c r="F55" s="497">
        <v>87.1</v>
      </c>
      <c r="G55" s="497">
        <v>88.8</v>
      </c>
      <c r="H55" s="497">
        <v>85.6</v>
      </c>
      <c r="I55" s="497">
        <v>85.8</v>
      </c>
      <c r="J55" s="497">
        <v>84.5</v>
      </c>
      <c r="K55" s="497">
        <v>89.5</v>
      </c>
      <c r="L55" s="497">
        <v>92.2</v>
      </c>
      <c r="M55" s="497">
        <v>85.7</v>
      </c>
      <c r="N55" s="498">
        <f>SUM(B55:M55)/12</f>
        <v>87.783333333333317</v>
      </c>
      <c r="O55" s="499">
        <f t="shared" ref="O55:O56" si="1">ROUND(N55/N54*100,1)</f>
        <v>98.6</v>
      </c>
      <c r="P55" s="500"/>
      <c r="Q55" s="501"/>
      <c r="R55" s="501"/>
      <c r="S55" s="500"/>
      <c r="T55" s="500"/>
      <c r="U55" s="500"/>
      <c r="V55" s="500"/>
      <c r="W55" s="500"/>
      <c r="X55" s="500"/>
      <c r="Y55" s="500"/>
      <c r="Z55" s="500"/>
      <c r="AA55" s="502"/>
      <c r="AB55" s="502"/>
      <c r="AC55" s="502"/>
      <c r="AD55" s="502"/>
      <c r="AE55" s="502"/>
      <c r="AF55" s="502"/>
      <c r="AG55" s="502"/>
      <c r="AH55" s="502"/>
      <c r="AI55" s="502"/>
      <c r="AJ55" s="502"/>
      <c r="AK55" s="502"/>
      <c r="AL55" s="502"/>
      <c r="AM55" s="502"/>
      <c r="AN55" s="502"/>
      <c r="AO55" s="502"/>
      <c r="AP55" s="502"/>
      <c r="AQ55" s="502"/>
      <c r="AR55" s="502"/>
      <c r="AS55" s="502"/>
      <c r="AT55" s="502"/>
      <c r="AU55" s="502"/>
      <c r="AV55" s="502"/>
    </row>
    <row r="56" spans="1:48" s="421" customFormat="1" ht="11.1" customHeight="1">
      <c r="A56" s="496" t="s">
        <v>203</v>
      </c>
      <c r="B56" s="497">
        <v>84</v>
      </c>
      <c r="C56" s="497">
        <v>84.8</v>
      </c>
      <c r="D56" s="497">
        <v>92.1</v>
      </c>
      <c r="E56" s="497">
        <v>91.6</v>
      </c>
      <c r="F56" s="497">
        <v>101.2</v>
      </c>
      <c r="G56" s="497">
        <v>98.3</v>
      </c>
      <c r="H56" s="497">
        <v>99.7</v>
      </c>
      <c r="I56" s="497">
        <v>93.7</v>
      </c>
      <c r="J56" s="497">
        <v>97.1</v>
      </c>
      <c r="K56" s="497">
        <v>93.4</v>
      </c>
      <c r="L56" s="497">
        <v>102.6</v>
      </c>
      <c r="M56" s="497">
        <v>94.6</v>
      </c>
      <c r="N56" s="498">
        <f>SUM(B56:M56)/12</f>
        <v>94.424999999999997</v>
      </c>
      <c r="O56" s="499">
        <f t="shared" si="1"/>
        <v>107.6</v>
      </c>
      <c r="P56" s="500"/>
      <c r="Q56" s="501"/>
      <c r="R56" s="501"/>
      <c r="S56" s="500"/>
      <c r="T56" s="500"/>
      <c r="U56" s="500"/>
      <c r="V56" s="500"/>
      <c r="W56" s="500"/>
      <c r="X56" s="500"/>
      <c r="Y56" s="500"/>
      <c r="Z56" s="500"/>
      <c r="AA56" s="502"/>
    </row>
    <row r="57" spans="1:48" s="421" customFormat="1" ht="11.1" customHeight="1">
      <c r="A57" s="10" t="s">
        <v>210</v>
      </c>
      <c r="B57" s="217">
        <v>92.5</v>
      </c>
      <c r="C57" s="217">
        <v>102.9</v>
      </c>
      <c r="D57" s="217">
        <v>99.4</v>
      </c>
      <c r="E57" s="217">
        <v>109.4</v>
      </c>
      <c r="F57" s="217">
        <v>112.9</v>
      </c>
      <c r="G57" s="217">
        <v>124.7</v>
      </c>
      <c r="H57" s="217">
        <v>123</v>
      </c>
      <c r="I57" s="217">
        <v>131.30000000000001</v>
      </c>
      <c r="J57" s="217">
        <v>130.1</v>
      </c>
      <c r="K57" s="217">
        <v>132.19999999999999</v>
      </c>
      <c r="L57" s="217">
        <v>134.30000000000001</v>
      </c>
      <c r="M57" s="217">
        <v>124.2</v>
      </c>
      <c r="N57" s="498">
        <f>SUM(B57:M57)/12</f>
        <v>118.075</v>
      </c>
      <c r="O57" s="499">
        <v>124.2</v>
      </c>
      <c r="P57" s="500"/>
      <c r="Q57" s="501"/>
      <c r="R57" s="501"/>
      <c r="S57" s="500"/>
      <c r="T57" s="500"/>
      <c r="U57" s="500"/>
      <c r="V57" s="500"/>
      <c r="W57" s="500"/>
      <c r="X57" s="500"/>
      <c r="Y57" s="500"/>
      <c r="Z57" s="500"/>
      <c r="AA57" s="502"/>
    </row>
    <row r="58" spans="1:48" s="214" customFormat="1" ht="11.1" customHeight="1">
      <c r="A58" s="10" t="s">
        <v>219</v>
      </c>
      <c r="B58" s="217">
        <v>120.5</v>
      </c>
      <c r="C58" s="217">
        <v>109</v>
      </c>
      <c r="D58" s="217">
        <v>119.8</v>
      </c>
      <c r="E58" s="217">
        <v>121.6</v>
      </c>
      <c r="F58" s="217">
        <v>136.1</v>
      </c>
      <c r="G58" s="217"/>
      <c r="H58" s="217"/>
      <c r="I58" s="217"/>
      <c r="J58" s="217"/>
      <c r="K58" s="217"/>
      <c r="L58" s="217"/>
      <c r="M58" s="217"/>
      <c r="N58" s="291">
        <f>SUM(B58:M58)/12</f>
        <v>50.583333333333336</v>
      </c>
      <c r="O58" s="499"/>
      <c r="P58" s="224"/>
      <c r="Q58" s="494"/>
      <c r="R58" s="494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2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2"/>
        <v>94.866666666666674</v>
      </c>
      <c r="O85" s="296">
        <f t="shared" ref="O85:O88" si="3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2"/>
        <v>102.89999999999999</v>
      </c>
      <c r="O86" s="296">
        <f t="shared" si="3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210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2"/>
        <v>102.07499999999999</v>
      </c>
      <c r="O87" s="296">
        <f t="shared" si="3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219</v>
      </c>
      <c r="B88" s="210">
        <v>76</v>
      </c>
      <c r="C88" s="210">
        <v>82.2</v>
      </c>
      <c r="D88" s="210">
        <v>106.4</v>
      </c>
      <c r="E88" s="210">
        <v>101.7</v>
      </c>
      <c r="F88" s="210">
        <v>93.2</v>
      </c>
      <c r="G88" s="210"/>
      <c r="H88" s="210"/>
      <c r="I88" s="210"/>
      <c r="J88" s="210"/>
      <c r="K88" s="210"/>
      <c r="L88" s="210"/>
      <c r="M88" s="210"/>
      <c r="N88" s="290">
        <f t="shared" si="2"/>
        <v>38.291666666666664</v>
      </c>
      <c r="O88" s="296">
        <f t="shared" si="3"/>
        <v>37.5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E89" s="53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F89" sqref="F89"/>
    </sheetView>
  </sheetViews>
  <sheetFormatPr defaultRowHeight="9.9499999999999993" customHeight="1"/>
  <cols>
    <col min="1" max="1" width="8" style="511" customWidth="1"/>
    <col min="2" max="13" width="6.125" style="511" customWidth="1"/>
    <col min="14" max="26" width="7.625" style="511" customWidth="1"/>
    <col min="27" max="16384" width="9" style="511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7">
        <v>7.5</v>
      </c>
      <c r="C25" s="217">
        <v>8</v>
      </c>
      <c r="D25" s="217">
        <v>8.6</v>
      </c>
      <c r="E25" s="217">
        <v>8.9</v>
      </c>
      <c r="F25" s="217">
        <v>9.1999999999999993</v>
      </c>
      <c r="G25" s="217">
        <v>9.1999999999999993</v>
      </c>
      <c r="H25" s="217">
        <v>9.3000000000000007</v>
      </c>
      <c r="I25" s="217">
        <v>8.3000000000000007</v>
      </c>
      <c r="J25" s="217">
        <v>7.4</v>
      </c>
      <c r="K25" s="217">
        <v>8.4</v>
      </c>
      <c r="L25" s="217">
        <v>8.1</v>
      </c>
      <c r="M25" s="217">
        <v>8.1</v>
      </c>
      <c r="N25" s="291">
        <f>SUM(B25:M25)</f>
        <v>101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7">
        <v>6.7</v>
      </c>
      <c r="C26" s="217">
        <v>7.3</v>
      </c>
      <c r="D26" s="217">
        <v>8.6</v>
      </c>
      <c r="E26" s="217">
        <v>8.9</v>
      </c>
      <c r="F26" s="217">
        <v>7.5</v>
      </c>
      <c r="G26" s="217">
        <v>9.1</v>
      </c>
      <c r="H26" s="217">
        <v>8.6</v>
      </c>
      <c r="I26" s="217">
        <v>8.3000000000000007</v>
      </c>
      <c r="J26" s="217">
        <v>8.5</v>
      </c>
      <c r="K26" s="217">
        <v>9</v>
      </c>
      <c r="L26" s="217">
        <v>9.1999999999999993</v>
      </c>
      <c r="M26" s="217">
        <v>8.1999999999999993</v>
      </c>
      <c r="N26" s="291">
        <f>SUM(B26:M26)</f>
        <v>99.9</v>
      </c>
      <c r="O26" s="286">
        <f>ROUND(N26/N25*100,1)</f>
        <v>98.9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203</v>
      </c>
      <c r="B27" s="217">
        <v>6.6</v>
      </c>
      <c r="C27" s="217">
        <v>7.7</v>
      </c>
      <c r="D27" s="217">
        <v>9.9</v>
      </c>
      <c r="E27" s="217">
        <v>10.199999999999999</v>
      </c>
      <c r="F27" s="217">
        <v>10.8</v>
      </c>
      <c r="G27" s="217">
        <v>11</v>
      </c>
      <c r="H27" s="217">
        <v>11</v>
      </c>
      <c r="I27" s="217">
        <v>9.1999999999999993</v>
      </c>
      <c r="J27" s="217">
        <v>9.4</v>
      </c>
      <c r="K27" s="217">
        <v>9.6999999999999993</v>
      </c>
      <c r="L27" s="217">
        <v>11.1</v>
      </c>
      <c r="M27" s="217">
        <v>10.4</v>
      </c>
      <c r="N27" s="423">
        <f>SUM(B27:M27)</f>
        <v>117.00000000000001</v>
      </c>
      <c r="O27" s="286">
        <f t="shared" ref="O27:O29" si="0">ROUND(N27/N26*100,1)</f>
        <v>117.1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210</v>
      </c>
      <c r="B28" s="217">
        <v>8.6</v>
      </c>
      <c r="C28" s="217">
        <v>10.6</v>
      </c>
      <c r="D28" s="217">
        <v>11.6</v>
      </c>
      <c r="E28" s="217">
        <v>12.5</v>
      </c>
      <c r="F28" s="217">
        <v>12.2</v>
      </c>
      <c r="G28" s="217">
        <v>13.5</v>
      </c>
      <c r="H28" s="217">
        <v>13.8</v>
      </c>
      <c r="I28" s="217">
        <v>12.7</v>
      </c>
      <c r="J28" s="217">
        <v>12.6</v>
      </c>
      <c r="K28" s="217">
        <v>12.5</v>
      </c>
      <c r="L28" s="217">
        <v>12.3</v>
      </c>
      <c r="M28" s="217">
        <v>11</v>
      </c>
      <c r="N28" s="291">
        <f>SUM(B28:M28)</f>
        <v>143.9</v>
      </c>
      <c r="O28" s="286">
        <f t="shared" si="0"/>
        <v>123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219</v>
      </c>
      <c r="B29" s="217">
        <v>9.1</v>
      </c>
      <c r="C29" s="217">
        <v>8.9</v>
      </c>
      <c r="D29" s="217">
        <v>12.7</v>
      </c>
      <c r="E29" s="217">
        <v>12.4</v>
      </c>
      <c r="F29" s="217">
        <v>12.7</v>
      </c>
      <c r="G29" s="217"/>
      <c r="H29" s="217"/>
      <c r="I29" s="217"/>
      <c r="J29" s="217"/>
      <c r="K29" s="217"/>
      <c r="L29" s="217"/>
      <c r="M29" s="217"/>
      <c r="N29" s="291">
        <f>SUM(B29:M29)</f>
        <v>55.8</v>
      </c>
      <c r="O29" s="286">
        <f t="shared" si="0"/>
        <v>38.799999999999997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9"/>
    </row>
    <row r="53" spans="1:48" s="214" customFormat="1" ht="11.1" customHeight="1">
      <c r="A53" s="15"/>
      <c r="B53" s="208" t="s">
        <v>90</v>
      </c>
      <c r="C53" s="208" t="s">
        <v>91</v>
      </c>
      <c r="D53" s="208" t="s">
        <v>92</v>
      </c>
      <c r="E53" s="208" t="s">
        <v>93</v>
      </c>
      <c r="F53" s="208" t="s">
        <v>94</v>
      </c>
      <c r="G53" s="208" t="s">
        <v>95</v>
      </c>
      <c r="H53" s="208" t="s">
        <v>96</v>
      </c>
      <c r="I53" s="208" t="s">
        <v>97</v>
      </c>
      <c r="J53" s="208" t="s">
        <v>98</v>
      </c>
      <c r="K53" s="208" t="s">
        <v>99</v>
      </c>
      <c r="L53" s="208" t="s">
        <v>100</v>
      </c>
      <c r="M53" s="208" t="s">
        <v>101</v>
      </c>
      <c r="N53" s="285" t="s">
        <v>150</v>
      </c>
      <c r="O53" s="211" t="s">
        <v>152</v>
      </c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</row>
    <row r="54" spans="1:48" s="214" customFormat="1" ht="11.1" customHeight="1">
      <c r="A54" s="10" t="s">
        <v>194</v>
      </c>
      <c r="B54" s="217">
        <v>8</v>
      </c>
      <c r="C54" s="217">
        <v>8.4</v>
      </c>
      <c r="D54" s="217">
        <v>8.5</v>
      </c>
      <c r="E54" s="217">
        <v>9.1</v>
      </c>
      <c r="F54" s="217">
        <v>10.1</v>
      </c>
      <c r="G54" s="217">
        <v>10.7</v>
      </c>
      <c r="H54" s="217">
        <v>10.1</v>
      </c>
      <c r="I54" s="217">
        <v>8.8000000000000007</v>
      </c>
      <c r="J54" s="217">
        <v>8.5</v>
      </c>
      <c r="K54" s="217">
        <v>8.1999999999999993</v>
      </c>
      <c r="L54" s="217">
        <v>8.5</v>
      </c>
      <c r="M54" s="217">
        <v>8.1</v>
      </c>
      <c r="N54" s="291">
        <f>SUM(B54:M54)/12</f>
        <v>8.9166666666666661</v>
      </c>
      <c r="O54" s="286">
        <v>105.4</v>
      </c>
      <c r="P54" s="224"/>
      <c r="Q54" s="391"/>
      <c r="R54" s="391"/>
      <c r="S54" s="224"/>
      <c r="T54" s="224"/>
      <c r="U54" s="224"/>
      <c r="V54" s="224"/>
      <c r="W54" s="224"/>
      <c r="X54" s="224"/>
      <c r="Y54" s="224"/>
      <c r="Z54" s="224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</row>
    <row r="55" spans="1:48" s="214" customFormat="1" ht="11.1" customHeight="1">
      <c r="A55" s="10" t="s">
        <v>197</v>
      </c>
      <c r="B55" s="217">
        <v>8.6999999999999993</v>
      </c>
      <c r="C55" s="217">
        <v>8.6</v>
      </c>
      <c r="D55" s="217">
        <v>8.9</v>
      </c>
      <c r="E55" s="217">
        <v>9.1999999999999993</v>
      </c>
      <c r="F55" s="217">
        <v>8.6999999999999993</v>
      </c>
      <c r="G55" s="217">
        <v>8.9</v>
      </c>
      <c r="H55" s="217">
        <v>8.6</v>
      </c>
      <c r="I55" s="217">
        <v>8.6</v>
      </c>
      <c r="J55" s="217">
        <v>8.5</v>
      </c>
      <c r="K55" s="217">
        <v>8.9</v>
      </c>
      <c r="L55" s="217">
        <v>9.1999999999999993</v>
      </c>
      <c r="M55" s="217">
        <v>8.6</v>
      </c>
      <c r="N55" s="291">
        <f>SUM(B55:M55)/12</f>
        <v>8.7833333333333332</v>
      </c>
      <c r="O55" s="286">
        <f t="shared" ref="O55:O56" si="1">ROUND(N55/N54*100,1)</f>
        <v>98.5</v>
      </c>
      <c r="P55" s="224"/>
      <c r="Q55" s="391"/>
      <c r="R55" s="391"/>
      <c r="S55" s="224"/>
      <c r="T55" s="224"/>
      <c r="U55" s="224"/>
      <c r="V55" s="224"/>
      <c r="W55" s="224"/>
      <c r="X55" s="224"/>
      <c r="Y55" s="224"/>
      <c r="Z55" s="224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</row>
    <row r="56" spans="1:48" s="214" customFormat="1" ht="11.1" customHeight="1">
      <c r="A56" s="10" t="s">
        <v>203</v>
      </c>
      <c r="B56" s="217">
        <v>8.4</v>
      </c>
      <c r="C56" s="217">
        <v>8.5</v>
      </c>
      <c r="D56" s="217">
        <v>9.1999999999999993</v>
      </c>
      <c r="E56" s="217">
        <v>9.1999999999999993</v>
      </c>
      <c r="F56" s="217">
        <v>10.1</v>
      </c>
      <c r="G56" s="217">
        <v>9.8000000000000007</v>
      </c>
      <c r="H56" s="217">
        <v>10</v>
      </c>
      <c r="I56" s="217">
        <v>9.4</v>
      </c>
      <c r="J56" s="217">
        <v>9.6999999999999993</v>
      </c>
      <c r="K56" s="217">
        <v>9.3000000000000007</v>
      </c>
      <c r="L56" s="217">
        <v>10.3</v>
      </c>
      <c r="M56" s="217">
        <v>9.5</v>
      </c>
      <c r="N56" s="291">
        <f>SUM(B56:M56)/12</f>
        <v>9.4500000000000011</v>
      </c>
      <c r="O56" s="286">
        <f t="shared" si="1"/>
        <v>107.6</v>
      </c>
      <c r="P56" s="224"/>
      <c r="Q56" s="391"/>
      <c r="R56" s="391"/>
      <c r="S56" s="224"/>
      <c r="T56" s="224"/>
      <c r="U56" s="224"/>
      <c r="V56" s="224"/>
      <c r="W56" s="224"/>
      <c r="X56" s="224"/>
      <c r="Y56" s="224"/>
      <c r="Z56" s="224"/>
      <c r="AA56" s="212"/>
    </row>
    <row r="57" spans="1:48" s="214" customFormat="1" ht="11.1" customHeight="1">
      <c r="A57" s="10" t="s">
        <v>210</v>
      </c>
      <c r="B57" s="217">
        <v>9.3000000000000007</v>
      </c>
      <c r="C57" s="217">
        <v>10.3</v>
      </c>
      <c r="D57" s="217">
        <v>9.9</v>
      </c>
      <c r="E57" s="217">
        <v>10.9</v>
      </c>
      <c r="F57" s="217">
        <v>11.3</v>
      </c>
      <c r="G57" s="217">
        <v>12.5</v>
      </c>
      <c r="H57" s="217">
        <v>12.3</v>
      </c>
      <c r="I57" s="217">
        <v>13.1</v>
      </c>
      <c r="J57" s="217">
        <v>13</v>
      </c>
      <c r="K57" s="217">
        <v>13.2</v>
      </c>
      <c r="L57" s="217">
        <v>13.4</v>
      </c>
      <c r="M57" s="217">
        <v>12.4</v>
      </c>
      <c r="N57" s="291">
        <f>SUM(B57:M57)/12</f>
        <v>11.799999999999999</v>
      </c>
      <c r="O57" s="286">
        <v>124.2</v>
      </c>
      <c r="P57" s="224"/>
      <c r="Q57" s="391"/>
      <c r="R57" s="391"/>
      <c r="S57" s="224"/>
      <c r="T57" s="224"/>
      <c r="U57" s="224"/>
      <c r="V57" s="224"/>
      <c r="W57" s="224"/>
      <c r="X57" s="224"/>
      <c r="Y57" s="224"/>
      <c r="Z57" s="224"/>
      <c r="AA57" s="212"/>
    </row>
    <row r="58" spans="1:48" s="214" customFormat="1" ht="11.1" customHeight="1">
      <c r="A58" s="10" t="s">
        <v>219</v>
      </c>
      <c r="B58" s="217">
        <v>12</v>
      </c>
      <c r="C58" s="217">
        <v>10.9</v>
      </c>
      <c r="D58" s="217">
        <v>12</v>
      </c>
      <c r="E58" s="217">
        <v>12.2</v>
      </c>
      <c r="F58" s="217">
        <v>13.6</v>
      </c>
      <c r="G58" s="217"/>
      <c r="H58" s="217"/>
      <c r="I58" s="217"/>
      <c r="J58" s="217"/>
      <c r="K58" s="217"/>
      <c r="L58" s="217"/>
      <c r="M58" s="217"/>
      <c r="N58" s="291">
        <f>SUM(B58:M58)/12</f>
        <v>5.0583333333333327</v>
      </c>
      <c r="O58" s="286">
        <f t="shared" ref="O58" si="2">ROUND(N58/N57*100,1)</f>
        <v>42.9</v>
      </c>
      <c r="P58" s="224"/>
      <c r="Q58" s="494"/>
      <c r="R58" s="494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3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3"/>
        <v>94.866666666666674</v>
      </c>
      <c r="O85" s="296">
        <f t="shared" ref="O85:O88" si="4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3"/>
        <v>102.89999999999999</v>
      </c>
      <c r="O86" s="296">
        <f t="shared" si="4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210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3"/>
        <v>102.07499999999999</v>
      </c>
      <c r="O87" s="296">
        <f t="shared" si="4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219</v>
      </c>
      <c r="B88" s="210">
        <v>76</v>
      </c>
      <c r="C88" s="210">
        <v>82.2</v>
      </c>
      <c r="D88" s="210">
        <v>106.4</v>
      </c>
      <c r="E88" s="210">
        <v>101.7</v>
      </c>
      <c r="F88" s="210">
        <v>93.2</v>
      </c>
      <c r="G88" s="210"/>
      <c r="H88" s="210"/>
      <c r="I88" s="210"/>
      <c r="J88" s="210"/>
      <c r="K88" s="210"/>
      <c r="L88" s="210"/>
      <c r="M88" s="210"/>
      <c r="N88" s="290">
        <f t="shared" si="3"/>
        <v>38.291666666666664</v>
      </c>
      <c r="O88" s="296">
        <f t="shared" si="4"/>
        <v>37.5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R96" sqref="R96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7" width="7.625" style="316" customWidth="1"/>
    <col min="28" max="16384" width="9" style="316"/>
  </cols>
  <sheetData>
    <row r="7" spans="1:15" ht="9.9499999999999993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</row>
    <row r="8" spans="1:15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</row>
    <row r="9" spans="1:15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</row>
    <row r="10" spans="1:15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</row>
    <row r="11" spans="1:15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4" spans="1:15" ht="9.9499999999999993" customHeight="1">
      <c r="N14" s="317"/>
      <c r="O14" s="317"/>
    </row>
    <row r="17" spans="1:48" ht="9.9499999999999993" customHeight="1">
      <c r="O17" s="317"/>
    </row>
    <row r="18" spans="1:48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19" spans="1:48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</row>
    <row r="20" spans="1:48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317"/>
    </row>
    <row r="21" spans="1:48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317"/>
    </row>
    <row r="22" spans="1:48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7">
        <v>14.9</v>
      </c>
      <c r="C25" s="217">
        <v>16.399999999999999</v>
      </c>
      <c r="D25" s="217">
        <v>17.100000000000001</v>
      </c>
      <c r="E25" s="217">
        <v>17.600000000000001</v>
      </c>
      <c r="F25" s="217">
        <v>16.5</v>
      </c>
      <c r="G25" s="217">
        <v>16</v>
      </c>
      <c r="H25" s="217">
        <v>15.9</v>
      </c>
      <c r="I25" s="217">
        <v>13.1</v>
      </c>
      <c r="J25" s="217">
        <v>16.2</v>
      </c>
      <c r="K25" s="217">
        <v>16.7</v>
      </c>
      <c r="L25" s="217">
        <v>14.7</v>
      </c>
      <c r="M25" s="460">
        <v>14.9</v>
      </c>
      <c r="N25" s="291">
        <f>SUM(B25:M25)</f>
        <v>189.99999999999997</v>
      </c>
      <c r="O25" s="286">
        <v>106</v>
      </c>
      <c r="P25" s="220"/>
      <c r="Q25" s="391"/>
      <c r="R25" s="391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7">
        <v>13.6</v>
      </c>
      <c r="C26" s="217">
        <v>14.7</v>
      </c>
      <c r="D26" s="217">
        <v>13.4</v>
      </c>
      <c r="E26" s="217">
        <v>17.2</v>
      </c>
      <c r="F26" s="217">
        <v>14.6</v>
      </c>
      <c r="G26" s="217">
        <v>15.1</v>
      </c>
      <c r="H26" s="217">
        <v>15.7</v>
      </c>
      <c r="I26" s="217">
        <v>13</v>
      </c>
      <c r="J26" s="217">
        <v>15.8</v>
      </c>
      <c r="K26" s="217">
        <v>17.2</v>
      </c>
      <c r="L26" s="217">
        <v>15.7</v>
      </c>
      <c r="M26" s="460">
        <v>15.1</v>
      </c>
      <c r="N26" s="291">
        <f>SUM(B26:M26)</f>
        <v>181.09999999999997</v>
      </c>
      <c r="O26" s="286">
        <f>SUM(N26/N25)*100</f>
        <v>95.315789473684205</v>
      </c>
      <c r="P26" s="220"/>
      <c r="Q26" s="391"/>
      <c r="R26" s="391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7">
        <v>14.4</v>
      </c>
      <c r="C27" s="217">
        <v>14.3</v>
      </c>
      <c r="D27" s="217">
        <v>14.8</v>
      </c>
      <c r="E27" s="217">
        <v>15.4</v>
      </c>
      <c r="F27" s="217">
        <v>14</v>
      </c>
      <c r="G27" s="217">
        <v>14.7</v>
      </c>
      <c r="H27" s="217">
        <v>14</v>
      </c>
      <c r="I27" s="217">
        <v>13.2</v>
      </c>
      <c r="J27" s="217">
        <v>15.8</v>
      </c>
      <c r="K27" s="217">
        <v>14.9</v>
      </c>
      <c r="L27" s="217">
        <v>15.2</v>
      </c>
      <c r="M27" s="460">
        <v>14.8</v>
      </c>
      <c r="N27" s="394">
        <f>SUM(B27:M27)</f>
        <v>175.50000000000003</v>
      </c>
      <c r="O27" s="286">
        <f>SUM(N27/N26)*100</f>
        <v>96.907785753727254</v>
      </c>
      <c r="P27" s="220"/>
      <c r="Q27" s="391"/>
      <c r="R27" s="391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7">
        <v>14.1</v>
      </c>
      <c r="C28" s="217">
        <v>14.9</v>
      </c>
      <c r="D28" s="217">
        <v>16.399999999999999</v>
      </c>
      <c r="E28" s="217">
        <v>16.100000000000001</v>
      </c>
      <c r="F28" s="217">
        <v>15.5</v>
      </c>
      <c r="G28" s="217">
        <v>16.8</v>
      </c>
      <c r="H28" s="217">
        <v>16.100000000000001</v>
      </c>
      <c r="I28" s="217">
        <v>15</v>
      </c>
      <c r="J28" s="217">
        <v>17.8</v>
      </c>
      <c r="K28" s="217">
        <v>16.899999999999999</v>
      </c>
      <c r="L28" s="217">
        <v>15.7</v>
      </c>
      <c r="M28" s="460">
        <v>15.7</v>
      </c>
      <c r="N28" s="394">
        <f>SUM(B28:M28)</f>
        <v>191</v>
      </c>
      <c r="O28" s="286">
        <f>SUM(N28/N27)*100</f>
        <v>108.83190883190881</v>
      </c>
      <c r="P28" s="220"/>
      <c r="Q28" s="391"/>
      <c r="R28" s="391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219</v>
      </c>
      <c r="B29" s="217">
        <v>14.6</v>
      </c>
      <c r="C29" s="217">
        <v>14.9</v>
      </c>
      <c r="D29" s="217">
        <v>16</v>
      </c>
      <c r="E29" s="217">
        <v>15.6</v>
      </c>
      <c r="F29" s="217">
        <v>15.5</v>
      </c>
      <c r="G29" s="217"/>
      <c r="H29" s="217"/>
      <c r="I29" s="217"/>
      <c r="J29" s="217"/>
      <c r="K29" s="217"/>
      <c r="L29" s="217"/>
      <c r="M29" s="460"/>
      <c r="N29" s="394">
        <f>SUM(B29:M29)</f>
        <v>76.599999999999994</v>
      </c>
      <c r="O29" s="286">
        <f>SUM(N29/N28)*100</f>
        <v>40.104712041884817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7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7">
        <v>22</v>
      </c>
      <c r="C54" s="217">
        <v>22.5</v>
      </c>
      <c r="D54" s="217">
        <v>21.6</v>
      </c>
      <c r="E54" s="217">
        <v>22.3</v>
      </c>
      <c r="F54" s="217">
        <v>22.7</v>
      </c>
      <c r="G54" s="217">
        <v>22.1</v>
      </c>
      <c r="H54" s="217">
        <v>22.5</v>
      </c>
      <c r="I54" s="217">
        <v>22.5</v>
      </c>
      <c r="J54" s="217">
        <v>22.9</v>
      </c>
      <c r="K54" s="217">
        <v>23.4</v>
      </c>
      <c r="L54" s="217">
        <v>22.9</v>
      </c>
      <c r="M54" s="217">
        <v>22.4</v>
      </c>
      <c r="N54" s="291">
        <f t="shared" ref="N54:N58" si="0">SUM(B54:M54)/12</f>
        <v>22.483333333333334</v>
      </c>
      <c r="O54" s="286">
        <v>97</v>
      </c>
      <c r="P54" s="220"/>
      <c r="Q54" s="402"/>
      <c r="R54" s="402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7">
        <v>22.1</v>
      </c>
      <c r="C55" s="217">
        <v>22.8</v>
      </c>
      <c r="D55" s="217">
        <v>21.1</v>
      </c>
      <c r="E55" s="217">
        <v>21.5</v>
      </c>
      <c r="F55" s="217">
        <v>21.8</v>
      </c>
      <c r="G55" s="217">
        <v>21.9</v>
      </c>
      <c r="H55" s="217">
        <v>21.8</v>
      </c>
      <c r="I55" s="217">
        <v>21.1</v>
      </c>
      <c r="J55" s="217">
        <v>21.4</v>
      </c>
      <c r="K55" s="217">
        <v>22.2</v>
      </c>
      <c r="L55" s="217">
        <v>21.8</v>
      </c>
      <c r="M55" s="217">
        <v>21.3</v>
      </c>
      <c r="N55" s="291">
        <f t="shared" si="0"/>
        <v>21.733333333333334</v>
      </c>
      <c r="O55" s="286">
        <v>96.4</v>
      </c>
      <c r="P55" s="220"/>
      <c r="Q55" s="402"/>
      <c r="R55" s="402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7">
        <v>22.8</v>
      </c>
      <c r="C56" s="217">
        <v>22.7</v>
      </c>
      <c r="D56" s="217">
        <v>21.7</v>
      </c>
      <c r="E56" s="217">
        <v>21.4</v>
      </c>
      <c r="F56" s="217">
        <v>22</v>
      </c>
      <c r="G56" s="217">
        <v>21.7</v>
      </c>
      <c r="H56" s="217">
        <v>21.6</v>
      </c>
      <c r="I56" s="217">
        <v>21.9</v>
      </c>
      <c r="J56" s="217">
        <v>22.5</v>
      </c>
      <c r="K56" s="217">
        <v>22.3</v>
      </c>
      <c r="L56" s="217">
        <v>22.7</v>
      </c>
      <c r="M56" s="217">
        <v>22.4</v>
      </c>
      <c r="N56" s="291">
        <f t="shared" si="0"/>
        <v>22.141666666666666</v>
      </c>
      <c r="O56" s="286">
        <v>101.8</v>
      </c>
      <c r="P56" s="220"/>
      <c r="Q56" s="402"/>
      <c r="R56" s="402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7">
        <v>22.9</v>
      </c>
      <c r="C57" s="217">
        <v>22.8</v>
      </c>
      <c r="D57" s="217">
        <v>23.1</v>
      </c>
      <c r="E57" s="217">
        <v>23.2</v>
      </c>
      <c r="F57" s="217">
        <v>23</v>
      </c>
      <c r="G57" s="217">
        <v>23.1</v>
      </c>
      <c r="H57" s="217">
        <v>22.7</v>
      </c>
      <c r="I57" s="217">
        <v>22.8</v>
      </c>
      <c r="J57" s="217">
        <v>23.7</v>
      </c>
      <c r="K57" s="217">
        <v>24.1</v>
      </c>
      <c r="L57" s="217">
        <v>24.6</v>
      </c>
      <c r="M57" s="217">
        <v>24.6</v>
      </c>
      <c r="N57" s="291">
        <f t="shared" si="0"/>
        <v>23.383333333333336</v>
      </c>
      <c r="O57" s="286">
        <v>105.9</v>
      </c>
      <c r="P57" s="220"/>
      <c r="Q57" s="402"/>
      <c r="R57" s="402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219</v>
      </c>
      <c r="B58" s="217">
        <v>24.8</v>
      </c>
      <c r="C58" s="217">
        <v>25.3</v>
      </c>
      <c r="D58" s="217">
        <v>24.4</v>
      </c>
      <c r="E58" s="217">
        <v>23.9</v>
      </c>
      <c r="F58" s="217">
        <v>23.3</v>
      </c>
      <c r="G58" s="217"/>
      <c r="H58" s="217"/>
      <c r="I58" s="217"/>
      <c r="J58" s="217"/>
      <c r="K58" s="217"/>
      <c r="L58" s="217"/>
      <c r="M58" s="217"/>
      <c r="N58" s="291">
        <f t="shared" si="0"/>
        <v>10.141666666666667</v>
      </c>
      <c r="O58" s="286"/>
      <c r="P58" s="220"/>
      <c r="Q58" s="402"/>
      <c r="R58" s="402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8">
        <v>67</v>
      </c>
      <c r="C84" s="208">
        <v>72.3</v>
      </c>
      <c r="D84" s="208">
        <v>79.7</v>
      </c>
      <c r="E84" s="208">
        <v>78.7</v>
      </c>
      <c r="F84" s="208">
        <v>72.2</v>
      </c>
      <c r="G84" s="208">
        <v>72.7</v>
      </c>
      <c r="H84" s="208">
        <v>70.2</v>
      </c>
      <c r="I84" s="208">
        <v>58.1</v>
      </c>
      <c r="J84" s="208">
        <v>70.7</v>
      </c>
      <c r="K84" s="208">
        <v>71.099999999999994</v>
      </c>
      <c r="L84" s="208">
        <v>64.2</v>
      </c>
      <c r="M84" s="208">
        <v>66.8</v>
      </c>
      <c r="N84" s="290">
        <f t="shared" ref="N84:N88" si="1">SUM(B84:M84)/12</f>
        <v>70.308333333333337</v>
      </c>
      <c r="O84" s="210">
        <v>108.2</v>
      </c>
      <c r="P84" s="57"/>
      <c r="Q84" s="393"/>
      <c r="R84" s="393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8">
        <v>62.1</v>
      </c>
      <c r="C85" s="208">
        <v>63.9</v>
      </c>
      <c r="D85" s="208">
        <v>65</v>
      </c>
      <c r="E85" s="208">
        <v>79.5</v>
      </c>
      <c r="F85" s="208">
        <v>66.599999999999994</v>
      </c>
      <c r="G85" s="208">
        <v>69.099999999999994</v>
      </c>
      <c r="H85" s="208">
        <v>72.5</v>
      </c>
      <c r="I85" s="208">
        <v>62</v>
      </c>
      <c r="J85" s="208">
        <v>73.599999999999994</v>
      </c>
      <c r="K85" s="208">
        <v>77.099999999999994</v>
      </c>
      <c r="L85" s="208">
        <v>72.2</v>
      </c>
      <c r="M85" s="208">
        <v>71.3</v>
      </c>
      <c r="N85" s="290">
        <f t="shared" si="1"/>
        <v>69.575000000000003</v>
      </c>
      <c r="O85" s="210">
        <f t="shared" ref="O85:O86" si="2">ROUND(N85/N84*100,1)</f>
        <v>99</v>
      </c>
      <c r="P85" s="57"/>
      <c r="Q85" s="393"/>
      <c r="R85" s="393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8">
        <v>62.2</v>
      </c>
      <c r="C86" s="208">
        <v>62.8</v>
      </c>
      <c r="D86" s="208">
        <v>69</v>
      </c>
      <c r="E86" s="208">
        <v>72.2</v>
      </c>
      <c r="F86" s="208">
        <v>63.1</v>
      </c>
      <c r="G86" s="208">
        <v>68</v>
      </c>
      <c r="H86" s="208">
        <v>64.5</v>
      </c>
      <c r="I86" s="208">
        <v>59.7</v>
      </c>
      <c r="J86" s="208">
        <v>70</v>
      </c>
      <c r="K86" s="208">
        <v>67</v>
      </c>
      <c r="L86" s="208">
        <v>66.400000000000006</v>
      </c>
      <c r="M86" s="208">
        <v>66.3</v>
      </c>
      <c r="N86" s="290">
        <f t="shared" si="1"/>
        <v>65.933333333333323</v>
      </c>
      <c r="O86" s="210">
        <f t="shared" si="2"/>
        <v>94.8</v>
      </c>
      <c r="P86" s="57"/>
      <c r="Q86" s="393"/>
      <c r="R86" s="393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8">
        <v>61.1</v>
      </c>
      <c r="C87" s="208">
        <v>65.400000000000006</v>
      </c>
      <c r="D87" s="208">
        <v>70.900000000000006</v>
      </c>
      <c r="E87" s="208">
        <v>69.2</v>
      </c>
      <c r="F87" s="208">
        <v>67.3</v>
      </c>
      <c r="G87" s="208">
        <v>72.8</v>
      </c>
      <c r="H87" s="208">
        <v>71.2</v>
      </c>
      <c r="I87" s="208">
        <v>66</v>
      </c>
      <c r="J87" s="208">
        <v>74.900000000000006</v>
      </c>
      <c r="K87" s="208">
        <v>69.900000000000006</v>
      </c>
      <c r="L87" s="208">
        <v>63.4</v>
      </c>
      <c r="M87" s="208">
        <v>63.8</v>
      </c>
      <c r="N87" s="290">
        <f t="shared" si="1"/>
        <v>67.99166666666666</v>
      </c>
      <c r="O87" s="210">
        <v>103.2</v>
      </c>
      <c r="P87" s="57"/>
      <c r="Q87" s="393"/>
      <c r="R87" s="393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219</v>
      </c>
      <c r="B88" s="208">
        <v>58.8</v>
      </c>
      <c r="C88" s="208">
        <v>58.5</v>
      </c>
      <c r="D88" s="208">
        <v>66.2</v>
      </c>
      <c r="E88" s="208">
        <v>65.8</v>
      </c>
      <c r="F88" s="208">
        <v>67.099999999999994</v>
      </c>
      <c r="G88" s="208"/>
      <c r="H88" s="208"/>
      <c r="I88" s="208"/>
      <c r="J88" s="208"/>
      <c r="K88" s="208"/>
      <c r="L88" s="208"/>
      <c r="M88" s="208"/>
      <c r="N88" s="290">
        <f t="shared" si="1"/>
        <v>26.366666666666664</v>
      </c>
      <c r="O88" s="210"/>
      <c r="P88" s="57"/>
      <c r="Q88" s="493"/>
      <c r="R88" s="493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2018-07-05T00:15:34Z</cp:lastPrinted>
  <dcterms:created xsi:type="dcterms:W3CDTF">2004-08-12T01:21:30Z</dcterms:created>
  <dcterms:modified xsi:type="dcterms:W3CDTF">2018-07-30T10:50:17Z</dcterms:modified>
</cp:coreProperties>
</file>