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drawings/drawing21.xml" ContentType="application/vnd.openxmlformats-officedocument.drawingml.chartshapes+xml"/>
  <Override PartName="/xl/charts/chart26.xml" ContentType="application/vnd.openxmlformats-officedocument.drawingml.chart+xml"/>
  <Override PartName="/xl/drawings/drawing22.xml" ContentType="application/vnd.openxmlformats-officedocument.drawingml.chartshapes+xml"/>
  <Override PartName="/xl/charts/chart2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8.xml" ContentType="application/vnd.openxmlformats-officedocument.drawingml.chart+xml"/>
  <Override PartName="/xl/drawings/drawing25.xml" ContentType="application/vnd.openxmlformats-officedocument.drawingml.chartshapes+xml"/>
  <Override PartName="/xl/charts/chart29.xml" ContentType="application/vnd.openxmlformats-officedocument.drawingml.chart+xml"/>
  <Override PartName="/xl/drawings/drawing26.xml" ContentType="application/vnd.openxmlformats-officedocument.drawingml.chartshapes+xml"/>
  <Override PartName="/xl/charts/chart30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drawings/drawing29.xml" ContentType="application/vnd.openxmlformats-officedocument.drawingml.chartshapes+xml"/>
  <Override PartName="/xl/charts/chart32.xml" ContentType="application/vnd.openxmlformats-officedocument.drawingml.chart+xml"/>
  <Override PartName="/xl/drawings/drawing30.xml" ContentType="application/vnd.openxmlformats-officedocument.drawingml.chartshapes+xml"/>
  <Override PartName="/xl/charts/chart33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34.xml" ContentType="application/vnd.openxmlformats-officedocument.drawingml.chart+xml"/>
  <Override PartName="/xl/drawings/drawing33.xml" ContentType="application/vnd.openxmlformats-officedocument.drawingml.chartshapes+xml"/>
  <Override PartName="/xl/charts/chart35.xml" ContentType="application/vnd.openxmlformats-officedocument.drawingml.chart+xml"/>
  <Override PartName="/xl/drawings/drawing34.xml" ContentType="application/vnd.openxmlformats-officedocument.drawingml.chartshapes+xml"/>
  <Override PartName="/xl/charts/chart36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7.xml" ContentType="application/vnd.openxmlformats-officedocument.drawingml.chart+xml"/>
  <Override PartName="/xl/drawings/drawing37.xml" ContentType="application/vnd.openxmlformats-officedocument.drawingml.chartshapes+xml"/>
  <Override PartName="/xl/charts/chart38.xml" ContentType="application/vnd.openxmlformats-officedocument.drawingml.chart+xml"/>
  <Override PartName="/xl/drawings/drawing38.xml" ContentType="application/vnd.openxmlformats-officedocument.drawingml.chartshapes+xml"/>
  <Override PartName="/xl/charts/chart39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43.xml" ContentType="application/vnd.openxmlformats-officedocument.drawingml.chart+xml"/>
  <Override PartName="/xl/drawings/drawing45.xml" ContentType="application/vnd.openxmlformats-officedocument.drawingml.chartshapes+xml"/>
  <Override PartName="/xl/charts/chart44.xml" ContentType="application/vnd.openxmlformats-officedocument.drawingml.chart+xml"/>
  <Override PartName="/xl/drawings/drawing46.xml" ContentType="application/vnd.openxmlformats-officedocument.drawingml.chartshapes+xml"/>
  <Override PartName="/xl/charts/chart45.xml" ContentType="application/vnd.openxmlformats-officedocument.drawingml.chart+xml"/>
  <Override PartName="/xl/drawings/drawing4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F30" i="19" l="1"/>
  <c r="L11" i="41" l="1"/>
  <c r="L12" i="41"/>
  <c r="L13" i="41"/>
  <c r="L14" i="41"/>
  <c r="L15" i="41"/>
  <c r="L16" i="41"/>
  <c r="D23" i="8" l="1"/>
  <c r="O45" i="46" l="1"/>
  <c r="N88" i="51" l="1"/>
  <c r="N58" i="51"/>
  <c r="N29" i="51"/>
  <c r="N88" i="55"/>
  <c r="N58" i="55"/>
  <c r="N29" i="55"/>
  <c r="N88" i="56"/>
  <c r="N58" i="56"/>
  <c r="N29" i="56"/>
  <c r="N88" i="49"/>
  <c r="N58" i="49"/>
  <c r="N29" i="49"/>
  <c r="N88" i="48"/>
  <c r="N58" i="48"/>
  <c r="O58" i="48" s="1"/>
  <c r="N29" i="48"/>
  <c r="N75" i="47"/>
  <c r="N47" i="47"/>
  <c r="N23" i="47"/>
  <c r="N70" i="46"/>
  <c r="N46" i="46"/>
  <c r="N21" i="46"/>
  <c r="N90" i="54" l="1"/>
  <c r="N60" i="54"/>
  <c r="N30" i="54"/>
  <c r="D55" i="13" l="1"/>
  <c r="H44" i="15" l="1"/>
  <c r="C55" i="44" l="1"/>
  <c r="J43" i="7" l="1"/>
  <c r="N87" i="56" l="1"/>
  <c r="N86" i="56"/>
  <c r="N85" i="56"/>
  <c r="N84" i="56"/>
  <c r="N57" i="56"/>
  <c r="N56" i="56"/>
  <c r="O56" i="56" s="1"/>
  <c r="N55" i="56"/>
  <c r="O55" i="56" s="1"/>
  <c r="N54" i="56"/>
  <c r="N28" i="56"/>
  <c r="O27" i="56"/>
  <c r="N27" i="56"/>
  <c r="N26" i="56"/>
  <c r="N25" i="56"/>
  <c r="O87" i="56" l="1"/>
  <c r="O88" i="56"/>
  <c r="O86" i="56"/>
  <c r="O85" i="56"/>
  <c r="O28" i="56"/>
  <c r="O29" i="56"/>
  <c r="O26" i="56"/>
  <c r="N87" i="55"/>
  <c r="N86" i="55"/>
  <c r="O86" i="55" s="1"/>
  <c r="N85" i="55"/>
  <c r="O85" i="55" s="1"/>
  <c r="N84" i="55"/>
  <c r="N57" i="55"/>
  <c r="N56" i="55"/>
  <c r="O56" i="55" s="1"/>
  <c r="N55" i="55"/>
  <c r="N54" i="55"/>
  <c r="O55" i="55" s="1"/>
  <c r="N28" i="55"/>
  <c r="N27" i="55"/>
  <c r="O27" i="55" s="1"/>
  <c r="N26" i="55"/>
  <c r="N25" i="55"/>
  <c r="O87" i="55" l="1"/>
  <c r="O88" i="55"/>
  <c r="O58" i="55"/>
  <c r="O28" i="55"/>
  <c r="O29" i="55"/>
  <c r="O26" i="55"/>
  <c r="N84" i="5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9" i="54"/>
  <c r="N57" i="54"/>
  <c r="N58" i="54"/>
  <c r="O58" i="54" s="1"/>
  <c r="N59" i="54"/>
  <c r="O60" i="54" s="1"/>
  <c r="N27" i="54"/>
  <c r="N28" i="54"/>
  <c r="N29" i="54"/>
  <c r="O30" i="54" s="1"/>
  <c r="N26" i="54"/>
  <c r="N17" i="46"/>
  <c r="N86" i="54"/>
  <c r="N56" i="54"/>
  <c r="O57" i="54" l="1"/>
  <c r="N89" i="54"/>
  <c r="O90" i="54" s="1"/>
  <c r="N88" i="54"/>
  <c r="N87" i="54"/>
  <c r="O87" i="54" s="1"/>
  <c r="O28" i="54"/>
  <c r="O27" i="54"/>
  <c r="O88" i="54" l="1"/>
  <c r="O89" i="54"/>
  <c r="O29" i="54"/>
  <c r="D26" i="8" l="1"/>
  <c r="H44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O86" i="51" s="1"/>
  <c r="N87" i="51"/>
  <c r="N55" i="48"/>
  <c r="N56" i="48"/>
  <c r="D62" i="15"/>
  <c r="M8" i="41"/>
  <c r="L17" i="41" s="1"/>
  <c r="N55" i="51"/>
  <c r="N28" i="51"/>
  <c r="O29" i="51" s="1"/>
  <c r="N27" i="51"/>
  <c r="N26" i="51"/>
  <c r="N87" i="49"/>
  <c r="N86" i="49"/>
  <c r="N85" i="49"/>
  <c r="O85" i="49" s="1"/>
  <c r="N57" i="49"/>
  <c r="N56" i="49"/>
  <c r="N55" i="49"/>
  <c r="O55" i="49" s="1"/>
  <c r="N28" i="49"/>
  <c r="O29" i="49" s="1"/>
  <c r="N27" i="49"/>
  <c r="N26" i="49"/>
  <c r="O26" i="49" s="1"/>
  <c r="N85" i="48"/>
  <c r="N86" i="48"/>
  <c r="N87" i="48"/>
  <c r="N57" i="48"/>
  <c r="N28" i="48"/>
  <c r="O29" i="48" s="1"/>
  <c r="N27" i="48"/>
  <c r="O27" i="48" s="1"/>
  <c r="N26" i="48"/>
  <c r="O26" i="48"/>
  <c r="N74" i="47"/>
  <c r="N73" i="47"/>
  <c r="N72" i="47"/>
  <c r="O72" i="47" s="1"/>
  <c r="N46" i="47"/>
  <c r="O47" i="47" s="1"/>
  <c r="N45" i="47"/>
  <c r="N44" i="47"/>
  <c r="N22" i="47"/>
  <c r="O23" i="47" s="1"/>
  <c r="N21" i="47"/>
  <c r="N20" i="47"/>
  <c r="O20" i="47" s="1"/>
  <c r="N69" i="46"/>
  <c r="N68" i="46"/>
  <c r="N67" i="46"/>
  <c r="O67" i="46" s="1"/>
  <c r="N45" i="46"/>
  <c r="O46" i="46" s="1"/>
  <c r="N44" i="46"/>
  <c r="N43" i="46"/>
  <c r="O43" i="46" s="1"/>
  <c r="N20" i="46"/>
  <c r="O21" i="46" s="1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58" i="49" l="1"/>
  <c r="O57" i="49"/>
  <c r="O87" i="48"/>
  <c r="O88" i="48"/>
  <c r="O73" i="47"/>
  <c r="O70" i="46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D62" i="44" l="1"/>
  <c r="E62" i="44"/>
  <c r="K49" i="44"/>
  <c r="I47" i="44"/>
  <c r="D61" i="44" s="1"/>
  <c r="I46" i="44"/>
  <c r="D60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59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L4" i="41"/>
  <c r="N13" i="41" s="1"/>
  <c r="L5" i="41"/>
  <c r="N14" i="41" s="1"/>
  <c r="L6" i="41"/>
  <c r="N15" i="41" s="1"/>
  <c r="L7" i="41"/>
  <c r="N16" i="41" s="1"/>
  <c r="J8" i="41"/>
  <c r="O12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C2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D63" i="7"/>
  <c r="O14" i="41" l="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C65" i="13"/>
  <c r="F65" i="13" s="1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3" i="15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<sst xmlns="http://schemas.openxmlformats.org/spreadsheetml/2006/main" count="1319" uniqueCount="235">
  <si>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</si>
  <si>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</si>
  <si>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</si>
  <si>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</si>
  <si>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</si>
  <si>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</si>
  <si>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</si>
  <si>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</si>
  <si>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</si>
  <si>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</si>
  <si>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</si>
  <si>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</si>
  <si>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</si>
  <si>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</si>
  <si>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</si>
  <si>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</si>
  <si>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</si>
  <si>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</si>
  <si>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</si>
  <si>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</si>
  <si>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</si>
  <si>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</si>
  <si>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</si>
  <si>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</si>
  <si>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</si>
  <si>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</si>
  <si>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</si>
  <si>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</si>
  <si>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</si>
  <si>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</si>
  <si>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</si>
  <si>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</si>
  <si>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</si>
  <si>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</si>
  <si>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</si>
  <si>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</si>
  <si>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</si>
  <si>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</si>
  <si>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</si>
  <si>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</si>
  <si>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</si>
  <si>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</si>
  <si>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</si>
  <si>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</si>
  <si>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</si>
  <si>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</si>
  <si>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</si>
  <si>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</si>
  <si>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</si>
  <si>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</si>
  <si>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</si>
  <si>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</si>
  <si>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</si>
  <si>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</si>
  <si>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</si>
  <si>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</si>
  <si>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</si>
  <si>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</si>
  <si>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</si>
  <si>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</si>
  <si>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</si>
  <si>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</si>
  <si>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</si>
  <si>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</si>
  <si>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</si>
  <si>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</si>
  <si>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</si>
  <si>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</si>
  <si>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</si>
  <si>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</si>
  <si>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</si>
  <si>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</si>
  <si>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</si>
  <si>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</si>
  <si>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</si>
  <si>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</si>
  <si>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</si>
  <si>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</si>
  <si>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</si>
  <si>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</si>
  <si>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</si>
  <si>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</si>
  <si>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</si>
  <si>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</si>
  <si>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</si>
  <si>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</si>
  <si>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</si>
  <si>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</si>
  <si>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</si>
  <si>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</si>
  <si>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</si>
  <si>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</si>
  <si>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</si>
  <si>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</si>
  <si>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</si>
  <si>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</si>
  <si>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</si>
  <si>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</si>
  <si>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</si>
  <si>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</si>
  <si>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</si>
  <si>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</si>
  <si>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</si>
  <si>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</si>
  <si>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</si>
  <si>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</si>
  <si>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</si>
  <si>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</si>
  <si>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</si>
  <si>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</si>
  <si>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</si>
  <si>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</si>
  <si>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</si>
  <si>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</si>
  <si>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</si>
  <si>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</si>
  <si>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</si>
  <si>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</si>
  <si>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</si>
  <si>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</si>
  <si>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</si>
  <si>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</si>
  <si>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</si>
  <si>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</si>
  <si>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</si>
  <si>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</si>
  <si>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</si>
  <si>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</si>
  <si>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</si>
  <si>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</si>
  <si>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</si>
  <si>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t>平成20年</t>
    <rPh sb="0" eb="2">
      <t>ヘイセイ</t>
    </rPh>
    <rPh sb="4" eb="5">
      <t>ネン</t>
    </rPh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</si>
  <si>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</si>
  <si>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</si>
  <si>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</si>
  <si>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</si>
  <si>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</si>
  <si>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</si>
  <si>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</si>
  <si>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</si>
  <si>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</si>
  <si>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</si>
  <si>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</si>
  <si>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</si>
  <si>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</si>
  <si>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</si>
  <si>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</si>
  <si>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</si>
  <si>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</si>
  <si>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</si>
  <si>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</si>
  <si>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</si>
  <si>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</si>
  <si>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</si>
  <si>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</si>
  <si>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</si>
  <si>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</si>
  <si>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</si>
  <si>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</si>
  <si>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</si>
  <si>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</si>
  <si>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</si>
  <si>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</si>
  <si>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</si>
  <si>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</si>
  <si>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</si>
  <si>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</si>
  <si>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</si>
  <si>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</si>
  <si>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</si>
  <si>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</si>
  <si>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</si>
  <si>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</si>
  <si>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</si>
  <si>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</si>
  <si>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</si>
  <si>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</si>
  <si>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</si>
  <si>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</si>
  <si>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</si>
  <si>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</si>
  <si>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</si>
  <si>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</si>
  <si>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</si>
  <si>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</si>
  <si>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</si>
  <si>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</si>
  <si>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</si>
  <si>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</si>
  <si>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</si>
  <si>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</si>
  <si>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</si>
  <si>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</si>
  <si>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</si>
  <si>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</si>
  <si>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</si>
  <si>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</si>
  <si>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</si>
  <si>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</si>
  <si>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</si>
  <si>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</si>
  <si>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>11，328 ㎡</t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</si>
  <si>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</si>
  <si>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</si>
  <si>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</si>
  <si>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</si>
  <si>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</si>
  <si>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</si>
  <si>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</si>
  <si>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</si>
  <si>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</si>
  <si>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29年（値）</t>
    <rPh sb="2" eb="3">
      <t>ネン</t>
    </rPh>
    <rPh sb="4" eb="5">
      <t>アタイ</t>
    </rPh>
    <phoneticPr fontId="2"/>
  </si>
  <si>
    <t>29年（％）</t>
    <rPh sb="2" eb="3">
      <t>ネン</t>
    </rPh>
    <phoneticPr fontId="2"/>
  </si>
  <si>
    <t>平成29年</t>
    <rPh sb="0" eb="2">
      <t>ヘイセイ</t>
    </rPh>
    <rPh sb="4" eb="5">
      <t>ネン</t>
    </rPh>
    <phoneticPr fontId="14"/>
  </si>
  <si>
    <t>29年</t>
    <rPh sb="2" eb="3">
      <t>ネン</t>
    </rPh>
    <phoneticPr fontId="2"/>
  </si>
  <si>
    <t>(12月実績）</t>
    <rPh sb="3" eb="4">
      <t>ガツ</t>
    </rPh>
    <rPh sb="4" eb="6">
      <t>ジッセキ</t>
    </rPh>
    <phoneticPr fontId="2"/>
  </si>
  <si>
    <t>米</t>
    <rPh sb="0" eb="1">
      <t>コメ</t>
    </rPh>
    <phoneticPr fontId="2"/>
  </si>
  <si>
    <t>40品目合計</t>
    <rPh sb="2" eb="4">
      <t>ヒンモク</t>
    </rPh>
    <rPh sb="4" eb="6">
      <t>ゴウケイ</t>
    </rPh>
    <phoneticPr fontId="2"/>
  </si>
  <si>
    <t>平成29年12月</t>
    <rPh sb="0" eb="2">
      <t>ヘイセイ</t>
    </rPh>
    <rPh sb="4" eb="5">
      <t>ネン</t>
    </rPh>
    <rPh sb="7" eb="8">
      <t>ガツ</t>
    </rPh>
    <phoneticPr fontId="2"/>
  </si>
  <si>
    <t>平成30年</t>
    <rPh sb="0" eb="2">
      <t>ヘイセイ</t>
    </rPh>
    <rPh sb="4" eb="5">
      <t>ネン</t>
    </rPh>
    <phoneticPr fontId="2"/>
  </si>
  <si>
    <t>30年（値）</t>
    <rPh sb="2" eb="3">
      <t>ネン</t>
    </rPh>
    <rPh sb="4" eb="5">
      <t>アタイ</t>
    </rPh>
    <phoneticPr fontId="2"/>
  </si>
  <si>
    <t>30年（％）</t>
    <rPh sb="2" eb="3">
      <t>ネン</t>
    </rPh>
    <phoneticPr fontId="2"/>
  </si>
  <si>
    <t>平成30年</t>
    <rPh sb="0" eb="2">
      <t>ヘイセイ</t>
    </rPh>
    <rPh sb="4" eb="5">
      <t>ネン</t>
    </rPh>
    <phoneticPr fontId="14"/>
  </si>
  <si>
    <t>30年</t>
    <rPh sb="2" eb="3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</si>
  <si>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</si>
  <si>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</si>
  <si>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平成30年4月</t>
    <rPh sb="0" eb="2">
      <t>ヘイセイ</t>
    </rPh>
    <rPh sb="4" eb="5">
      <t>ネン</t>
    </rPh>
    <rPh sb="6" eb="7">
      <t>ガツ</t>
    </rPh>
    <phoneticPr fontId="2"/>
  </si>
  <si>
    <t>平成30年4月所管面（1～3類）</t>
    <rPh sb="0" eb="2">
      <t>ヘイセイ</t>
    </rPh>
    <rPh sb="4" eb="5">
      <t>ネン</t>
    </rPh>
    <rPh sb="6" eb="7">
      <t>ガツ</t>
    </rPh>
    <rPh sb="7" eb="9">
      <t>ショカン</t>
    </rPh>
    <rPh sb="9" eb="10">
      <t>メン</t>
    </rPh>
    <rPh sb="14" eb="15">
      <t>ルイ</t>
    </rPh>
    <phoneticPr fontId="2"/>
  </si>
  <si>
    <t>2，897　㎡</t>
    <phoneticPr fontId="2"/>
  </si>
  <si>
    <r>
      <t>92，083 m</t>
    </r>
    <r>
      <rPr>
        <sz val="8"/>
        <rFont val="ＭＳ Ｐゴシック"/>
        <family val="3"/>
        <charset val="128"/>
      </rPr>
      <t>3</t>
    </r>
    <phoneticPr fontId="2"/>
  </si>
  <si>
    <t>9，233 ㎡</t>
    <phoneticPr fontId="2"/>
  </si>
  <si>
    <t>　　　　　　　　　　　　　　　　平成30年4月末上位10品目入庫高(県合計）      　　　　　　　　静岡県倉庫協会</t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</si>
  <si>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平成30年4月末上位１０品目保管残高（県合計）　　　　　　　　　  　静岡県倉庫協会</t>
    <rPh sb="12" eb="14">
      <t>ヘイセイ</t>
    </rPh>
    <rPh sb="16" eb="17">
      <t>ネン</t>
    </rPh>
    <rPh sb="18" eb="20">
      <t>ガツマツ</t>
    </rPh>
    <rPh sb="19" eb="20">
      <t>マツ</t>
    </rPh>
    <rPh sb="20" eb="22">
      <t>ジョウイ</t>
    </rPh>
    <rPh sb="24" eb="26">
      <t>ヒンモク</t>
    </rPh>
    <rPh sb="26" eb="28">
      <t>ホカン</t>
    </rPh>
    <rPh sb="28" eb="30">
      <t>ザンダカ</t>
    </rPh>
    <rPh sb="31" eb="32">
      <t>ケン</t>
    </rPh>
    <rPh sb="32" eb="34">
      <t>ゴウケイ</t>
    </rPh>
    <rPh sb="47" eb="50">
      <t>シズオカケン</t>
    </rPh>
    <rPh sb="50" eb="52">
      <t>ソウコ</t>
    </rPh>
    <rPh sb="52" eb="53">
      <t>キョウ</t>
    </rPh>
    <rPh sb="53" eb="54">
      <t>カイ</t>
    </rPh>
    <phoneticPr fontId="2"/>
  </si>
  <si>
    <t>合成樹脂</t>
    <rPh sb="0" eb="2">
      <t>ゴウセイ</t>
    </rPh>
    <rPh sb="2" eb="4">
      <t>ジュシ</t>
    </rPh>
    <phoneticPr fontId="2"/>
  </si>
  <si>
    <t>その他織物</t>
    <rPh sb="2" eb="3">
      <t>タ</t>
    </rPh>
    <rPh sb="3" eb="5">
      <t>オリモノ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</si>
</sst>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3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38" fontId="0" fillId="4" borderId="5" xfId="0" applyNumberFormat="1" applyFill="1" applyBorder="1"/>
    <xf numFmtId="0" fontId="1" fillId="0" borderId="1" xfId="0" applyFont="1" applyBorder="1" applyAlignment="1">
      <alignment horizontal="left"/>
    </xf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38" fontId="41" fillId="22" borderId="1" xfId="1" applyFont="1" applyFill="1" applyBorder="1"/>
    <xf numFmtId="38" fontId="41" fillId="22" borderId="11" xfId="1" applyFont="1" applyFill="1" applyBorder="1"/>
    <xf numFmtId="38" fontId="41" fillId="22" borderId="12" xfId="1" applyFont="1" applyFill="1" applyBorder="1"/>
    <xf numFmtId="38" fontId="41" fillId="22" borderId="31" xfId="1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38" fontId="41" fillId="22" borderId="2" xfId="1" applyFont="1" applyFill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0" fontId="1" fillId="0" borderId="39" xfId="0" applyFont="1" applyBorder="1"/>
    <xf numFmtId="38" fontId="1" fillId="0" borderId="40" xfId="1" applyFill="1" applyBorder="1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38" fontId="1" fillId="0" borderId="12" xfId="1" applyFont="1" applyFill="1" applyBorder="1"/>
    <xf numFmtId="38" fontId="1" fillId="0" borderId="11" xfId="1" applyFont="1" applyBorder="1"/>
    <xf numFmtId="38" fontId="1" fillId="0" borderId="40" xfId="1" applyBorder="1"/>
    <xf numFmtId="0" fontId="1" fillId="0" borderId="2" xfId="0" applyFont="1" applyFill="1" applyBorder="1"/>
    <xf numFmtId="179" fontId="1" fillId="0" borderId="11" xfId="1" applyNumberFormat="1" applyBorder="1"/>
    <xf numFmtId="179" fontId="0" fillId="0" borderId="42" xfId="1" applyNumberFormat="1" applyFont="1" applyBorder="1"/>
    <xf numFmtId="38" fontId="1" fillId="0" borderId="10" xfId="1" applyBorder="1"/>
    <xf numFmtId="0" fontId="0" fillId="0" borderId="9" xfId="0" applyBorder="1"/>
    <xf numFmtId="38" fontId="1" fillId="0" borderId="38" xfId="1" applyFont="1" applyFill="1" applyBorder="1"/>
    <xf numFmtId="38" fontId="0" fillId="0" borderId="39" xfId="1" applyFont="1" applyFill="1" applyBorder="1"/>
    <xf numFmtId="38" fontId="1" fillId="0" borderId="47" xfId="1" applyFill="1" applyBorder="1"/>
    <xf numFmtId="38" fontId="1" fillId="0" borderId="43" xfId="1" applyFill="1" applyBorder="1"/>
    <xf numFmtId="38" fontId="1" fillId="0" borderId="21" xfId="1" applyBorder="1"/>
    <xf numFmtId="38" fontId="1" fillId="0" borderId="21" xfId="1" applyFont="1" applyFill="1" applyBorder="1"/>
    <xf numFmtId="38" fontId="0" fillId="0" borderId="21" xfId="1" applyFont="1" applyFill="1" applyBorder="1"/>
    <xf numFmtId="177" fontId="6" fillId="0" borderId="4" xfId="0" applyNumberFormat="1" applyFont="1" applyFill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C08F0"/>
      <color rgb="FFFF99FF"/>
      <color rgb="FFCC0000"/>
      <color rgb="FFFFCCFF"/>
      <color rgb="FF00CC66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8287112561174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0.104404567699836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6917389906782383"/>
                  <c:y val="0.1827079934747144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431693989071038E-2"/>
                  <c:y val="0.1087547580206640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6145933783349407E-2"/>
                  <c:y val="0.1065796628602501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7431693989071135E-2"/>
                  <c:y val="0.1065796628602500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431693989071038E-2"/>
                  <c:y val="0.1065796628602502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857602057216328E-3"/>
                  <c:y val="0.1370309951060358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7486338797814208"/>
                  <c:y val="0.1305055383574605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8717454194792766E-2"/>
                  <c:y val="0.1348558999456225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7431795230032208E-2"/>
                  <c:y val="0.1392060902664491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平成30年4月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176</c:v>
                </c:pt>
                <c:pt idx="1">
                  <c:v>176</c:v>
                </c:pt>
                <c:pt idx="2">
                  <c:v>174</c:v>
                </c:pt>
                <c:pt idx="3">
                  <c:v>174</c:v>
                </c:pt>
                <c:pt idx="4">
                  <c:v>174</c:v>
                </c:pt>
                <c:pt idx="5">
                  <c:v>173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  <c:pt idx="10">
                  <c:v>170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277584"/>
        <c:axId val="375277976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平成30年4月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116.1</c:v>
                </c:pt>
                <c:pt idx="1">
                  <c:v>108.8</c:v>
                </c:pt>
                <c:pt idx="2">
                  <c:v>101.6</c:v>
                </c:pt>
                <c:pt idx="3">
                  <c:v>107.2</c:v>
                </c:pt>
                <c:pt idx="4">
                  <c:v>105</c:v>
                </c:pt>
                <c:pt idx="5">
                  <c:v>95.8</c:v>
                </c:pt>
                <c:pt idx="6">
                  <c:v>99.5</c:v>
                </c:pt>
                <c:pt idx="7">
                  <c:v>100.7</c:v>
                </c:pt>
                <c:pt idx="8">
                  <c:v>106.9</c:v>
                </c:pt>
                <c:pt idx="9">
                  <c:v>108.5</c:v>
                </c:pt>
                <c:pt idx="10">
                  <c:v>111.6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平成30年4月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214.4</c:v>
                </c:pt>
                <c:pt idx="1">
                  <c:v>218.3</c:v>
                </c:pt>
                <c:pt idx="2">
                  <c:v>215.3</c:v>
                </c:pt>
                <c:pt idx="3">
                  <c:v>214.8</c:v>
                </c:pt>
                <c:pt idx="4">
                  <c:v>215</c:v>
                </c:pt>
                <c:pt idx="5">
                  <c:v>220.5</c:v>
                </c:pt>
                <c:pt idx="6">
                  <c:v>225.3</c:v>
                </c:pt>
                <c:pt idx="7">
                  <c:v>226.3</c:v>
                </c:pt>
                <c:pt idx="8">
                  <c:v>228.9</c:v>
                </c:pt>
                <c:pt idx="9">
                  <c:v>231.8</c:v>
                </c:pt>
                <c:pt idx="10">
                  <c:v>232.8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277584"/>
        <c:axId val="375277976"/>
      </c:lineChart>
      <c:catAx>
        <c:axId val="37527758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75277976"/>
        <c:crosses val="autoZero"/>
        <c:auto val="1"/>
        <c:lblAlgn val="ctr"/>
        <c:lblOffset val="100"/>
        <c:tickLblSkip val="1"/>
        <c:noMultiLvlLbl val="0"/>
      </c:catAx>
      <c:valAx>
        <c:axId val="375277976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5277584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4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712403116712255E-3"/>
                  <c:y val="3.81704475524963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672265509892208E-3"/>
                  <c:y val="-7.41771760208740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541504766212637E-3"/>
                  <c:y val="-6.77123799786971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72386806740542E-3"/>
                  <c:y val="6.194518345662267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ゴム製品</c:v>
                </c:pt>
                <c:pt idx="5">
                  <c:v>金属製品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30354</c:v>
                </c:pt>
                <c:pt idx="1">
                  <c:v>20431</c:v>
                </c:pt>
                <c:pt idx="2">
                  <c:v>5851</c:v>
                </c:pt>
                <c:pt idx="3">
                  <c:v>4524</c:v>
                </c:pt>
                <c:pt idx="4">
                  <c:v>3763</c:v>
                </c:pt>
                <c:pt idx="5">
                  <c:v>3260</c:v>
                </c:pt>
                <c:pt idx="6">
                  <c:v>1946</c:v>
                </c:pt>
                <c:pt idx="7">
                  <c:v>1885</c:v>
                </c:pt>
                <c:pt idx="8">
                  <c:v>1778</c:v>
                </c:pt>
                <c:pt idx="9">
                  <c:v>1451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4355105089670579E-3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5556149476093524E-2"/>
                  <c:y val="7.32465441567370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471275946903504E-2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1670903341806684E-3"/>
                  <c:y val="-3.7243947858473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1.4866262384674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721051513469433E-3"/>
                  <c:y val="-2.2130134906721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1945081667939827E-3"/>
                  <c:y val="7.4484963122626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ゴム製品</c:v>
                </c:pt>
                <c:pt idx="5">
                  <c:v>金属製品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33909</c:v>
                </c:pt>
                <c:pt idx="1">
                  <c:v>19075</c:v>
                </c:pt>
                <c:pt idx="2">
                  <c:v>4752</c:v>
                </c:pt>
                <c:pt idx="3">
                  <c:v>5318</c:v>
                </c:pt>
                <c:pt idx="4">
                  <c:v>1681</c:v>
                </c:pt>
                <c:pt idx="5">
                  <c:v>2760</c:v>
                </c:pt>
                <c:pt idx="6">
                  <c:v>1924</c:v>
                </c:pt>
                <c:pt idx="7">
                  <c:v>2042</c:v>
                </c:pt>
                <c:pt idx="8">
                  <c:v>1375</c:v>
                </c:pt>
                <c:pt idx="9">
                  <c:v>1489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334544"/>
        <c:axId val="404335720"/>
      </c:barChart>
      <c:catAx>
        <c:axId val="404334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4335720"/>
        <c:crosses val="autoZero"/>
        <c:auto val="1"/>
        <c:lblAlgn val="ctr"/>
        <c:lblOffset val="100"/>
        <c:noMultiLvlLbl val="0"/>
      </c:catAx>
      <c:valAx>
        <c:axId val="404335720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43345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4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7145969498910684E-3"/>
                  <c:y val="-1.136363636363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200435729847494E-2"/>
                  <c:y val="1.515091863517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943355119825708E-2"/>
                  <c:y val="1.8982044858029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716775599128538E-3"/>
                  <c:y val="3.7875805297064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7104E-3"/>
                  <c:y val="7.5757575757575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716775599136006E-3"/>
                  <c:y val="7.5754593175853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60318</c:v>
                </c:pt>
                <c:pt idx="1">
                  <c:v>14678</c:v>
                </c:pt>
                <c:pt idx="2">
                  <c:v>12807</c:v>
                </c:pt>
                <c:pt idx="3">
                  <c:v>9498</c:v>
                </c:pt>
                <c:pt idx="4">
                  <c:v>9154</c:v>
                </c:pt>
                <c:pt idx="5">
                  <c:v>5745</c:v>
                </c:pt>
                <c:pt idx="6">
                  <c:v>5021</c:v>
                </c:pt>
                <c:pt idx="7">
                  <c:v>4985</c:v>
                </c:pt>
                <c:pt idx="8">
                  <c:v>4902</c:v>
                </c:pt>
                <c:pt idx="9">
                  <c:v>4243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677079580738683E-2"/>
                  <c:y val="-3.78847530422337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0576913179970157E-6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1953153024050178E-17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338616986601527E-3"/>
                  <c:y val="-1.5151813409687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9079992451923904E-3"/>
                  <c:y val="1.1362741589119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686274509803921E-2"/>
                  <c:y val="1.1363039847291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58886</c:v>
                </c:pt>
                <c:pt idx="1">
                  <c:v>17878</c:v>
                </c:pt>
                <c:pt idx="2">
                  <c:v>14682</c:v>
                </c:pt>
                <c:pt idx="3">
                  <c:v>18837</c:v>
                </c:pt>
                <c:pt idx="4">
                  <c:v>11202</c:v>
                </c:pt>
                <c:pt idx="5">
                  <c:v>10794</c:v>
                </c:pt>
                <c:pt idx="6">
                  <c:v>2857</c:v>
                </c:pt>
                <c:pt idx="7">
                  <c:v>9281</c:v>
                </c:pt>
                <c:pt idx="8">
                  <c:v>5130</c:v>
                </c:pt>
                <c:pt idx="9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331408"/>
        <c:axId val="404331800"/>
      </c:barChart>
      <c:catAx>
        <c:axId val="40433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4331800"/>
        <c:crosses val="autoZero"/>
        <c:auto val="1"/>
        <c:lblAlgn val="ctr"/>
        <c:lblOffset val="100"/>
        <c:noMultiLvlLbl val="0"/>
      </c:catAx>
      <c:valAx>
        <c:axId val="40433180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43314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730496453900717E-2"/>
                  <c:y val="3.875968992248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191489361702456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730496453900384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730496453900058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184397163120567E-2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91489361702126E-3"/>
                  <c:y val="-2.3255813953488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184397163120567E-2"/>
                  <c:y val="1.937984496124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8652482269504854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38297872340425E-2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921985815602835E-3"/>
                  <c:y val="-1.550448635780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鉄鋼</c:v>
                </c:pt>
                <c:pt idx="6">
                  <c:v>麦</c:v>
                </c:pt>
                <c:pt idx="7">
                  <c:v>雑品</c:v>
                </c:pt>
                <c:pt idx="8">
                  <c:v>電気機械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26809</c:v>
                </c:pt>
                <c:pt idx="1">
                  <c:v>22136</c:v>
                </c:pt>
                <c:pt idx="2">
                  <c:v>16339</c:v>
                </c:pt>
                <c:pt idx="3">
                  <c:v>16241</c:v>
                </c:pt>
                <c:pt idx="4">
                  <c:v>15957</c:v>
                </c:pt>
                <c:pt idx="5">
                  <c:v>14860</c:v>
                </c:pt>
                <c:pt idx="6">
                  <c:v>14084</c:v>
                </c:pt>
                <c:pt idx="7">
                  <c:v>11496</c:v>
                </c:pt>
                <c:pt idx="8">
                  <c:v>11405</c:v>
                </c:pt>
                <c:pt idx="9">
                  <c:v>10787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730496453900709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38297872340392E-2"/>
                  <c:y val="1.162790697674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30496453901034E-3"/>
                  <c:y val="-3.8759689922480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38297872340361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411347517730497E-2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73049645389941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73049645390201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191489361700825E-3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2719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鉄鋼</c:v>
                </c:pt>
                <c:pt idx="6">
                  <c:v>麦</c:v>
                </c:pt>
                <c:pt idx="7">
                  <c:v>雑品</c:v>
                </c:pt>
                <c:pt idx="8">
                  <c:v>電気機械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27986</c:v>
                </c:pt>
                <c:pt idx="1">
                  <c:v>18036</c:v>
                </c:pt>
                <c:pt idx="2">
                  <c:v>26907</c:v>
                </c:pt>
                <c:pt idx="3">
                  <c:v>13099</c:v>
                </c:pt>
                <c:pt idx="4">
                  <c:v>12907</c:v>
                </c:pt>
                <c:pt idx="5">
                  <c:v>14685</c:v>
                </c:pt>
                <c:pt idx="6">
                  <c:v>16038</c:v>
                </c:pt>
                <c:pt idx="7">
                  <c:v>13934</c:v>
                </c:pt>
                <c:pt idx="8">
                  <c:v>9664</c:v>
                </c:pt>
                <c:pt idx="9">
                  <c:v>7084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332976"/>
        <c:axId val="404333368"/>
      </c:barChart>
      <c:catAx>
        <c:axId val="40433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4333368"/>
        <c:crosses val="autoZero"/>
        <c:auto val="1"/>
        <c:lblAlgn val="ctr"/>
        <c:lblOffset val="100"/>
        <c:noMultiLvlLbl val="0"/>
      </c:catAx>
      <c:valAx>
        <c:axId val="40433336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43329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777777777777941E-3"/>
                  <c:y val="-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33333333333333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77777777777779E-3"/>
                  <c:y val="-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834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333333333333332E-3"/>
                  <c:y val="-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その他の化学工業品</c:v>
                </c:pt>
                <c:pt idx="2">
                  <c:v>紙・パルプ</c:v>
                </c:pt>
                <c:pt idx="3">
                  <c:v>飲料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非鉄金属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33701</c:v>
                </c:pt>
                <c:pt idx="1">
                  <c:v>4319</c:v>
                </c:pt>
                <c:pt idx="2">
                  <c:v>2918</c:v>
                </c:pt>
                <c:pt idx="3">
                  <c:v>1556</c:v>
                </c:pt>
                <c:pt idx="4">
                  <c:v>1432</c:v>
                </c:pt>
                <c:pt idx="5">
                  <c:v>694</c:v>
                </c:pt>
                <c:pt idx="6">
                  <c:v>620</c:v>
                </c:pt>
                <c:pt idx="7">
                  <c:v>524</c:v>
                </c:pt>
                <c:pt idx="8">
                  <c:v>460</c:v>
                </c:pt>
                <c:pt idx="9">
                  <c:v>363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5554155730533684E-3"/>
                  <c:y val="7.1295633500357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その他の化学工業品</c:v>
                </c:pt>
                <c:pt idx="2">
                  <c:v>紙・パルプ</c:v>
                </c:pt>
                <c:pt idx="3">
                  <c:v>飲料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非鉄金属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32906</c:v>
                </c:pt>
                <c:pt idx="1">
                  <c:v>411</c:v>
                </c:pt>
                <c:pt idx="2">
                  <c:v>2756</c:v>
                </c:pt>
                <c:pt idx="3">
                  <c:v>720</c:v>
                </c:pt>
                <c:pt idx="4">
                  <c:v>1377</c:v>
                </c:pt>
                <c:pt idx="5">
                  <c:v>761</c:v>
                </c:pt>
                <c:pt idx="6">
                  <c:v>617</c:v>
                </c:pt>
                <c:pt idx="7">
                  <c:v>274</c:v>
                </c:pt>
                <c:pt idx="8">
                  <c:v>596</c:v>
                </c:pt>
                <c:pt idx="9">
                  <c:v>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608112"/>
        <c:axId val="405607328"/>
      </c:barChart>
      <c:catAx>
        <c:axId val="405608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5607328"/>
        <c:crosses val="autoZero"/>
        <c:auto val="1"/>
        <c:lblAlgn val="ctr"/>
        <c:lblOffset val="100"/>
        <c:noMultiLvlLbl val="0"/>
      </c:catAx>
      <c:valAx>
        <c:axId val="40560732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5608112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719298245532E-3"/>
                  <c:y val="9.31765882205900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81406271584473E-7"/>
                  <c:y val="8.4571781468492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29824561403E-3"/>
                  <c:y val="5.90426196725409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80701754386029E-2"/>
                  <c:y val="-2.82405875736114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438596491229E-3"/>
                  <c:y val="6.2915664953644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175438596492513E-3"/>
                  <c:y val="1.66464486056889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789473684210527E-2"/>
                  <c:y val="1.3374798738392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771929824561403E-3"/>
                  <c:y val="-2.9878618113912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その他の日用品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鉄鋼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紙・パルプ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40073</c:v>
                </c:pt>
                <c:pt idx="1">
                  <c:v>32776</c:v>
                </c:pt>
                <c:pt idx="2">
                  <c:v>12191</c:v>
                </c:pt>
                <c:pt idx="3">
                  <c:v>6813</c:v>
                </c:pt>
                <c:pt idx="4">
                  <c:v>6712</c:v>
                </c:pt>
                <c:pt idx="5">
                  <c:v>6707</c:v>
                </c:pt>
                <c:pt idx="6">
                  <c:v>6080</c:v>
                </c:pt>
                <c:pt idx="7">
                  <c:v>2700</c:v>
                </c:pt>
                <c:pt idx="8">
                  <c:v>2303</c:v>
                </c:pt>
                <c:pt idx="9">
                  <c:v>1551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526315789473684E-2"/>
                  <c:y val="3.73482726423899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5789473684210527E-2"/>
                  <c:y val="1.120448179271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174057190219644E-3"/>
                  <c:y val="1.120448179271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543859649122807E-3"/>
                  <c:y val="-1.1204481792717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1.4939014976069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175438596490588E-3"/>
                  <c:y val="1.8674136321195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7543859649122807E-3"/>
                  <c:y val="-1.4939603137843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175438596491229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その他の日用品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鉄鋼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紙・パルプ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45907</c:v>
                </c:pt>
                <c:pt idx="1">
                  <c:v>20644</c:v>
                </c:pt>
                <c:pt idx="2">
                  <c:v>18401</c:v>
                </c:pt>
                <c:pt idx="3">
                  <c:v>8679</c:v>
                </c:pt>
                <c:pt idx="4">
                  <c:v>6822</c:v>
                </c:pt>
                <c:pt idx="5">
                  <c:v>6517</c:v>
                </c:pt>
                <c:pt idx="6">
                  <c:v>6192</c:v>
                </c:pt>
                <c:pt idx="7">
                  <c:v>1400</c:v>
                </c:pt>
                <c:pt idx="8">
                  <c:v>2304</c:v>
                </c:pt>
                <c:pt idx="9">
                  <c:v>749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609288"/>
        <c:axId val="405603408"/>
      </c:barChart>
      <c:catAx>
        <c:axId val="405609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5603408"/>
        <c:crosses val="autoZero"/>
        <c:auto val="1"/>
        <c:lblAlgn val="ctr"/>
        <c:lblOffset val="100"/>
        <c:noMultiLvlLbl val="0"/>
      </c:catAx>
      <c:valAx>
        <c:axId val="4056034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560928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  平成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27E-2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949764529401419E-3"/>
                  <c:y val="-5.644455733027360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2424646794102447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799058117605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948388554419947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84929358820427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979905811760568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42464679410341E-3"/>
                  <c:y val="-1.7921146953405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0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雑品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20804</c:v>
                </c:pt>
                <c:pt idx="1">
                  <c:v>20160</c:v>
                </c:pt>
                <c:pt idx="2">
                  <c:v>18565</c:v>
                </c:pt>
                <c:pt idx="3">
                  <c:v>16923</c:v>
                </c:pt>
                <c:pt idx="4">
                  <c:v>15257</c:v>
                </c:pt>
                <c:pt idx="5">
                  <c:v>13261</c:v>
                </c:pt>
                <c:pt idx="6">
                  <c:v>10134</c:v>
                </c:pt>
                <c:pt idx="7">
                  <c:v>7387</c:v>
                </c:pt>
                <c:pt idx="8">
                  <c:v>6758</c:v>
                </c:pt>
                <c:pt idx="9">
                  <c:v>6241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-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232417585290497E-2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7374411323502908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898153083820091E-3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424646794102135E-3"/>
                  <c:y val="-5.644455734013012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7474882264701991E-3"/>
                  <c:y val="7.168458781362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雑品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21826</c:v>
                </c:pt>
                <c:pt idx="1">
                  <c:v>16815</c:v>
                </c:pt>
                <c:pt idx="2">
                  <c:v>16006</c:v>
                </c:pt>
                <c:pt idx="3">
                  <c:v>27801</c:v>
                </c:pt>
                <c:pt idx="4">
                  <c:v>14447</c:v>
                </c:pt>
                <c:pt idx="5">
                  <c:v>13234</c:v>
                </c:pt>
                <c:pt idx="6">
                  <c:v>10606</c:v>
                </c:pt>
                <c:pt idx="7">
                  <c:v>6269</c:v>
                </c:pt>
                <c:pt idx="8">
                  <c:v>6340</c:v>
                </c:pt>
                <c:pt idx="9">
                  <c:v>6657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606152"/>
        <c:axId val="405602232"/>
      </c:barChart>
      <c:catAx>
        <c:axId val="405606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5602232"/>
        <c:crosses val="autoZero"/>
        <c:auto val="1"/>
        <c:lblAlgn val="ctr"/>
        <c:lblOffset val="100"/>
        <c:noMultiLvlLbl val="0"/>
      </c:catAx>
      <c:valAx>
        <c:axId val="40560223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560615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5.3740069639889388E-3"/>
                  <c:y val="-3.0511060259344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589244115569887E-3"/>
                  <c:y val="-4.15637986416851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438418591251054E-3"/>
                  <c:y val="2.9379508339489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986465547228285E-3"/>
                  <c:y val="-3.0792146405040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438418591250395E-3"/>
                  <c:y val="-1.5311987603380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5.98953734902130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877360711437178E-3"/>
                  <c:y val="-2.751641170711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709504685408431E-2"/>
                  <c:y val="-5.645747370823498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9919081399965559E-3"/>
                  <c:y val="-3.0511060259344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028186235756679E-3"/>
                  <c:y val="-1.41023561986213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缶詰・びん詰</c:v>
                </c:pt>
                <c:pt idx="6">
                  <c:v>その他の日用品</c:v>
                </c:pt>
                <c:pt idx="7">
                  <c:v>その他の製造工業品</c:v>
                </c:pt>
                <c:pt idx="8">
                  <c:v>麦</c:v>
                </c:pt>
                <c:pt idx="9">
                  <c:v>合成樹脂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178348</c:v>
                </c:pt>
                <c:pt idx="1">
                  <c:v>95464</c:v>
                </c:pt>
                <c:pt idx="2">
                  <c:v>92236</c:v>
                </c:pt>
                <c:pt idx="3">
                  <c:v>86180</c:v>
                </c:pt>
                <c:pt idx="4">
                  <c:v>72062</c:v>
                </c:pt>
                <c:pt idx="5">
                  <c:v>67710</c:v>
                </c:pt>
                <c:pt idx="6">
                  <c:v>58492</c:v>
                </c:pt>
                <c:pt idx="7">
                  <c:v>52896</c:v>
                </c:pt>
                <c:pt idx="8">
                  <c:v>50529</c:v>
                </c:pt>
                <c:pt idx="9">
                  <c:v>44589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9.0999869996169994E-3"/>
                  <c:y val="9.12496921866459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850186397383058E-3"/>
                  <c:y val="1.486244255306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108454816641896E-3"/>
                  <c:y val="-2.1273416337831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7744679505423268E-3"/>
                  <c:y val="6.1867781401466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9010073540004287E-3"/>
                  <c:y val="1.5283158255103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683409051779522E-3"/>
                  <c:y val="8.9277284275392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-3.24834681705976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986465547228285E-3"/>
                  <c:y val="9.181426692372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64309381005958E-3"/>
                  <c:y val="6.2148867547163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1.126747028474987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缶詰・びん詰</c:v>
                </c:pt>
                <c:pt idx="6">
                  <c:v>その他の日用品</c:v>
                </c:pt>
                <c:pt idx="7">
                  <c:v>その他の製造工業品</c:v>
                </c:pt>
                <c:pt idx="8">
                  <c:v>麦</c:v>
                </c:pt>
                <c:pt idx="9">
                  <c:v>合成樹脂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165834</c:v>
                </c:pt>
                <c:pt idx="1">
                  <c:v>99140</c:v>
                </c:pt>
                <c:pt idx="2">
                  <c:v>94531</c:v>
                </c:pt>
                <c:pt idx="3">
                  <c:v>71182</c:v>
                </c:pt>
                <c:pt idx="4">
                  <c:v>72389</c:v>
                </c:pt>
                <c:pt idx="5">
                  <c:v>61948</c:v>
                </c:pt>
                <c:pt idx="6">
                  <c:v>58193</c:v>
                </c:pt>
                <c:pt idx="7">
                  <c:v>48550</c:v>
                </c:pt>
                <c:pt idx="8">
                  <c:v>45440</c:v>
                </c:pt>
                <c:pt idx="9">
                  <c:v>41398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405604584"/>
        <c:axId val="405605760"/>
      </c:barChart>
      <c:catAx>
        <c:axId val="405604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5605760"/>
        <c:crosses val="autoZero"/>
        <c:auto val="1"/>
        <c:lblAlgn val="ctr"/>
        <c:lblOffset val="100"/>
        <c:noMultiLvlLbl val="0"/>
      </c:catAx>
      <c:valAx>
        <c:axId val="405605760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560458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　　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476190476193814E-2"/>
          <c:y val="0.16935623747250494"/>
          <c:w val="0.9504761904761907"/>
          <c:h val="0.72793581327507895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17750698623928"/>
                  <c:y val="3.7255606207118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7827645402406188E-2"/>
                  <c:y val="-3.7570106368282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5982040993075042"/>
                  <c:y val="-0.121460146429064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0941122866208029"/>
                  <c:y val="-8.4942671639729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4037029150075955E-3"/>
                  <c:y val="-0.159961550858774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2209323075349074"/>
                  <c:y val="-6.2087074641985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21068225429792009"/>
                  <c:y val="-0.169694709213979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0049305182962723E-2"/>
                  <c:y val="-4.61588847446700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223942725329"/>
                      <c:h val="0.1266959064327485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5.5630123688258468E-2"/>
                  <c:y val="-5.40280655707510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缶詰・びん詰</c:v>
                </c:pt>
                <c:pt idx="6">
                  <c:v>その他の日用品</c:v>
                </c:pt>
                <c:pt idx="7">
                  <c:v>その他の製造工業品</c:v>
                </c:pt>
                <c:pt idx="8">
                  <c:v>麦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178348</c:v>
                </c:pt>
                <c:pt idx="1">
                  <c:v>95464</c:v>
                </c:pt>
                <c:pt idx="2">
                  <c:v>92236</c:v>
                </c:pt>
                <c:pt idx="3">
                  <c:v>86180</c:v>
                </c:pt>
                <c:pt idx="4">
                  <c:v>72062</c:v>
                </c:pt>
                <c:pt idx="5">
                  <c:v>67710</c:v>
                </c:pt>
                <c:pt idx="6">
                  <c:v>58492</c:v>
                </c:pt>
                <c:pt idx="7">
                  <c:v>52896</c:v>
                </c:pt>
                <c:pt idx="8">
                  <c:v>50529</c:v>
                </c:pt>
                <c:pt idx="9">
                  <c:v>44589</c:v>
                </c:pt>
                <c:pt idx="10">
                  <c:v>327149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平成</a:t>
            </a:r>
            <a:r>
              <a:rPr lang="en-US" altLang="ja-JP" sz="9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9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398717520172233E-2"/>
          <c:y val="0.15776885657347869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3842038829115825E-2"/>
                  <c:y val="5.29328702907769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0432636760099641E-2"/>
                  <c:y val="-4.11764031679446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344352948247881"/>
                  <c:y val="-9.96571580657645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3890070993034268"/>
                  <c:y val="-9.15446595376451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1.7483253524607133E-2"/>
                  <c:y val="-9.77171085055417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9.9854674654217837E-2"/>
                  <c:y val="-3.7745189056608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72505726860473"/>
                      <c:h val="0.12614264919941773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2104516706404066"/>
                  <c:y val="-0.14708982337906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313210848643919"/>
                  <c:y val="-4.74526928675400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4829463111004254"/>
                  <c:y val="-4.2730117250627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缶詰・びん詰</c:v>
                </c:pt>
                <c:pt idx="6">
                  <c:v>その他の日用品</c:v>
                </c:pt>
                <c:pt idx="7">
                  <c:v>その他の製造工業品</c:v>
                </c:pt>
                <c:pt idx="8">
                  <c:v>麦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165834</c:v>
                </c:pt>
                <c:pt idx="1">
                  <c:v>99140</c:v>
                </c:pt>
                <c:pt idx="2">
                  <c:v>94531</c:v>
                </c:pt>
                <c:pt idx="3">
                  <c:v>71182</c:v>
                </c:pt>
                <c:pt idx="4">
                  <c:v>72389</c:v>
                </c:pt>
                <c:pt idx="5">
                  <c:v>61948</c:v>
                </c:pt>
                <c:pt idx="6">
                  <c:v>58193</c:v>
                </c:pt>
                <c:pt idx="7">
                  <c:v>48550</c:v>
                </c:pt>
                <c:pt idx="8">
                  <c:v>45440</c:v>
                </c:pt>
                <c:pt idx="9">
                  <c:v>41398</c:v>
                </c:pt>
                <c:pt idx="10">
                  <c:v>313065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5.3120849933598934E-3"/>
                  <c:y val="-2.2222520333193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413899955732625E-3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120849933599263E-3"/>
                  <c:y val="-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534749889331767E-3"/>
                  <c:y val="7.4074095676319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534749889331733E-3"/>
                  <c:y val="-3.7037047838159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801E-2"/>
                  <c:y val="1.1111114351447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非鉄金属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20815</c:v>
                </c:pt>
                <c:pt idx="1">
                  <c:v>19054</c:v>
                </c:pt>
                <c:pt idx="2">
                  <c:v>10053</c:v>
                </c:pt>
                <c:pt idx="3">
                  <c:v>5196</c:v>
                </c:pt>
                <c:pt idx="4">
                  <c:v>4770</c:v>
                </c:pt>
                <c:pt idx="5">
                  <c:v>4346</c:v>
                </c:pt>
                <c:pt idx="6">
                  <c:v>4120</c:v>
                </c:pt>
                <c:pt idx="7">
                  <c:v>3123</c:v>
                </c:pt>
                <c:pt idx="8">
                  <c:v>2824</c:v>
                </c:pt>
                <c:pt idx="9">
                  <c:v>2691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0827799911465086E-3"/>
                  <c:y val="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16555998229305E-2"/>
                  <c:y val="3.7037047838158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120849933598292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706949977866313E-3"/>
                  <c:y val="-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120849933598934E-3"/>
                  <c:y val="-1.1111989242341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82779991146395E-3"/>
                  <c:y val="3.70312152322004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-1.4815110765561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827799911465901E-3"/>
                  <c:y val="3.70370478381597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非鉄金属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18790</c:v>
                </c:pt>
                <c:pt idx="1">
                  <c:v>16302</c:v>
                </c:pt>
                <c:pt idx="2">
                  <c:v>8843</c:v>
                </c:pt>
                <c:pt idx="3">
                  <c:v>5260</c:v>
                </c:pt>
                <c:pt idx="4">
                  <c:v>5078</c:v>
                </c:pt>
                <c:pt idx="5">
                  <c:v>4384</c:v>
                </c:pt>
                <c:pt idx="6">
                  <c:v>4403</c:v>
                </c:pt>
                <c:pt idx="7">
                  <c:v>3133</c:v>
                </c:pt>
                <c:pt idx="8">
                  <c:v>2849</c:v>
                </c:pt>
                <c:pt idx="9">
                  <c:v>2374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606544"/>
        <c:axId val="405606936"/>
      </c:barChart>
      <c:catAx>
        <c:axId val="40560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5606936"/>
        <c:crosses val="autoZero"/>
        <c:auto val="1"/>
        <c:lblAlgn val="ctr"/>
        <c:lblOffset val="100"/>
        <c:noMultiLvlLbl val="0"/>
      </c:catAx>
      <c:valAx>
        <c:axId val="40560693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056065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2,328,071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2,328,071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199513</c:v>
                </c:pt>
                <c:pt idx="1">
                  <c:v>381803</c:v>
                </c:pt>
                <c:pt idx="2">
                  <c:v>488222</c:v>
                </c:pt>
                <c:pt idx="3">
                  <c:v>85288</c:v>
                </c:pt>
                <c:pt idx="4">
                  <c:v>415743</c:v>
                </c:pt>
                <c:pt idx="5">
                  <c:v>757502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</a:t>
            </a:r>
            <a:r>
              <a:rPr lang="ja-JP" sz="1100" baseline="0"/>
              <a:t>平成</a:t>
            </a:r>
            <a:r>
              <a:rPr lang="en-US" altLang="ja-JP" sz="1100" baseline="0"/>
              <a:t>  30</a:t>
            </a:r>
            <a:r>
              <a:rPr lang="ja-JP" sz="1100" baseline="0"/>
              <a:t>年</a:t>
            </a:r>
            <a:r>
              <a:rPr lang="en-US" altLang="ja-JP" sz="1100" baseline="0"/>
              <a:t>4</a:t>
            </a:r>
            <a:r>
              <a:rPr lang="ja-JP" sz="1100" baseline="0"/>
              <a:t>月保管残高上位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3.5366931918656055E-3"/>
                  <c:y val="-3.016864271627644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8417329796640146E-3"/>
                  <c:y val="-1.532597218451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37842617152962E-2"/>
                  <c:y val="-3.01686427127643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050397877984733E-3"/>
                  <c:y val="7.66253356261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378426171529684E-2"/>
                  <c:y val="1.53256704980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73386383731211E-3"/>
                  <c:y val="-7.6628352490422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050397877984082E-3"/>
                  <c:y val="-1.5325670498084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飲料</c:v>
                </c:pt>
                <c:pt idx="8">
                  <c:v>化学肥料</c:v>
                </c:pt>
                <c:pt idx="9">
                  <c:v>雑品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122549</c:v>
                </c:pt>
                <c:pt idx="1">
                  <c:v>20076</c:v>
                </c:pt>
                <c:pt idx="2">
                  <c:v>19131</c:v>
                </c:pt>
                <c:pt idx="3">
                  <c:v>12630</c:v>
                </c:pt>
                <c:pt idx="4">
                  <c:v>12535</c:v>
                </c:pt>
                <c:pt idx="5">
                  <c:v>11713</c:v>
                </c:pt>
                <c:pt idx="6">
                  <c:v>9673</c:v>
                </c:pt>
                <c:pt idx="7">
                  <c:v>9660</c:v>
                </c:pt>
                <c:pt idx="8">
                  <c:v>5863</c:v>
                </c:pt>
                <c:pt idx="9">
                  <c:v>4808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8417329796639972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1.1493951187136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683465959328027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683465959328027E-3"/>
                  <c:y val="-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386383731211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967725232572088E-16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飲料</c:v>
                </c:pt>
                <c:pt idx="8">
                  <c:v>化学肥料</c:v>
                </c:pt>
                <c:pt idx="9">
                  <c:v>雑品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109225</c:v>
                </c:pt>
                <c:pt idx="1">
                  <c:v>19250</c:v>
                </c:pt>
                <c:pt idx="2">
                  <c:v>25677</c:v>
                </c:pt>
                <c:pt idx="3">
                  <c:v>4868</c:v>
                </c:pt>
                <c:pt idx="4">
                  <c:v>14284</c:v>
                </c:pt>
                <c:pt idx="5">
                  <c:v>11155</c:v>
                </c:pt>
                <c:pt idx="6">
                  <c:v>9922</c:v>
                </c:pt>
                <c:pt idx="7">
                  <c:v>13685</c:v>
                </c:pt>
                <c:pt idx="8">
                  <c:v>7702</c:v>
                </c:pt>
                <c:pt idx="9">
                  <c:v>5783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603800"/>
        <c:axId val="405609680"/>
      </c:barChart>
      <c:catAx>
        <c:axId val="405603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5609680"/>
        <c:crosses val="autoZero"/>
        <c:auto val="1"/>
        <c:lblAlgn val="ctr"/>
        <c:lblOffset val="100"/>
        <c:noMultiLvlLbl val="0"/>
      </c:catAx>
      <c:valAx>
        <c:axId val="405609680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560380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825309441055841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475928323167849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5664633506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472052792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475928323168838E-3"/>
                  <c:y val="-1.4939603137843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650618882112992E-3"/>
                  <c:y val="-7.47024269025202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7825309441057149E-3"/>
                  <c:y val="-3.73512134512604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1.4939309056955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紙・パルプ</c:v>
                </c:pt>
                <c:pt idx="9">
                  <c:v>電気機械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65692</c:v>
                </c:pt>
                <c:pt idx="1">
                  <c:v>47328</c:v>
                </c:pt>
                <c:pt idx="2">
                  <c:v>36933</c:v>
                </c:pt>
                <c:pt idx="3">
                  <c:v>33402</c:v>
                </c:pt>
                <c:pt idx="4">
                  <c:v>23903</c:v>
                </c:pt>
                <c:pt idx="5">
                  <c:v>21784</c:v>
                </c:pt>
                <c:pt idx="6">
                  <c:v>18760</c:v>
                </c:pt>
                <c:pt idx="7">
                  <c:v>17868</c:v>
                </c:pt>
                <c:pt idx="8">
                  <c:v>17244</c:v>
                </c:pt>
                <c:pt idx="9">
                  <c:v>16911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5.3475928323167528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47771660873909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477716608739024E-2"/>
                  <c:y val="3.734239102465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95185664633506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47771660873909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301237764223365E-3"/>
                  <c:y val="-3.7351213451259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1301237764223365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99862632831885E-3"/>
                  <c:y val="1.1203893630943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1301237764223365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7822502305709486E-3"/>
                  <c:y val="-2.94080887016426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紙・パルプ</c:v>
                </c:pt>
                <c:pt idx="9">
                  <c:v>電気機械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59724</c:v>
                </c:pt>
                <c:pt idx="1">
                  <c:v>42969</c:v>
                </c:pt>
                <c:pt idx="2">
                  <c:v>39734</c:v>
                </c:pt>
                <c:pt idx="3">
                  <c:v>25561</c:v>
                </c:pt>
                <c:pt idx="4">
                  <c:v>22196</c:v>
                </c:pt>
                <c:pt idx="5">
                  <c:v>22414</c:v>
                </c:pt>
                <c:pt idx="6">
                  <c:v>20117</c:v>
                </c:pt>
                <c:pt idx="7">
                  <c:v>17470</c:v>
                </c:pt>
                <c:pt idx="8">
                  <c:v>14860</c:v>
                </c:pt>
                <c:pt idx="9">
                  <c:v>17949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947528"/>
        <c:axId val="406944000"/>
      </c:barChart>
      <c:catAx>
        <c:axId val="406947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6944000"/>
        <c:crosses val="autoZero"/>
        <c:auto val="1"/>
        <c:lblAlgn val="ctr"/>
        <c:lblOffset val="100"/>
        <c:noMultiLvlLbl val="0"/>
      </c:catAx>
      <c:valAx>
        <c:axId val="40694400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69475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1.780151312861609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80907877169559E-2"/>
                  <c:y val="7.4906367041198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その他の化学工業品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缶詰・びん詰</c:v>
                </c:pt>
                <c:pt idx="8">
                  <c:v>米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33331</c:v>
                </c:pt>
                <c:pt idx="1">
                  <c:v>4801</c:v>
                </c:pt>
                <c:pt idx="2">
                  <c:v>3244</c:v>
                </c:pt>
                <c:pt idx="3">
                  <c:v>1610</c:v>
                </c:pt>
                <c:pt idx="4">
                  <c:v>1298</c:v>
                </c:pt>
                <c:pt idx="5">
                  <c:v>1268</c:v>
                </c:pt>
                <c:pt idx="6">
                  <c:v>1156</c:v>
                </c:pt>
                <c:pt idx="7">
                  <c:v>1011</c:v>
                </c:pt>
                <c:pt idx="8">
                  <c:v>726</c:v>
                </c:pt>
                <c:pt idx="9">
                  <c:v>627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021361815754354E-2"/>
                  <c:y val="1.12356601492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198599006899839E-2"/>
                  <c:y val="3.7450234451031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その他の化学工業品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缶詰・びん詰</c:v>
                </c:pt>
                <c:pt idx="8">
                  <c:v>米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29094</c:v>
                </c:pt>
                <c:pt idx="1">
                  <c:v>9420</c:v>
                </c:pt>
                <c:pt idx="2">
                  <c:v>585</c:v>
                </c:pt>
                <c:pt idx="3">
                  <c:v>1441</c:v>
                </c:pt>
                <c:pt idx="4">
                  <c:v>1415</c:v>
                </c:pt>
                <c:pt idx="5">
                  <c:v>485</c:v>
                </c:pt>
                <c:pt idx="6">
                  <c:v>699</c:v>
                </c:pt>
                <c:pt idx="7">
                  <c:v>1363</c:v>
                </c:pt>
                <c:pt idx="8">
                  <c:v>594</c:v>
                </c:pt>
                <c:pt idx="9">
                  <c:v>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947920"/>
        <c:axId val="406942824"/>
      </c:barChart>
      <c:catAx>
        <c:axId val="40694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06942824"/>
        <c:crosses val="autoZero"/>
        <c:auto val="1"/>
        <c:lblAlgn val="ctr"/>
        <c:lblOffset val="100"/>
        <c:noMultiLvlLbl val="0"/>
      </c:catAx>
      <c:valAx>
        <c:axId val="40694282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069479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825311942959001E-3"/>
                  <c:y val="1.58259198660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951871657754E-2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1301247771836662E-3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1301247771836072E-3"/>
                  <c:y val="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475935828877002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477718360071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1.9782399832519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32162</c:v>
                </c:pt>
                <c:pt idx="1">
                  <c:v>22015</c:v>
                </c:pt>
                <c:pt idx="2">
                  <c:v>15223</c:v>
                </c:pt>
                <c:pt idx="3">
                  <c:v>9105</c:v>
                </c:pt>
                <c:pt idx="4">
                  <c:v>7421</c:v>
                </c:pt>
                <c:pt idx="5">
                  <c:v>6514</c:v>
                </c:pt>
                <c:pt idx="6">
                  <c:v>4392</c:v>
                </c:pt>
                <c:pt idx="7">
                  <c:v>3878</c:v>
                </c:pt>
                <c:pt idx="8">
                  <c:v>3395</c:v>
                </c:pt>
                <c:pt idx="9">
                  <c:v>2731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1.2477718360071301E-2"/>
                  <c:y val="1.1869439899511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563897427260095E-2"/>
                  <c:y val="-1.9806076405547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287857734360747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9522225497213919E-3"/>
                  <c:y val="7.842553281635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3.897911601645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567462489648752E-2"/>
                  <c:y val="7.84286481549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995284011958396E-3"/>
                  <c:y val="3.95616843264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1967100369138351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18795</c:v>
                </c:pt>
                <c:pt idx="1">
                  <c:v>22636</c:v>
                </c:pt>
                <c:pt idx="2">
                  <c:v>14932</c:v>
                </c:pt>
                <c:pt idx="3">
                  <c:v>12789</c:v>
                </c:pt>
                <c:pt idx="4">
                  <c:v>7118</c:v>
                </c:pt>
                <c:pt idx="5">
                  <c:v>5607</c:v>
                </c:pt>
                <c:pt idx="6">
                  <c:v>6349</c:v>
                </c:pt>
                <c:pt idx="7">
                  <c:v>4810</c:v>
                </c:pt>
                <c:pt idx="8">
                  <c:v>2617</c:v>
                </c:pt>
                <c:pt idx="9">
                  <c:v>2999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944784"/>
        <c:axId val="406942040"/>
      </c:barChart>
      <c:catAx>
        <c:axId val="40694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6942040"/>
        <c:crosses val="autoZero"/>
        <c:auto val="1"/>
        <c:lblAlgn val="ctr"/>
        <c:lblOffset val="100"/>
        <c:noMultiLvlLbl val="0"/>
      </c:catAx>
      <c:valAx>
        <c:axId val="40694204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69447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4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506672777013983E-3"/>
                  <c:y val="-3.4892697236375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336374619839188E-2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073421377883385E-3"/>
                  <c:y val="-3.60323943464292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19367023566499E-2"/>
                  <c:y val="-3.62288938481626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60559096779505E-3"/>
                  <c:y val="3.50779681951520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373731061395103E-2"/>
                  <c:y val="1.0846211068536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190573400547156E-3"/>
                  <c:y val="5.586200120713372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4132955602772005E-2"/>
                  <c:y val="7.05433211222922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電気機械</c:v>
                </c:pt>
                <c:pt idx="2">
                  <c:v>その他の日用品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その他の機械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その他織物</c:v>
                </c:pt>
                <c:pt idx="9">
                  <c:v>ゴム製品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39200</c:v>
                </c:pt>
                <c:pt idx="1">
                  <c:v>24392</c:v>
                </c:pt>
                <c:pt idx="2">
                  <c:v>23790</c:v>
                </c:pt>
                <c:pt idx="3">
                  <c:v>23274</c:v>
                </c:pt>
                <c:pt idx="4">
                  <c:v>17552</c:v>
                </c:pt>
                <c:pt idx="5">
                  <c:v>16104</c:v>
                </c:pt>
                <c:pt idx="6">
                  <c:v>13131</c:v>
                </c:pt>
                <c:pt idx="7">
                  <c:v>12944</c:v>
                </c:pt>
                <c:pt idx="8">
                  <c:v>9152</c:v>
                </c:pt>
                <c:pt idx="9">
                  <c:v>9057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2354844533322208E-2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610062631060006E-2"/>
                  <c:y val="3.4889890100635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832368176200197E-3"/>
                  <c:y val="3.58302805732171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417329796640787E-3"/>
                  <c:y val="1.418328028145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1.06760986427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050313155300031E-3"/>
                  <c:y val="1.4221791794742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460845172131262E-3"/>
                  <c:y val="-3.60380086179067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8747656542802799E-5"/>
                  <c:y val="-1.071427568880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電気機械</c:v>
                </c:pt>
                <c:pt idx="2">
                  <c:v>その他の日用品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その他の機械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その他織物</c:v>
                </c:pt>
                <c:pt idx="9">
                  <c:v>ゴム製品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35016</c:v>
                </c:pt>
                <c:pt idx="1">
                  <c:v>29979</c:v>
                </c:pt>
                <c:pt idx="2">
                  <c:v>20000</c:v>
                </c:pt>
                <c:pt idx="3">
                  <c:v>21668</c:v>
                </c:pt>
                <c:pt idx="4">
                  <c:v>15903</c:v>
                </c:pt>
                <c:pt idx="5">
                  <c:v>14657</c:v>
                </c:pt>
                <c:pt idx="6">
                  <c:v>15066</c:v>
                </c:pt>
                <c:pt idx="7">
                  <c:v>11003</c:v>
                </c:pt>
                <c:pt idx="8">
                  <c:v>8712</c:v>
                </c:pt>
                <c:pt idx="9">
                  <c:v>14325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946352"/>
        <c:axId val="406946744"/>
      </c:barChart>
      <c:catAx>
        <c:axId val="40694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6946744"/>
        <c:crosses val="autoZero"/>
        <c:auto val="1"/>
        <c:lblAlgn val="ctr"/>
        <c:lblOffset val="100"/>
        <c:noMultiLvlLbl val="0"/>
      </c:catAx>
      <c:valAx>
        <c:axId val="406946744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6946352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93</c:v>
                </c:pt>
                <c:pt idx="1">
                  <c:v>91.6</c:v>
                </c:pt>
                <c:pt idx="2">
                  <c:v>76.7</c:v>
                </c:pt>
                <c:pt idx="3">
                  <c:v>88.2</c:v>
                </c:pt>
                <c:pt idx="4">
                  <c:v>91.4</c:v>
                </c:pt>
                <c:pt idx="5">
                  <c:v>87.4</c:v>
                </c:pt>
                <c:pt idx="6">
                  <c:v>87.9</c:v>
                </c:pt>
                <c:pt idx="7">
                  <c:v>89.2</c:v>
                </c:pt>
                <c:pt idx="8">
                  <c:v>84.7</c:v>
                </c:pt>
                <c:pt idx="9">
                  <c:v>87.3</c:v>
                </c:pt>
                <c:pt idx="10">
                  <c:v>83.1</c:v>
                </c:pt>
                <c:pt idx="11">
                  <c:v>75.2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40864"/>
        <c:axId val="406941256"/>
      </c:lineChart>
      <c:catAx>
        <c:axId val="406940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41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941256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4086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71.900000000000006</c:v>
                </c:pt>
                <c:pt idx="1">
                  <c:v>72.8</c:v>
                </c:pt>
                <c:pt idx="2">
                  <c:v>70.8</c:v>
                </c:pt>
                <c:pt idx="3">
                  <c:v>69.3</c:v>
                </c:pt>
                <c:pt idx="4">
                  <c:v>67.3</c:v>
                </c:pt>
                <c:pt idx="5">
                  <c:v>67.400000000000006</c:v>
                </c:pt>
                <c:pt idx="6">
                  <c:v>65.900000000000006</c:v>
                </c:pt>
                <c:pt idx="7">
                  <c:v>59.5</c:v>
                </c:pt>
                <c:pt idx="8">
                  <c:v>62.3</c:v>
                </c:pt>
                <c:pt idx="9">
                  <c:v>71.400000000000006</c:v>
                </c:pt>
                <c:pt idx="10">
                  <c:v>58.5</c:v>
                </c:pt>
                <c:pt idx="11">
                  <c:v>59.7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43216"/>
        <c:axId val="406943608"/>
      </c:lineChart>
      <c:catAx>
        <c:axId val="406943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43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943608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432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76.8</c:v>
                </c:pt>
                <c:pt idx="1">
                  <c:v>79.7</c:v>
                </c:pt>
                <c:pt idx="2">
                  <c:v>93</c:v>
                </c:pt>
                <c:pt idx="3">
                  <c:v>77</c:v>
                </c:pt>
                <c:pt idx="4">
                  <c:v>73.2</c:v>
                </c:pt>
                <c:pt idx="5">
                  <c:v>77.599999999999994</c:v>
                </c:pt>
                <c:pt idx="6">
                  <c:v>74.8</c:v>
                </c:pt>
                <c:pt idx="7">
                  <c:v>66.5</c:v>
                </c:pt>
                <c:pt idx="8">
                  <c:v>74.2</c:v>
                </c:pt>
                <c:pt idx="9">
                  <c:v>81.5</c:v>
                </c:pt>
                <c:pt idx="10">
                  <c:v>71.099999999999994</c:v>
                </c:pt>
                <c:pt idx="11">
                  <c:v>80.400000000000006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45568"/>
        <c:axId val="406945176"/>
      </c:lineChart>
      <c:catAx>
        <c:axId val="40694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45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945176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4556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14.4</c:v>
                </c:pt>
                <c:pt idx="2">
                  <c:v>13.5</c:v>
                </c:pt>
                <c:pt idx="3">
                  <c:v>14</c:v>
                </c:pt>
                <c:pt idx="4">
                  <c:v>13.8</c:v>
                </c:pt>
                <c:pt idx="5">
                  <c:v>13.8</c:v>
                </c:pt>
                <c:pt idx="6">
                  <c:v>14.3</c:v>
                </c:pt>
                <c:pt idx="7">
                  <c:v>11.5</c:v>
                </c:pt>
                <c:pt idx="8">
                  <c:v>13.6</c:v>
                </c:pt>
                <c:pt idx="9">
                  <c:v>11.5</c:v>
                </c:pt>
                <c:pt idx="10">
                  <c:v>12.3</c:v>
                </c:pt>
                <c:pt idx="11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96928"/>
        <c:axId val="406986344"/>
      </c:lineChart>
      <c:catAx>
        <c:axId val="406996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86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986344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9692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25.5</c:v>
                </c:pt>
                <c:pt idx="1">
                  <c:v>28.1</c:v>
                </c:pt>
                <c:pt idx="2">
                  <c:v>20.6</c:v>
                </c:pt>
                <c:pt idx="3">
                  <c:v>22</c:v>
                </c:pt>
                <c:pt idx="4">
                  <c:v>23.2</c:v>
                </c:pt>
                <c:pt idx="5">
                  <c:v>24.5</c:v>
                </c:pt>
                <c:pt idx="6">
                  <c:v>24</c:v>
                </c:pt>
                <c:pt idx="7">
                  <c:v>22.4</c:v>
                </c:pt>
                <c:pt idx="8">
                  <c:v>22.9</c:v>
                </c:pt>
                <c:pt idx="9">
                  <c:v>20.9</c:v>
                </c:pt>
                <c:pt idx="10">
                  <c:v>21</c:v>
                </c:pt>
                <c:pt idx="11">
                  <c:v>21.5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87128"/>
        <c:axId val="406989872"/>
      </c:lineChart>
      <c:catAx>
        <c:axId val="406987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8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989872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8712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平成</a:t>
            </a:r>
            <a:r>
              <a:rPr lang="en-US" altLang="ja-JP" sz="1200" baseline="0"/>
              <a:t>30</a:t>
            </a:r>
            <a:r>
              <a:rPr lang="ja-JP" altLang="en-US" sz="1200" baseline="0"/>
              <a:t>年</a:t>
            </a:r>
            <a:r>
              <a:rPr lang="en-US" altLang="ja-JP" sz="1200" baseline="0"/>
              <a:t>4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3972055888223553E-2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130325</c:v>
                </c:pt>
                <c:pt idx="1">
                  <c:v>237409</c:v>
                </c:pt>
                <c:pt idx="2">
                  <c:v>297218</c:v>
                </c:pt>
                <c:pt idx="3">
                  <c:v>52743</c:v>
                </c:pt>
                <c:pt idx="4">
                  <c:v>312898</c:v>
                </c:pt>
                <c:pt idx="5">
                  <c:v>490947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69188</c:v>
                </c:pt>
                <c:pt idx="1">
                  <c:v>144394</c:v>
                </c:pt>
                <c:pt idx="2">
                  <c:v>191004</c:v>
                </c:pt>
                <c:pt idx="3">
                  <c:v>32545</c:v>
                </c:pt>
                <c:pt idx="4">
                  <c:v>102845</c:v>
                </c:pt>
                <c:pt idx="5">
                  <c:v>266555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0.65321557993714696</c:v>
                </c:pt>
                <c:pt idx="1">
                  <c:v>0.62181020054845038</c:v>
                </c:pt>
                <c:pt idx="2">
                  <c:v>0.60877633535563735</c:v>
                </c:pt>
                <c:pt idx="3">
                  <c:v>0.61841056186098864</c:v>
                </c:pt>
                <c:pt idx="4">
                  <c:v>0.75262361603201977</c:v>
                </c:pt>
                <c:pt idx="5">
                  <c:v>0.64811314029533917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5280720"/>
        <c:axId val="375280328"/>
        <c:axId val="0"/>
      </c:bar3DChart>
      <c:catAx>
        <c:axId val="375280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5280328"/>
        <c:crosses val="autoZero"/>
        <c:auto val="1"/>
        <c:lblAlgn val="ctr"/>
        <c:lblOffset val="100"/>
        <c:noMultiLvlLbl val="0"/>
      </c:catAx>
      <c:valAx>
        <c:axId val="37528032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7528072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67.400000000000006</c:v>
                </c:pt>
                <c:pt idx="1">
                  <c:v>48.9</c:v>
                </c:pt>
                <c:pt idx="2">
                  <c:v>70.8</c:v>
                </c:pt>
                <c:pt idx="3">
                  <c:v>62</c:v>
                </c:pt>
                <c:pt idx="4">
                  <c:v>58.4</c:v>
                </c:pt>
                <c:pt idx="5">
                  <c:v>55.4</c:v>
                </c:pt>
                <c:pt idx="6">
                  <c:v>59.8</c:v>
                </c:pt>
                <c:pt idx="7">
                  <c:v>53.2</c:v>
                </c:pt>
                <c:pt idx="8">
                  <c:v>59</c:v>
                </c:pt>
                <c:pt idx="9">
                  <c:v>57.2</c:v>
                </c:pt>
                <c:pt idx="10">
                  <c:v>58.4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93792"/>
        <c:axId val="406996536"/>
      </c:lineChart>
      <c:catAx>
        <c:axId val="406993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9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996536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9379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17</c:v>
                </c:pt>
                <c:pt idx="2">
                  <c:v>18</c:v>
                </c:pt>
                <c:pt idx="3">
                  <c:v>19.2</c:v>
                </c:pt>
                <c:pt idx="4">
                  <c:v>19.7</c:v>
                </c:pt>
                <c:pt idx="5">
                  <c:v>17.600000000000001</c:v>
                </c:pt>
                <c:pt idx="6">
                  <c:v>19.899999999999999</c:v>
                </c:pt>
                <c:pt idx="7">
                  <c:v>15</c:v>
                </c:pt>
                <c:pt idx="8">
                  <c:v>15.4</c:v>
                </c:pt>
                <c:pt idx="9">
                  <c:v>17.5</c:v>
                </c:pt>
                <c:pt idx="10">
                  <c:v>16.8</c:v>
                </c:pt>
                <c:pt idx="11">
                  <c:v>16.100000000000001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5427033155105916E-2"/>
                  <c:y val="-5.798122065727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90656"/>
        <c:axId val="406997320"/>
      </c:lineChart>
      <c:catAx>
        <c:axId val="406990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97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997320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90656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31.6</c:v>
                </c:pt>
                <c:pt idx="1">
                  <c:v>32</c:v>
                </c:pt>
                <c:pt idx="2">
                  <c:v>30.9</c:v>
                </c:pt>
                <c:pt idx="3">
                  <c:v>31.3</c:v>
                </c:pt>
                <c:pt idx="4">
                  <c:v>34</c:v>
                </c:pt>
                <c:pt idx="5">
                  <c:v>33.5</c:v>
                </c:pt>
                <c:pt idx="6">
                  <c:v>34.4</c:v>
                </c:pt>
                <c:pt idx="7">
                  <c:v>34.5</c:v>
                </c:pt>
                <c:pt idx="8">
                  <c:v>33</c:v>
                </c:pt>
                <c:pt idx="9">
                  <c:v>34.200000000000003</c:v>
                </c:pt>
                <c:pt idx="10">
                  <c:v>35.4</c:v>
                </c:pt>
                <c:pt idx="11">
                  <c:v>34.200000000000003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7374468099744413E-2"/>
                  <c:y val="-4.92857142857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98104"/>
        <c:axId val="406991440"/>
      </c:lineChart>
      <c:catAx>
        <c:axId val="406998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9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991440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9810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55.9</c:v>
                </c:pt>
                <c:pt idx="1">
                  <c:v>52.6</c:v>
                </c:pt>
                <c:pt idx="2">
                  <c:v>59</c:v>
                </c:pt>
                <c:pt idx="3">
                  <c:v>60.9</c:v>
                </c:pt>
                <c:pt idx="4">
                  <c:v>56.1</c:v>
                </c:pt>
                <c:pt idx="5">
                  <c:v>52.8</c:v>
                </c:pt>
                <c:pt idx="6">
                  <c:v>57.2</c:v>
                </c:pt>
                <c:pt idx="7">
                  <c:v>43.3</c:v>
                </c:pt>
                <c:pt idx="8">
                  <c:v>47.8</c:v>
                </c:pt>
                <c:pt idx="9">
                  <c:v>50.4</c:v>
                </c:pt>
                <c:pt idx="10">
                  <c:v>46.6</c:v>
                </c:pt>
                <c:pt idx="11">
                  <c:v>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071895424836602E-2"/>
                  <c:y val="-3.879210220673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88739642838764E-2"/>
                  <c:y val="-4.343786295005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94184"/>
        <c:axId val="406991832"/>
      </c:lineChart>
      <c:catAx>
        <c:axId val="406994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91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991832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9418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35.5</c:v>
                </c:pt>
                <c:pt idx="1">
                  <c:v>37.4</c:v>
                </c:pt>
                <c:pt idx="2">
                  <c:v>42.3</c:v>
                </c:pt>
                <c:pt idx="3">
                  <c:v>45.1</c:v>
                </c:pt>
                <c:pt idx="4">
                  <c:v>47</c:v>
                </c:pt>
                <c:pt idx="5">
                  <c:v>49</c:v>
                </c:pt>
                <c:pt idx="6">
                  <c:v>47.4</c:v>
                </c:pt>
                <c:pt idx="7">
                  <c:v>30</c:v>
                </c:pt>
                <c:pt idx="8">
                  <c:v>29.8</c:v>
                </c:pt>
                <c:pt idx="9">
                  <c:v>39.799999999999997</c:v>
                </c:pt>
                <c:pt idx="10">
                  <c:v>33.6</c:v>
                </c:pt>
                <c:pt idx="11">
                  <c:v>36.700000000000003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2489189504053516E-2"/>
                  <c:y val="-4.389671361502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92616"/>
        <c:axId val="406987520"/>
      </c:lineChart>
      <c:catAx>
        <c:axId val="406992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8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987520"/>
        <c:scaling>
          <c:orientation val="minMax"/>
          <c:max val="7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926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25.8</c:v>
                </c:pt>
                <c:pt idx="1">
                  <c:v>27.6</c:v>
                </c:pt>
                <c:pt idx="2">
                  <c:v>27.8</c:v>
                </c:pt>
                <c:pt idx="3">
                  <c:v>30.9</c:v>
                </c:pt>
                <c:pt idx="4">
                  <c:v>36.200000000000003</c:v>
                </c:pt>
                <c:pt idx="5">
                  <c:v>32.1</c:v>
                </c:pt>
                <c:pt idx="6">
                  <c:v>31.1</c:v>
                </c:pt>
                <c:pt idx="7">
                  <c:v>31.7</c:v>
                </c:pt>
                <c:pt idx="8">
                  <c:v>31.5</c:v>
                </c:pt>
                <c:pt idx="9">
                  <c:v>35.799999999999997</c:v>
                </c:pt>
                <c:pt idx="10">
                  <c:v>36</c:v>
                </c:pt>
                <c:pt idx="11">
                  <c:v>42.3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3165903281699E-2"/>
                  <c:y val="3.1666666666666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92224"/>
        <c:axId val="406993008"/>
      </c:lineChart>
      <c:catAx>
        <c:axId val="406992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9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993008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92224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134.30000000000001</c:v>
                </c:pt>
                <c:pt idx="1">
                  <c:v>136.69999999999999</c:v>
                </c:pt>
                <c:pt idx="2">
                  <c:v>152.4</c:v>
                </c:pt>
                <c:pt idx="3">
                  <c:v>148.30000000000001</c:v>
                </c:pt>
                <c:pt idx="4">
                  <c:v>132.19999999999999</c:v>
                </c:pt>
                <c:pt idx="5">
                  <c:v>149.5</c:v>
                </c:pt>
                <c:pt idx="6">
                  <c:v>151.69999999999999</c:v>
                </c:pt>
                <c:pt idx="7">
                  <c:v>94.6</c:v>
                </c:pt>
                <c:pt idx="8">
                  <c:v>94.9</c:v>
                </c:pt>
                <c:pt idx="9">
                  <c:v>111.9</c:v>
                </c:pt>
                <c:pt idx="10">
                  <c:v>93.4</c:v>
                </c:pt>
                <c:pt idx="11">
                  <c:v>85.8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404582239720037E-2"/>
                  <c:y val="5.8768873403019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85952"/>
        <c:axId val="406989088"/>
      </c:lineChart>
      <c:catAx>
        <c:axId val="406985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8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989088"/>
        <c:scaling>
          <c:orientation val="minMax"/>
          <c:max val="21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8595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74.8</c:v>
                </c:pt>
                <c:pt idx="1">
                  <c:v>80</c:v>
                </c:pt>
                <c:pt idx="2">
                  <c:v>85.8</c:v>
                </c:pt>
                <c:pt idx="3">
                  <c:v>89.3</c:v>
                </c:pt>
                <c:pt idx="4">
                  <c:v>92</c:v>
                </c:pt>
                <c:pt idx="5">
                  <c:v>92.3</c:v>
                </c:pt>
                <c:pt idx="6">
                  <c:v>93.1</c:v>
                </c:pt>
                <c:pt idx="7">
                  <c:v>83.1</c:v>
                </c:pt>
                <c:pt idx="8">
                  <c:v>74.400000000000006</c:v>
                </c:pt>
                <c:pt idx="9">
                  <c:v>84.4</c:v>
                </c:pt>
                <c:pt idx="10">
                  <c:v>80.8</c:v>
                </c:pt>
                <c:pt idx="11">
                  <c:v>81.400000000000006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737206001000846E-2"/>
                  <c:y val="5.450292397660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93400"/>
        <c:axId val="406994576"/>
      </c:lineChart>
      <c:catAx>
        <c:axId val="406993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9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994576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9340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84.1</c:v>
                </c:pt>
                <c:pt idx="2">
                  <c:v>84.5</c:v>
                </c:pt>
                <c:pt idx="3">
                  <c:v>90.6</c:v>
                </c:pt>
                <c:pt idx="4">
                  <c:v>100.8</c:v>
                </c:pt>
                <c:pt idx="5">
                  <c:v>107.1</c:v>
                </c:pt>
                <c:pt idx="6">
                  <c:v>100.5</c:v>
                </c:pt>
                <c:pt idx="7">
                  <c:v>87.9</c:v>
                </c:pt>
                <c:pt idx="8">
                  <c:v>85</c:v>
                </c:pt>
                <c:pt idx="9">
                  <c:v>81.8</c:v>
                </c:pt>
                <c:pt idx="10">
                  <c:v>84.8</c:v>
                </c:pt>
                <c:pt idx="11">
                  <c:v>80.8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35998909227254E-2"/>
                  <c:y val="5.431235431235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90111463339808E-2"/>
                  <c:y val="4.032634032634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95360"/>
        <c:axId val="407000456"/>
      </c:lineChart>
      <c:catAx>
        <c:axId val="406995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00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000456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9536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021713194941541E-2"/>
                  <c:y val="4.3764172335600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99280"/>
        <c:axId val="406998888"/>
      </c:lineChart>
      <c:catAx>
        <c:axId val="406999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9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998888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9928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69.5</c:v>
                </c:pt>
                <c:pt idx="1">
                  <c:v>66.8</c:v>
                </c:pt>
                <c:pt idx="2" formatCode="0.0_ ">
                  <c:v>68.5</c:v>
                </c:pt>
                <c:pt idx="3">
                  <c:v>71.099999999999994</c:v>
                </c:pt>
                <c:pt idx="4">
                  <c:v>70.5</c:v>
                </c:pt>
                <c:pt idx="5">
                  <c:v>68.3</c:v>
                </c:pt>
                <c:pt idx="6">
                  <c:v>70.7</c:v>
                </c:pt>
                <c:pt idx="7">
                  <c:v>56.8</c:v>
                </c:pt>
                <c:pt idx="8">
                  <c:v>61.8</c:v>
                </c:pt>
                <c:pt idx="9">
                  <c:v>65.3</c:v>
                </c:pt>
                <c:pt idx="10">
                  <c:v>61</c:v>
                </c:pt>
                <c:pt idx="11" formatCode="0.0_ ">
                  <c:v>63.6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278760"/>
        <c:axId val="375281112"/>
      </c:lineChart>
      <c:catAx>
        <c:axId val="37527876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375281112"/>
        <c:crosses val="autoZero"/>
        <c:auto val="1"/>
        <c:lblAlgn val="ctr"/>
        <c:lblOffset val="100"/>
        <c:tickLblSkip val="1"/>
        <c:noMultiLvlLbl val="0"/>
      </c:catAx>
      <c:valAx>
        <c:axId val="375281112"/>
        <c:scaling>
          <c:orientation val="minMax"/>
          <c:max val="8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37527876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7.5</c:v>
                </c:pt>
                <c:pt idx="1">
                  <c:v>8</c:v>
                </c:pt>
                <c:pt idx="2">
                  <c:v>8.6</c:v>
                </c:pt>
                <c:pt idx="3">
                  <c:v>8.9</c:v>
                </c:pt>
                <c:pt idx="4">
                  <c:v>9.1999999999999993</c:v>
                </c:pt>
                <c:pt idx="5">
                  <c:v>9.1999999999999993</c:v>
                </c:pt>
                <c:pt idx="6">
                  <c:v>9.3000000000000007</c:v>
                </c:pt>
                <c:pt idx="7">
                  <c:v>8.3000000000000007</c:v>
                </c:pt>
                <c:pt idx="8">
                  <c:v>7.4</c:v>
                </c:pt>
                <c:pt idx="9">
                  <c:v>8.4</c:v>
                </c:pt>
                <c:pt idx="10">
                  <c:v>8.1</c:v>
                </c:pt>
                <c:pt idx="11">
                  <c:v>8.1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199376342548622E-2"/>
                  <c:y val="6.853801169590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99672"/>
        <c:axId val="407000064"/>
      </c:lineChart>
      <c:catAx>
        <c:axId val="406999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00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000064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9967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</c:v>
                </c:pt>
                <c:pt idx="1">
                  <c:v>8.4</c:v>
                </c:pt>
                <c:pt idx="2">
                  <c:v>8.5</c:v>
                </c:pt>
                <c:pt idx="3">
                  <c:v>9.1</c:v>
                </c:pt>
                <c:pt idx="4">
                  <c:v>10.1</c:v>
                </c:pt>
                <c:pt idx="5">
                  <c:v>10.7</c:v>
                </c:pt>
                <c:pt idx="6">
                  <c:v>10.1</c:v>
                </c:pt>
                <c:pt idx="7">
                  <c:v>8.8000000000000007</c:v>
                </c:pt>
                <c:pt idx="8">
                  <c:v>8.5</c:v>
                </c:pt>
                <c:pt idx="9">
                  <c:v>8.1999999999999993</c:v>
                </c:pt>
                <c:pt idx="10">
                  <c:v>8.5</c:v>
                </c:pt>
                <c:pt idx="11">
                  <c:v>8.1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0588812762041114E-2"/>
                  <c:y val="4.9650349650349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001632"/>
        <c:axId val="409650496"/>
      </c:lineChart>
      <c:catAx>
        <c:axId val="407001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65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9650496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00163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5.8294440467668816E-2"/>
                  <c:y val="0.19342403628117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654024"/>
        <c:axId val="409654416"/>
      </c:lineChart>
      <c:catAx>
        <c:axId val="409654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65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9654416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65402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16.399999999999999</c:v>
                </c:pt>
                <c:pt idx="2">
                  <c:v>17.100000000000001</c:v>
                </c:pt>
                <c:pt idx="3">
                  <c:v>17.600000000000001</c:v>
                </c:pt>
                <c:pt idx="4">
                  <c:v>16.5</c:v>
                </c:pt>
                <c:pt idx="5">
                  <c:v>16</c:v>
                </c:pt>
                <c:pt idx="6">
                  <c:v>15.9</c:v>
                </c:pt>
                <c:pt idx="7">
                  <c:v>13.1</c:v>
                </c:pt>
                <c:pt idx="8">
                  <c:v>16.2</c:v>
                </c:pt>
                <c:pt idx="9">
                  <c:v>16.7</c:v>
                </c:pt>
                <c:pt idx="10">
                  <c:v>14.7</c:v>
                </c:pt>
                <c:pt idx="11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08456097485858E-2"/>
                  <c:y val="4.8299319727891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658336"/>
        <c:axId val="409660296"/>
      </c:lineChart>
      <c:catAx>
        <c:axId val="409658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660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9660296"/>
        <c:scaling>
          <c:orientation val="minMax"/>
          <c:max val="20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65833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静岡県倉庫協会</a:t>
            </a:r>
          </a:p>
        </c:rich>
      </c:tx>
      <c:layout>
        <c:manualLayout>
          <c:xMode val="edge"/>
          <c:yMode val="edge"/>
          <c:x val="0.46475223234171426"/>
          <c:y val="2.5089605734767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</c:v>
                </c:pt>
                <c:pt idx="1">
                  <c:v>22.5</c:v>
                </c:pt>
                <c:pt idx="2">
                  <c:v>21.6</c:v>
                </c:pt>
                <c:pt idx="3">
                  <c:v>22.3</c:v>
                </c:pt>
                <c:pt idx="4">
                  <c:v>22.7</c:v>
                </c:pt>
                <c:pt idx="5">
                  <c:v>22.1</c:v>
                </c:pt>
                <c:pt idx="6">
                  <c:v>22.5</c:v>
                </c:pt>
                <c:pt idx="7">
                  <c:v>22.5</c:v>
                </c:pt>
                <c:pt idx="8">
                  <c:v>22.9</c:v>
                </c:pt>
                <c:pt idx="9">
                  <c:v>23.4</c:v>
                </c:pt>
                <c:pt idx="10">
                  <c:v>22.9</c:v>
                </c:pt>
                <c:pt idx="11">
                  <c:v>22.4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267257389170987E-2"/>
                  <c:y val="6.045400238948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650888"/>
        <c:axId val="409659904"/>
      </c:lineChart>
      <c:catAx>
        <c:axId val="409650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65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9659904"/>
        <c:scaling>
          <c:orientation val="minMax"/>
          <c:max val="28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6508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67</c:v>
                </c:pt>
                <c:pt idx="1">
                  <c:v>72.3</c:v>
                </c:pt>
                <c:pt idx="2">
                  <c:v>79.7</c:v>
                </c:pt>
                <c:pt idx="3">
                  <c:v>78.7</c:v>
                </c:pt>
                <c:pt idx="4">
                  <c:v>72.2</c:v>
                </c:pt>
                <c:pt idx="5">
                  <c:v>72.7</c:v>
                </c:pt>
                <c:pt idx="6">
                  <c:v>70.2</c:v>
                </c:pt>
                <c:pt idx="7">
                  <c:v>58.1</c:v>
                </c:pt>
                <c:pt idx="8">
                  <c:v>70.7</c:v>
                </c:pt>
                <c:pt idx="9">
                  <c:v>71.099999999999994</c:v>
                </c:pt>
                <c:pt idx="10">
                  <c:v>64.2</c:v>
                </c:pt>
                <c:pt idx="11">
                  <c:v>66.8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970081477755306E-2"/>
                  <c:y val="4.3615819209039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661080"/>
        <c:axId val="409656376"/>
      </c:lineChart>
      <c:catAx>
        <c:axId val="409661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656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9656376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66108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98.9</c:v>
                </c:pt>
                <c:pt idx="1">
                  <c:v>103</c:v>
                </c:pt>
                <c:pt idx="2">
                  <c:v>91.9</c:v>
                </c:pt>
                <c:pt idx="3">
                  <c:v>96.6</c:v>
                </c:pt>
                <c:pt idx="4">
                  <c:v>102.7</c:v>
                </c:pt>
                <c:pt idx="5">
                  <c:v>102.7</c:v>
                </c:pt>
                <c:pt idx="6">
                  <c:v>102.9</c:v>
                </c:pt>
                <c:pt idx="7">
                  <c:v>100.3</c:v>
                </c:pt>
                <c:pt idx="8">
                  <c:v>98.9</c:v>
                </c:pt>
                <c:pt idx="9">
                  <c:v>98.9</c:v>
                </c:pt>
                <c:pt idx="10">
                  <c:v>99.7</c:v>
                </c:pt>
                <c:pt idx="11">
                  <c:v>97.9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4336504"/>
        <c:axId val="404330232"/>
      </c:lineChart>
      <c:catAx>
        <c:axId val="40433650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04330232"/>
        <c:crosses val="autoZero"/>
        <c:auto val="1"/>
        <c:lblAlgn val="ctr"/>
        <c:lblOffset val="100"/>
        <c:noMultiLvlLbl val="0"/>
      </c:catAx>
      <c:valAx>
        <c:axId val="404330232"/>
        <c:scaling>
          <c:orientation val="minMax"/>
          <c:max val="12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4336504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68.599999999999994</c:v>
                </c:pt>
                <c:pt idx="1">
                  <c:v>64.099999999999994</c:v>
                </c:pt>
                <c:pt idx="2">
                  <c:v>75.900000000000006</c:v>
                </c:pt>
                <c:pt idx="3">
                  <c:v>72.900000000000006</c:v>
                </c:pt>
                <c:pt idx="4">
                  <c:v>68.5</c:v>
                </c:pt>
                <c:pt idx="5">
                  <c:v>66.5</c:v>
                </c:pt>
                <c:pt idx="6">
                  <c:v>68.599999999999994</c:v>
                </c:pt>
                <c:pt idx="7">
                  <c:v>57.2</c:v>
                </c:pt>
                <c:pt idx="8">
                  <c:v>62.8</c:v>
                </c:pt>
                <c:pt idx="9">
                  <c:v>66</c:v>
                </c:pt>
                <c:pt idx="10">
                  <c:v>61.1</c:v>
                </c:pt>
                <c:pt idx="11">
                  <c:v>65.400000000000006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4332584"/>
        <c:axId val="404330624"/>
      </c:lineChart>
      <c:catAx>
        <c:axId val="40433258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04330624"/>
        <c:crosses val="autoZero"/>
        <c:auto val="1"/>
        <c:lblAlgn val="ctr"/>
        <c:lblOffset val="100"/>
        <c:noMultiLvlLbl val="0"/>
      </c:catAx>
      <c:valAx>
        <c:axId val="40433062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04332584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3.5699759415581569E-3"/>
                  <c:y val="-8.65823590233040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924588492143724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494423889001202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698353968574765E-3"/>
                  <c:y val="2.8860028860029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0950619057243E-2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849176984288037E-3"/>
                  <c:y val="-2.2724432183832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064259285858775E-2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494423889001299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924588492143691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709646735273224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116165</c:v>
                </c:pt>
                <c:pt idx="1">
                  <c:v>109858</c:v>
                </c:pt>
                <c:pt idx="2">
                  <c:v>69411</c:v>
                </c:pt>
                <c:pt idx="3">
                  <c:v>64024</c:v>
                </c:pt>
                <c:pt idx="4">
                  <c:v>51160</c:v>
                </c:pt>
                <c:pt idx="5">
                  <c:v>44921</c:v>
                </c:pt>
                <c:pt idx="6">
                  <c:v>36213</c:v>
                </c:pt>
                <c:pt idx="7">
                  <c:v>32633</c:v>
                </c:pt>
                <c:pt idx="8">
                  <c:v>30982</c:v>
                </c:pt>
                <c:pt idx="9">
                  <c:v>29921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4279341587429906E-2"/>
                  <c:y val="2.8855483973594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54612550585551E-3"/>
                  <c:y val="-5.7720057720058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54753095286215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139670793714888E-3"/>
                  <c:y val="-4.54488643412111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494423889001169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924588492143691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9245884921435609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105365</c:v>
                </c:pt>
                <c:pt idx="1">
                  <c:v>124066</c:v>
                </c:pt>
                <c:pt idx="2">
                  <c:v>77012</c:v>
                </c:pt>
                <c:pt idx="3">
                  <c:v>50547</c:v>
                </c:pt>
                <c:pt idx="4">
                  <c:v>66104</c:v>
                </c:pt>
                <c:pt idx="5">
                  <c:v>45056</c:v>
                </c:pt>
                <c:pt idx="6">
                  <c:v>39340</c:v>
                </c:pt>
                <c:pt idx="7">
                  <c:v>35125</c:v>
                </c:pt>
                <c:pt idx="8">
                  <c:v>34896</c:v>
                </c:pt>
                <c:pt idx="9">
                  <c:v>28126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404336112"/>
        <c:axId val="404334152"/>
      </c:barChart>
      <c:catAx>
        <c:axId val="404336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4334152"/>
        <c:crosses val="autoZero"/>
        <c:auto val="1"/>
        <c:lblAlgn val="ctr"/>
        <c:lblOffset val="100"/>
        <c:noMultiLvlLbl val="0"/>
      </c:catAx>
      <c:valAx>
        <c:axId val="40433415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04336112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sz="1000" b="0" baseline="0">
                <a:ea typeface="ＤＨＰ平成明朝体W3" panose="02010601000101010101" pitchFamily="2" charset="-128"/>
              </a:rPr>
              <a:t>平成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30</a:t>
            </a:r>
            <a:r>
              <a:rPr lang="ja-JP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643704515128212"/>
                  <c:y val="-6.95713838522478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664094338635028"/>
                  <c:y val="-0.120245611500397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921267320217454E-3"/>
                  <c:y val="-9.6250571889522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769178425346406"/>
                  <c:y val="-0.162140672782874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4386118401866439E-2"/>
                  <c:y val="-6.22940595728286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2517082800547366"/>
                  <c:y val="-7.3874762214356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53261397880817"/>
                      <c:h val="0.1026453803366322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4.7004808159663796E-4"/>
                  <c:y val="-1.29053191745528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33342132518137"/>
                      <c:h val="0.1026453803366322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1596413696151168E-3"/>
                  <c:y val="1.40086445616315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03456939677411"/>
                      <c:h val="0.1026453803366322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116165</c:v>
                </c:pt>
                <c:pt idx="1">
                  <c:v>109858</c:v>
                </c:pt>
                <c:pt idx="2">
                  <c:v>69411</c:v>
                </c:pt>
                <c:pt idx="3">
                  <c:v>64024</c:v>
                </c:pt>
                <c:pt idx="4">
                  <c:v>51160</c:v>
                </c:pt>
                <c:pt idx="5">
                  <c:v>44921</c:v>
                </c:pt>
                <c:pt idx="6">
                  <c:v>36213</c:v>
                </c:pt>
                <c:pt idx="7">
                  <c:v>32633</c:v>
                </c:pt>
                <c:pt idx="8">
                  <c:v>30982</c:v>
                </c:pt>
                <c:pt idx="9">
                  <c:v>29921</c:v>
                </c:pt>
                <c:pt idx="10">
                  <c:v>154788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116165</c:v>
                </c:pt>
                <c:pt idx="1">
                  <c:v>109858</c:v>
                </c:pt>
                <c:pt idx="2">
                  <c:v>69411</c:v>
                </c:pt>
                <c:pt idx="3">
                  <c:v>64024</c:v>
                </c:pt>
                <c:pt idx="4">
                  <c:v>51160</c:v>
                </c:pt>
                <c:pt idx="5">
                  <c:v>44921</c:v>
                </c:pt>
                <c:pt idx="6">
                  <c:v>36213</c:v>
                </c:pt>
                <c:pt idx="7">
                  <c:v>32633</c:v>
                </c:pt>
                <c:pt idx="8">
                  <c:v>30982</c:v>
                </c:pt>
                <c:pt idx="9">
                  <c:v>29921</c:v>
                </c:pt>
                <c:pt idx="10">
                  <c:v>154788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29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9.6476063917703025E-2"/>
                  <c:y val="0.156210094427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47191865500453"/>
                  <c:y val="-7.96232539898029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451309998463939"/>
                  <c:y val="-0.109379189670256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363079615048118E-2"/>
                  <c:y val="-9.0474914773584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028813467282106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7683102589275576"/>
                  <c:y val="-0.139054273388240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8701288293161826E-2"/>
                  <c:y val="-5.0309952635231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3396846386568094E-2"/>
                  <c:y val="-3.6122364014843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3"/>
                      <c:h val="0.10288134672821068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6.1580224386309397E-2"/>
                  <c:y val="-5.557063987691193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5948683366720204E-2"/>
                  <c:y val="-8.60651039309741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105365</c:v>
                </c:pt>
                <c:pt idx="1">
                  <c:v>124066</c:v>
                </c:pt>
                <c:pt idx="2">
                  <c:v>77012</c:v>
                </c:pt>
                <c:pt idx="3">
                  <c:v>50547</c:v>
                </c:pt>
                <c:pt idx="4">
                  <c:v>66104</c:v>
                </c:pt>
                <c:pt idx="5">
                  <c:v>45056</c:v>
                </c:pt>
                <c:pt idx="6">
                  <c:v>39340</c:v>
                </c:pt>
                <c:pt idx="7">
                  <c:v>35125</c:v>
                </c:pt>
                <c:pt idx="8">
                  <c:v>34896</c:v>
                </c:pt>
                <c:pt idx="9">
                  <c:v>28126</c:v>
                </c:pt>
                <c:pt idx="10" formatCode="#,##0_);[Red]\(#,##0\)">
                  <c:v>158679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1476375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0.38571</cdr:x>
      <cdr:y>0.07004</cdr:y>
    </cdr:from>
    <cdr:to>
      <cdr:x>0.66</cdr:x>
      <cdr:y>0.12912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6882" y="304207"/>
          <a:ext cx="922252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1,125,655 </a:t>
          </a:r>
          <a:r>
            <a:rPr lang="ja-JP" altLang="en-US" sz="11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0.41546</cdr:x>
      <cdr:y>0.07223</cdr:y>
    </cdr:from>
    <cdr:to>
      <cdr:x>0.65727</cdr:x>
      <cdr:y>0.13131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5212" y="313745"/>
          <a:ext cx="905174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1,071,670 </a:t>
          </a:r>
          <a:r>
            <a:rPr lang="ja-JP" altLang="en-US" sz="11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4"/>
          <a:ext cx="563830" cy="1419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0.93077</cdr:x>
      <cdr:y>0.39773</cdr:y>
    </cdr:from>
    <cdr:to>
      <cdr:x>0.99876</cdr:x>
      <cdr:y>0.84848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2288" y="1000126"/>
          <a:ext cx="523912" cy="11334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0.83562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50"/>
          <a:ext cx="585538" cy="135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0.89061</cdr:x>
      <cdr:y>0.37705</cdr:y>
    </cdr:from>
    <cdr:to>
      <cdr:x>1</cdr:x>
      <cdr:y>0.82623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0" y="1095377"/>
          <a:ext cx="800210" cy="1304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0.89947</cdr:x>
      <cdr:y>0.20946</cdr:y>
    </cdr:from>
    <cdr:to>
      <cdr:x>1</cdr:x>
      <cdr:y>0.72203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668" y="588565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28.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0.89939</cdr:x>
      <cdr:y>0.12324</cdr:y>
    </cdr:from>
    <cdr:to>
      <cdr:x>0.9922</cdr:x>
      <cdr:y>0.67958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769" y="333369"/>
          <a:ext cx="679808" cy="1504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0.175</cdr:y>
    </cdr:from>
    <cdr:to>
      <cdr:x>0.99213</cdr:x>
      <cdr:y>0.71071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72" y="466725"/>
          <a:ext cx="676321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0.89803</cdr:x>
      <cdr:y>0.20557</cdr:y>
    </cdr:from>
    <cdr:to>
      <cdr:x>0.98561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3640" y="561948"/>
          <a:ext cx="638162" cy="14859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0.91644</cdr:x>
      <cdr:y>0.3838</cdr:y>
    </cdr:from>
    <cdr:to>
      <cdr:x>0.99347</cdr:x>
      <cdr:y>0.72183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03" y="1038220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0.9098</cdr:x>
      <cdr:y>0.14643</cdr:y>
    </cdr:from>
    <cdr:to>
      <cdr:x>0.99739</cdr:x>
      <cdr:y>0.61429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51" y="390525"/>
          <a:ext cx="638235" cy="1247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0.88882</cdr:x>
      <cdr:y>0.50619</cdr:y>
    </cdr:from>
    <cdr:to>
      <cdr:x>0.98438</cdr:x>
      <cdr:y>0.90592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1869" y="1383749"/>
          <a:ext cx="699040" cy="1092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0.90735</cdr:x>
      <cdr:y>0.36235</cdr:y>
    </cdr:from>
    <cdr:to>
      <cdr:x>0.99741</cdr:x>
      <cdr:y>0.79649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3345" y="983644"/>
          <a:ext cx="661380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0.14783</cdr:y>
    </cdr:from>
    <cdr:to>
      <cdr:x>1</cdr:x>
      <cdr:y>0.81469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02708"/>
          <a:ext cx="666757" cy="1816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0.14453</cdr:y>
    </cdr:from>
    <cdr:to>
      <cdr:x>0.99221</cdr:x>
      <cdr:y>0.67831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6" y="404747"/>
          <a:ext cx="858024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0.89234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60" y="1002693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0.24923</cdr:y>
    </cdr:from>
    <cdr:to>
      <cdr:x>1</cdr:x>
      <cdr:y>0.76573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4" y="678935"/>
          <a:ext cx="666756" cy="1407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0.16154</cdr:y>
    </cdr:from>
    <cdr:to>
      <cdr:x>0.98182</cdr:x>
      <cdr:y>0.69532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82" y="452371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0.90613</cdr:x>
      <cdr:y>0.46316</cdr:y>
    </cdr:from>
    <cdr:to>
      <cdr:x>0.99088</cdr:x>
      <cdr:y>0.7279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91" y="1297009"/>
          <a:ext cx="619156" cy="741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0.90601</cdr:x>
      <cdr:y>0.36558</cdr:y>
    </cdr:from>
    <cdr:to>
      <cdr:x>1</cdr:x>
      <cdr:y>0.83871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85" y="971525"/>
          <a:ext cx="685765" cy="1257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0.85937</cdr:x>
      <cdr:y>0.0921</cdr:y>
    </cdr:from>
    <cdr:to>
      <cdr:x>0.98437</cdr:x>
      <cdr:y>0.66776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6460" y="266699"/>
          <a:ext cx="914400" cy="1666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0.2349</cdr:y>
    </cdr:from>
    <cdr:to>
      <cdr:x>0.98955</cdr:x>
      <cdr:y>0.73825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47" y="666757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0.88848</cdr:x>
      <cdr:y>0.32994</cdr:y>
    </cdr:from>
    <cdr:to>
      <cdr:x>0.98174</cdr:x>
      <cdr:y>0.77551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490974" y="923937"/>
          <a:ext cx="681327" cy="1247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C5" sqref="C5"/>
    </sheetView>
  </sheetViews>
  <sheetFormatPr defaultRowHeight="17.25"/>
  <cols>
    <col min="1" max="1" width="9.625" style="323" customWidth="1"/>
    <col min="2" max="2" width="7.25" style="374" customWidth="1"/>
    <col min="3" max="3" width="9.625" style="375" customWidth="1"/>
    <col min="4" max="4" width="9" style="323"/>
    <col min="5" max="5" width="20" style="323" bestFit="1" customWidth="1"/>
    <col min="6" max="6" width="18.625" style="323" customWidth="1"/>
    <col min="7" max="7" width="7.75" style="323" customWidth="1"/>
    <col min="8" max="8" width="2.375" style="323" customWidth="1"/>
    <col min="9" max="9" width="7.75" style="323" customWidth="1"/>
    <col min="10" max="256" width="9" style="323"/>
    <col min="257" max="257" width="9.625" style="323" customWidth="1"/>
    <col min="258" max="258" width="7.25" style="323" customWidth="1"/>
    <col min="259" max="259" width="9.625" style="323" customWidth="1"/>
    <col min="260" max="260" width="9" style="323"/>
    <col min="261" max="261" width="20" style="323" bestFit="1" customWidth="1"/>
    <col min="262" max="262" width="18.625" style="323" customWidth="1"/>
    <col min="263" max="263" width="7.75" style="323" customWidth="1"/>
    <col min="264" max="264" width="2.375" style="323" customWidth="1"/>
    <col min="265" max="265" width="7.75" style="323" customWidth="1"/>
    <col min="266" max="512" width="9" style="323"/>
    <col min="513" max="513" width="9.625" style="323" customWidth="1"/>
    <col min="514" max="514" width="7.25" style="323" customWidth="1"/>
    <col min="515" max="515" width="9.625" style="323" customWidth="1"/>
    <col min="516" max="516" width="9" style="323"/>
    <col min="517" max="517" width="20" style="323" bestFit="1" customWidth="1"/>
    <col min="518" max="518" width="18.625" style="323" customWidth="1"/>
    <col min="519" max="519" width="7.75" style="323" customWidth="1"/>
    <col min="520" max="520" width="2.375" style="323" customWidth="1"/>
    <col min="521" max="521" width="7.75" style="323" customWidth="1"/>
    <col min="522" max="768" width="9" style="323"/>
    <col min="769" max="769" width="9.625" style="323" customWidth="1"/>
    <col min="770" max="770" width="7.25" style="323" customWidth="1"/>
    <col min="771" max="771" width="9.625" style="323" customWidth="1"/>
    <col min="772" max="772" width="9" style="323"/>
    <col min="773" max="773" width="20" style="323" bestFit="1" customWidth="1"/>
    <col min="774" max="774" width="18.625" style="323" customWidth="1"/>
    <col min="775" max="775" width="7.75" style="323" customWidth="1"/>
    <col min="776" max="776" width="2.375" style="323" customWidth="1"/>
    <col min="777" max="777" width="7.75" style="323" customWidth="1"/>
    <col min="778" max="1024" width="9" style="323"/>
    <col min="1025" max="1025" width="9.625" style="323" customWidth="1"/>
    <col min="1026" max="1026" width="7.25" style="323" customWidth="1"/>
    <col min="1027" max="1027" width="9.625" style="323" customWidth="1"/>
    <col min="1028" max="1028" width="9" style="323"/>
    <col min="1029" max="1029" width="20" style="323" bestFit="1" customWidth="1"/>
    <col min="1030" max="1030" width="18.625" style="323" customWidth="1"/>
    <col min="1031" max="1031" width="7.75" style="323" customWidth="1"/>
    <col min="1032" max="1032" width="2.375" style="323" customWidth="1"/>
    <col min="1033" max="1033" width="7.75" style="323" customWidth="1"/>
    <col min="1034" max="1280" width="9" style="323"/>
    <col min="1281" max="1281" width="9.625" style="323" customWidth="1"/>
    <col min="1282" max="1282" width="7.25" style="323" customWidth="1"/>
    <col min="1283" max="1283" width="9.625" style="323" customWidth="1"/>
    <col min="1284" max="1284" width="9" style="323"/>
    <col min="1285" max="1285" width="20" style="323" bestFit="1" customWidth="1"/>
    <col min="1286" max="1286" width="18.625" style="323" customWidth="1"/>
    <col min="1287" max="1287" width="7.75" style="323" customWidth="1"/>
    <col min="1288" max="1288" width="2.375" style="323" customWidth="1"/>
    <col min="1289" max="1289" width="7.75" style="323" customWidth="1"/>
    <col min="1290" max="1536" width="9" style="323"/>
    <col min="1537" max="1537" width="9.625" style="323" customWidth="1"/>
    <col min="1538" max="1538" width="7.25" style="323" customWidth="1"/>
    <col min="1539" max="1539" width="9.625" style="323" customWidth="1"/>
    <col min="1540" max="1540" width="9" style="323"/>
    <col min="1541" max="1541" width="20" style="323" bestFit="1" customWidth="1"/>
    <col min="1542" max="1542" width="18.625" style="323" customWidth="1"/>
    <col min="1543" max="1543" width="7.75" style="323" customWidth="1"/>
    <col min="1544" max="1544" width="2.375" style="323" customWidth="1"/>
    <col min="1545" max="1545" width="7.75" style="323" customWidth="1"/>
    <col min="1546" max="1792" width="9" style="323"/>
    <col min="1793" max="1793" width="9.625" style="323" customWidth="1"/>
    <col min="1794" max="1794" width="7.25" style="323" customWidth="1"/>
    <col min="1795" max="1795" width="9.625" style="323" customWidth="1"/>
    <col min="1796" max="1796" width="9" style="323"/>
    <col min="1797" max="1797" width="20" style="323" bestFit="1" customWidth="1"/>
    <col min="1798" max="1798" width="18.625" style="323" customWidth="1"/>
    <col min="1799" max="1799" width="7.75" style="323" customWidth="1"/>
    <col min="1800" max="1800" width="2.375" style="323" customWidth="1"/>
    <col min="1801" max="1801" width="7.75" style="323" customWidth="1"/>
    <col min="1802" max="2048" width="9" style="323"/>
    <col min="2049" max="2049" width="9.625" style="323" customWidth="1"/>
    <col min="2050" max="2050" width="7.25" style="323" customWidth="1"/>
    <col min="2051" max="2051" width="9.625" style="323" customWidth="1"/>
    <col min="2052" max="2052" width="9" style="323"/>
    <col min="2053" max="2053" width="20" style="323" bestFit="1" customWidth="1"/>
    <col min="2054" max="2054" width="18.625" style="323" customWidth="1"/>
    <col min="2055" max="2055" width="7.75" style="323" customWidth="1"/>
    <col min="2056" max="2056" width="2.375" style="323" customWidth="1"/>
    <col min="2057" max="2057" width="7.75" style="323" customWidth="1"/>
    <col min="2058" max="2304" width="9" style="323"/>
    <col min="2305" max="2305" width="9.625" style="323" customWidth="1"/>
    <col min="2306" max="2306" width="7.25" style="323" customWidth="1"/>
    <col min="2307" max="2307" width="9.625" style="323" customWidth="1"/>
    <col min="2308" max="2308" width="9" style="323"/>
    <col min="2309" max="2309" width="20" style="323" bestFit="1" customWidth="1"/>
    <col min="2310" max="2310" width="18.625" style="323" customWidth="1"/>
    <col min="2311" max="2311" width="7.75" style="323" customWidth="1"/>
    <col min="2312" max="2312" width="2.375" style="323" customWidth="1"/>
    <col min="2313" max="2313" width="7.75" style="323" customWidth="1"/>
    <col min="2314" max="2560" width="9" style="323"/>
    <col min="2561" max="2561" width="9.625" style="323" customWidth="1"/>
    <col min="2562" max="2562" width="7.25" style="323" customWidth="1"/>
    <col min="2563" max="2563" width="9.625" style="323" customWidth="1"/>
    <col min="2564" max="2564" width="9" style="323"/>
    <col min="2565" max="2565" width="20" style="323" bestFit="1" customWidth="1"/>
    <col min="2566" max="2566" width="18.625" style="323" customWidth="1"/>
    <col min="2567" max="2567" width="7.75" style="323" customWidth="1"/>
    <col min="2568" max="2568" width="2.375" style="323" customWidth="1"/>
    <col min="2569" max="2569" width="7.75" style="323" customWidth="1"/>
    <col min="2570" max="2816" width="9" style="323"/>
    <col min="2817" max="2817" width="9.625" style="323" customWidth="1"/>
    <col min="2818" max="2818" width="7.25" style="323" customWidth="1"/>
    <col min="2819" max="2819" width="9.625" style="323" customWidth="1"/>
    <col min="2820" max="2820" width="9" style="323"/>
    <col min="2821" max="2821" width="20" style="323" bestFit="1" customWidth="1"/>
    <col min="2822" max="2822" width="18.625" style="323" customWidth="1"/>
    <col min="2823" max="2823" width="7.75" style="323" customWidth="1"/>
    <col min="2824" max="2824" width="2.375" style="323" customWidth="1"/>
    <col min="2825" max="2825" width="7.75" style="323" customWidth="1"/>
    <col min="2826" max="3072" width="9" style="323"/>
    <col min="3073" max="3073" width="9.625" style="323" customWidth="1"/>
    <col min="3074" max="3074" width="7.25" style="323" customWidth="1"/>
    <col min="3075" max="3075" width="9.625" style="323" customWidth="1"/>
    <col min="3076" max="3076" width="9" style="323"/>
    <col min="3077" max="3077" width="20" style="323" bestFit="1" customWidth="1"/>
    <col min="3078" max="3078" width="18.625" style="323" customWidth="1"/>
    <col min="3079" max="3079" width="7.75" style="323" customWidth="1"/>
    <col min="3080" max="3080" width="2.375" style="323" customWidth="1"/>
    <col min="3081" max="3081" width="7.75" style="323" customWidth="1"/>
    <col min="3082" max="3328" width="9" style="323"/>
    <col min="3329" max="3329" width="9.625" style="323" customWidth="1"/>
    <col min="3330" max="3330" width="7.25" style="323" customWidth="1"/>
    <col min="3331" max="3331" width="9.625" style="323" customWidth="1"/>
    <col min="3332" max="3332" width="9" style="323"/>
    <col min="3333" max="3333" width="20" style="323" bestFit="1" customWidth="1"/>
    <col min="3334" max="3334" width="18.625" style="323" customWidth="1"/>
    <col min="3335" max="3335" width="7.75" style="323" customWidth="1"/>
    <col min="3336" max="3336" width="2.375" style="323" customWidth="1"/>
    <col min="3337" max="3337" width="7.75" style="323" customWidth="1"/>
    <col min="3338" max="3584" width="9" style="323"/>
    <col min="3585" max="3585" width="9.625" style="323" customWidth="1"/>
    <col min="3586" max="3586" width="7.25" style="323" customWidth="1"/>
    <col min="3587" max="3587" width="9.625" style="323" customWidth="1"/>
    <col min="3588" max="3588" width="9" style="323"/>
    <col min="3589" max="3589" width="20" style="323" bestFit="1" customWidth="1"/>
    <col min="3590" max="3590" width="18.625" style="323" customWidth="1"/>
    <col min="3591" max="3591" width="7.75" style="323" customWidth="1"/>
    <col min="3592" max="3592" width="2.375" style="323" customWidth="1"/>
    <col min="3593" max="3593" width="7.75" style="323" customWidth="1"/>
    <col min="3594" max="3840" width="9" style="323"/>
    <col min="3841" max="3841" width="9.625" style="323" customWidth="1"/>
    <col min="3842" max="3842" width="7.25" style="323" customWidth="1"/>
    <col min="3843" max="3843" width="9.625" style="323" customWidth="1"/>
    <col min="3844" max="3844" width="9" style="323"/>
    <col min="3845" max="3845" width="20" style="323" bestFit="1" customWidth="1"/>
    <col min="3846" max="3846" width="18.625" style="323" customWidth="1"/>
    <col min="3847" max="3847" width="7.75" style="323" customWidth="1"/>
    <col min="3848" max="3848" width="2.375" style="323" customWidth="1"/>
    <col min="3849" max="3849" width="7.75" style="323" customWidth="1"/>
    <col min="3850" max="4096" width="9" style="323"/>
    <col min="4097" max="4097" width="9.625" style="323" customWidth="1"/>
    <col min="4098" max="4098" width="7.25" style="323" customWidth="1"/>
    <col min="4099" max="4099" width="9.625" style="323" customWidth="1"/>
    <col min="4100" max="4100" width="9" style="323"/>
    <col min="4101" max="4101" width="20" style="323" bestFit="1" customWidth="1"/>
    <col min="4102" max="4102" width="18.625" style="323" customWidth="1"/>
    <col min="4103" max="4103" width="7.75" style="323" customWidth="1"/>
    <col min="4104" max="4104" width="2.375" style="323" customWidth="1"/>
    <col min="4105" max="4105" width="7.75" style="323" customWidth="1"/>
    <col min="4106" max="4352" width="9" style="323"/>
    <col min="4353" max="4353" width="9.625" style="323" customWidth="1"/>
    <col min="4354" max="4354" width="7.25" style="323" customWidth="1"/>
    <col min="4355" max="4355" width="9.625" style="323" customWidth="1"/>
    <col min="4356" max="4356" width="9" style="323"/>
    <col min="4357" max="4357" width="20" style="323" bestFit="1" customWidth="1"/>
    <col min="4358" max="4358" width="18.625" style="323" customWidth="1"/>
    <col min="4359" max="4359" width="7.75" style="323" customWidth="1"/>
    <col min="4360" max="4360" width="2.375" style="323" customWidth="1"/>
    <col min="4361" max="4361" width="7.75" style="323" customWidth="1"/>
    <col min="4362" max="4608" width="9" style="323"/>
    <col min="4609" max="4609" width="9.625" style="323" customWidth="1"/>
    <col min="4610" max="4610" width="7.25" style="323" customWidth="1"/>
    <col min="4611" max="4611" width="9.625" style="323" customWidth="1"/>
    <col min="4612" max="4612" width="9" style="323"/>
    <col min="4613" max="4613" width="20" style="323" bestFit="1" customWidth="1"/>
    <col min="4614" max="4614" width="18.625" style="323" customWidth="1"/>
    <col min="4615" max="4615" width="7.75" style="323" customWidth="1"/>
    <col min="4616" max="4616" width="2.375" style="323" customWidth="1"/>
    <col min="4617" max="4617" width="7.75" style="323" customWidth="1"/>
    <col min="4618" max="4864" width="9" style="323"/>
    <col min="4865" max="4865" width="9.625" style="323" customWidth="1"/>
    <col min="4866" max="4866" width="7.25" style="323" customWidth="1"/>
    <col min="4867" max="4867" width="9.625" style="323" customWidth="1"/>
    <col min="4868" max="4868" width="9" style="323"/>
    <col min="4869" max="4869" width="20" style="323" bestFit="1" customWidth="1"/>
    <col min="4870" max="4870" width="18.625" style="323" customWidth="1"/>
    <col min="4871" max="4871" width="7.75" style="323" customWidth="1"/>
    <col min="4872" max="4872" width="2.375" style="323" customWidth="1"/>
    <col min="4873" max="4873" width="7.75" style="323" customWidth="1"/>
    <col min="4874" max="5120" width="9" style="323"/>
    <col min="5121" max="5121" width="9.625" style="323" customWidth="1"/>
    <col min="5122" max="5122" width="7.25" style="323" customWidth="1"/>
    <col min="5123" max="5123" width="9.625" style="323" customWidth="1"/>
    <col min="5124" max="5124" width="9" style="323"/>
    <col min="5125" max="5125" width="20" style="323" bestFit="1" customWidth="1"/>
    <col min="5126" max="5126" width="18.625" style="323" customWidth="1"/>
    <col min="5127" max="5127" width="7.75" style="323" customWidth="1"/>
    <col min="5128" max="5128" width="2.375" style="323" customWidth="1"/>
    <col min="5129" max="5129" width="7.75" style="323" customWidth="1"/>
    <col min="5130" max="5376" width="9" style="323"/>
    <col min="5377" max="5377" width="9.625" style="323" customWidth="1"/>
    <col min="5378" max="5378" width="7.25" style="323" customWidth="1"/>
    <col min="5379" max="5379" width="9.625" style="323" customWidth="1"/>
    <col min="5380" max="5380" width="9" style="323"/>
    <col min="5381" max="5381" width="20" style="323" bestFit="1" customWidth="1"/>
    <col min="5382" max="5382" width="18.625" style="323" customWidth="1"/>
    <col min="5383" max="5383" width="7.75" style="323" customWidth="1"/>
    <col min="5384" max="5384" width="2.375" style="323" customWidth="1"/>
    <col min="5385" max="5385" width="7.75" style="323" customWidth="1"/>
    <col min="5386" max="5632" width="9" style="323"/>
    <col min="5633" max="5633" width="9.625" style="323" customWidth="1"/>
    <col min="5634" max="5634" width="7.25" style="323" customWidth="1"/>
    <col min="5635" max="5635" width="9.625" style="323" customWidth="1"/>
    <col min="5636" max="5636" width="9" style="323"/>
    <col min="5637" max="5637" width="20" style="323" bestFit="1" customWidth="1"/>
    <col min="5638" max="5638" width="18.625" style="323" customWidth="1"/>
    <col min="5639" max="5639" width="7.75" style="323" customWidth="1"/>
    <col min="5640" max="5640" width="2.375" style="323" customWidth="1"/>
    <col min="5641" max="5641" width="7.75" style="323" customWidth="1"/>
    <col min="5642" max="5888" width="9" style="323"/>
    <col min="5889" max="5889" width="9.625" style="323" customWidth="1"/>
    <col min="5890" max="5890" width="7.25" style="323" customWidth="1"/>
    <col min="5891" max="5891" width="9.625" style="323" customWidth="1"/>
    <col min="5892" max="5892" width="9" style="323"/>
    <col min="5893" max="5893" width="20" style="323" bestFit="1" customWidth="1"/>
    <col min="5894" max="5894" width="18.625" style="323" customWidth="1"/>
    <col min="5895" max="5895" width="7.75" style="323" customWidth="1"/>
    <col min="5896" max="5896" width="2.375" style="323" customWidth="1"/>
    <col min="5897" max="5897" width="7.75" style="323" customWidth="1"/>
    <col min="5898" max="6144" width="9" style="323"/>
    <col min="6145" max="6145" width="9.625" style="323" customWidth="1"/>
    <col min="6146" max="6146" width="7.25" style="323" customWidth="1"/>
    <col min="6147" max="6147" width="9.625" style="323" customWidth="1"/>
    <col min="6148" max="6148" width="9" style="323"/>
    <col min="6149" max="6149" width="20" style="323" bestFit="1" customWidth="1"/>
    <col min="6150" max="6150" width="18.625" style="323" customWidth="1"/>
    <col min="6151" max="6151" width="7.75" style="323" customWidth="1"/>
    <col min="6152" max="6152" width="2.375" style="323" customWidth="1"/>
    <col min="6153" max="6153" width="7.75" style="323" customWidth="1"/>
    <col min="6154" max="6400" width="9" style="323"/>
    <col min="6401" max="6401" width="9.625" style="323" customWidth="1"/>
    <col min="6402" max="6402" width="7.25" style="323" customWidth="1"/>
    <col min="6403" max="6403" width="9.625" style="323" customWidth="1"/>
    <col min="6404" max="6404" width="9" style="323"/>
    <col min="6405" max="6405" width="20" style="323" bestFit="1" customWidth="1"/>
    <col min="6406" max="6406" width="18.625" style="323" customWidth="1"/>
    <col min="6407" max="6407" width="7.75" style="323" customWidth="1"/>
    <col min="6408" max="6408" width="2.375" style="323" customWidth="1"/>
    <col min="6409" max="6409" width="7.75" style="323" customWidth="1"/>
    <col min="6410" max="6656" width="9" style="323"/>
    <col min="6657" max="6657" width="9.625" style="323" customWidth="1"/>
    <col min="6658" max="6658" width="7.25" style="323" customWidth="1"/>
    <col min="6659" max="6659" width="9.625" style="323" customWidth="1"/>
    <col min="6660" max="6660" width="9" style="323"/>
    <col min="6661" max="6661" width="20" style="323" bestFit="1" customWidth="1"/>
    <col min="6662" max="6662" width="18.625" style="323" customWidth="1"/>
    <col min="6663" max="6663" width="7.75" style="323" customWidth="1"/>
    <col min="6664" max="6664" width="2.375" style="323" customWidth="1"/>
    <col min="6665" max="6665" width="7.75" style="323" customWidth="1"/>
    <col min="6666" max="6912" width="9" style="323"/>
    <col min="6913" max="6913" width="9.625" style="323" customWidth="1"/>
    <col min="6914" max="6914" width="7.25" style="323" customWidth="1"/>
    <col min="6915" max="6915" width="9.625" style="323" customWidth="1"/>
    <col min="6916" max="6916" width="9" style="323"/>
    <col min="6917" max="6917" width="20" style="323" bestFit="1" customWidth="1"/>
    <col min="6918" max="6918" width="18.625" style="323" customWidth="1"/>
    <col min="6919" max="6919" width="7.75" style="323" customWidth="1"/>
    <col min="6920" max="6920" width="2.375" style="323" customWidth="1"/>
    <col min="6921" max="6921" width="7.75" style="323" customWidth="1"/>
    <col min="6922" max="7168" width="9" style="323"/>
    <col min="7169" max="7169" width="9.625" style="323" customWidth="1"/>
    <col min="7170" max="7170" width="7.25" style="323" customWidth="1"/>
    <col min="7171" max="7171" width="9.625" style="323" customWidth="1"/>
    <col min="7172" max="7172" width="9" style="323"/>
    <col min="7173" max="7173" width="20" style="323" bestFit="1" customWidth="1"/>
    <col min="7174" max="7174" width="18.625" style="323" customWidth="1"/>
    <col min="7175" max="7175" width="7.75" style="323" customWidth="1"/>
    <col min="7176" max="7176" width="2.375" style="323" customWidth="1"/>
    <col min="7177" max="7177" width="7.75" style="323" customWidth="1"/>
    <col min="7178" max="7424" width="9" style="323"/>
    <col min="7425" max="7425" width="9.625" style="323" customWidth="1"/>
    <col min="7426" max="7426" width="7.25" style="323" customWidth="1"/>
    <col min="7427" max="7427" width="9.625" style="323" customWidth="1"/>
    <col min="7428" max="7428" width="9" style="323"/>
    <col min="7429" max="7429" width="20" style="323" bestFit="1" customWidth="1"/>
    <col min="7430" max="7430" width="18.625" style="323" customWidth="1"/>
    <col min="7431" max="7431" width="7.75" style="323" customWidth="1"/>
    <col min="7432" max="7432" width="2.375" style="323" customWidth="1"/>
    <col min="7433" max="7433" width="7.75" style="323" customWidth="1"/>
    <col min="7434" max="7680" width="9" style="323"/>
    <col min="7681" max="7681" width="9.625" style="323" customWidth="1"/>
    <col min="7682" max="7682" width="7.25" style="323" customWidth="1"/>
    <col min="7683" max="7683" width="9.625" style="323" customWidth="1"/>
    <col min="7684" max="7684" width="9" style="323"/>
    <col min="7685" max="7685" width="20" style="323" bestFit="1" customWidth="1"/>
    <col min="7686" max="7686" width="18.625" style="323" customWidth="1"/>
    <col min="7687" max="7687" width="7.75" style="323" customWidth="1"/>
    <col min="7688" max="7688" width="2.375" style="323" customWidth="1"/>
    <col min="7689" max="7689" width="7.75" style="323" customWidth="1"/>
    <col min="7690" max="7936" width="9" style="323"/>
    <col min="7937" max="7937" width="9.625" style="323" customWidth="1"/>
    <col min="7938" max="7938" width="7.25" style="323" customWidth="1"/>
    <col min="7939" max="7939" width="9.625" style="323" customWidth="1"/>
    <col min="7940" max="7940" width="9" style="323"/>
    <col min="7941" max="7941" width="20" style="323" bestFit="1" customWidth="1"/>
    <col min="7942" max="7942" width="18.625" style="323" customWidth="1"/>
    <col min="7943" max="7943" width="7.75" style="323" customWidth="1"/>
    <col min="7944" max="7944" width="2.375" style="323" customWidth="1"/>
    <col min="7945" max="7945" width="7.75" style="323" customWidth="1"/>
    <col min="7946" max="8192" width="9" style="323"/>
    <col min="8193" max="8193" width="9.625" style="323" customWidth="1"/>
    <col min="8194" max="8194" width="7.25" style="323" customWidth="1"/>
    <col min="8195" max="8195" width="9.625" style="323" customWidth="1"/>
    <col min="8196" max="8196" width="9" style="323"/>
    <col min="8197" max="8197" width="20" style="323" bestFit="1" customWidth="1"/>
    <col min="8198" max="8198" width="18.625" style="323" customWidth="1"/>
    <col min="8199" max="8199" width="7.75" style="323" customWidth="1"/>
    <col min="8200" max="8200" width="2.375" style="323" customWidth="1"/>
    <col min="8201" max="8201" width="7.75" style="323" customWidth="1"/>
    <col min="8202" max="8448" width="9" style="323"/>
    <col min="8449" max="8449" width="9.625" style="323" customWidth="1"/>
    <col min="8450" max="8450" width="7.25" style="323" customWidth="1"/>
    <col min="8451" max="8451" width="9.625" style="323" customWidth="1"/>
    <col min="8452" max="8452" width="9" style="323"/>
    <col min="8453" max="8453" width="20" style="323" bestFit="1" customWidth="1"/>
    <col min="8454" max="8454" width="18.625" style="323" customWidth="1"/>
    <col min="8455" max="8455" width="7.75" style="323" customWidth="1"/>
    <col min="8456" max="8456" width="2.375" style="323" customWidth="1"/>
    <col min="8457" max="8457" width="7.75" style="323" customWidth="1"/>
    <col min="8458" max="8704" width="9" style="323"/>
    <col min="8705" max="8705" width="9.625" style="323" customWidth="1"/>
    <col min="8706" max="8706" width="7.25" style="323" customWidth="1"/>
    <col min="8707" max="8707" width="9.625" style="323" customWidth="1"/>
    <col min="8708" max="8708" width="9" style="323"/>
    <col min="8709" max="8709" width="20" style="323" bestFit="1" customWidth="1"/>
    <col min="8710" max="8710" width="18.625" style="323" customWidth="1"/>
    <col min="8711" max="8711" width="7.75" style="323" customWidth="1"/>
    <col min="8712" max="8712" width="2.375" style="323" customWidth="1"/>
    <col min="8713" max="8713" width="7.75" style="323" customWidth="1"/>
    <col min="8714" max="8960" width="9" style="323"/>
    <col min="8961" max="8961" width="9.625" style="323" customWidth="1"/>
    <col min="8962" max="8962" width="7.25" style="323" customWidth="1"/>
    <col min="8963" max="8963" width="9.625" style="323" customWidth="1"/>
    <col min="8964" max="8964" width="9" style="323"/>
    <col min="8965" max="8965" width="20" style="323" bestFit="1" customWidth="1"/>
    <col min="8966" max="8966" width="18.625" style="323" customWidth="1"/>
    <col min="8967" max="8967" width="7.75" style="323" customWidth="1"/>
    <col min="8968" max="8968" width="2.375" style="323" customWidth="1"/>
    <col min="8969" max="8969" width="7.75" style="323" customWidth="1"/>
    <col min="8970" max="9216" width="9" style="323"/>
    <col min="9217" max="9217" width="9.625" style="323" customWidth="1"/>
    <col min="9218" max="9218" width="7.25" style="323" customWidth="1"/>
    <col min="9219" max="9219" width="9.625" style="323" customWidth="1"/>
    <col min="9220" max="9220" width="9" style="323"/>
    <col min="9221" max="9221" width="20" style="323" bestFit="1" customWidth="1"/>
    <col min="9222" max="9222" width="18.625" style="323" customWidth="1"/>
    <col min="9223" max="9223" width="7.75" style="323" customWidth="1"/>
    <col min="9224" max="9224" width="2.375" style="323" customWidth="1"/>
    <col min="9225" max="9225" width="7.75" style="323" customWidth="1"/>
    <col min="9226" max="9472" width="9" style="323"/>
    <col min="9473" max="9473" width="9.625" style="323" customWidth="1"/>
    <col min="9474" max="9474" width="7.25" style="323" customWidth="1"/>
    <col min="9475" max="9475" width="9.625" style="323" customWidth="1"/>
    <col min="9476" max="9476" width="9" style="323"/>
    <col min="9477" max="9477" width="20" style="323" bestFit="1" customWidth="1"/>
    <col min="9478" max="9478" width="18.625" style="323" customWidth="1"/>
    <col min="9479" max="9479" width="7.75" style="323" customWidth="1"/>
    <col min="9480" max="9480" width="2.375" style="323" customWidth="1"/>
    <col min="9481" max="9481" width="7.75" style="323" customWidth="1"/>
    <col min="9482" max="9728" width="9" style="323"/>
    <col min="9729" max="9729" width="9.625" style="323" customWidth="1"/>
    <col min="9730" max="9730" width="7.25" style="323" customWidth="1"/>
    <col min="9731" max="9731" width="9.625" style="323" customWidth="1"/>
    <col min="9732" max="9732" width="9" style="323"/>
    <col min="9733" max="9733" width="20" style="323" bestFit="1" customWidth="1"/>
    <col min="9734" max="9734" width="18.625" style="323" customWidth="1"/>
    <col min="9735" max="9735" width="7.75" style="323" customWidth="1"/>
    <col min="9736" max="9736" width="2.375" style="323" customWidth="1"/>
    <col min="9737" max="9737" width="7.75" style="323" customWidth="1"/>
    <col min="9738" max="9984" width="9" style="323"/>
    <col min="9985" max="9985" width="9.625" style="323" customWidth="1"/>
    <col min="9986" max="9986" width="7.25" style="323" customWidth="1"/>
    <col min="9987" max="9987" width="9.625" style="323" customWidth="1"/>
    <col min="9988" max="9988" width="9" style="323"/>
    <col min="9989" max="9989" width="20" style="323" bestFit="1" customWidth="1"/>
    <col min="9990" max="9990" width="18.625" style="323" customWidth="1"/>
    <col min="9991" max="9991" width="7.75" style="323" customWidth="1"/>
    <col min="9992" max="9992" width="2.375" style="323" customWidth="1"/>
    <col min="9993" max="9993" width="7.75" style="323" customWidth="1"/>
    <col min="9994" max="10240" width="9" style="323"/>
    <col min="10241" max="10241" width="9.625" style="323" customWidth="1"/>
    <col min="10242" max="10242" width="7.25" style="323" customWidth="1"/>
    <col min="10243" max="10243" width="9.625" style="323" customWidth="1"/>
    <col min="10244" max="10244" width="9" style="323"/>
    <col min="10245" max="10245" width="20" style="323" bestFit="1" customWidth="1"/>
    <col min="10246" max="10246" width="18.625" style="323" customWidth="1"/>
    <col min="10247" max="10247" width="7.75" style="323" customWidth="1"/>
    <col min="10248" max="10248" width="2.375" style="323" customWidth="1"/>
    <col min="10249" max="10249" width="7.75" style="323" customWidth="1"/>
    <col min="10250" max="10496" width="9" style="323"/>
    <col min="10497" max="10497" width="9.625" style="323" customWidth="1"/>
    <col min="10498" max="10498" width="7.25" style="323" customWidth="1"/>
    <col min="10499" max="10499" width="9.625" style="323" customWidth="1"/>
    <col min="10500" max="10500" width="9" style="323"/>
    <col min="10501" max="10501" width="20" style="323" bestFit="1" customWidth="1"/>
    <col min="10502" max="10502" width="18.625" style="323" customWidth="1"/>
    <col min="10503" max="10503" width="7.75" style="323" customWidth="1"/>
    <col min="10504" max="10504" width="2.375" style="323" customWidth="1"/>
    <col min="10505" max="10505" width="7.75" style="323" customWidth="1"/>
    <col min="10506" max="10752" width="9" style="323"/>
    <col min="10753" max="10753" width="9.625" style="323" customWidth="1"/>
    <col min="10754" max="10754" width="7.25" style="323" customWidth="1"/>
    <col min="10755" max="10755" width="9.625" style="323" customWidth="1"/>
    <col min="10756" max="10756" width="9" style="323"/>
    <col min="10757" max="10757" width="20" style="323" bestFit="1" customWidth="1"/>
    <col min="10758" max="10758" width="18.625" style="323" customWidth="1"/>
    <col min="10759" max="10759" width="7.75" style="323" customWidth="1"/>
    <col min="10760" max="10760" width="2.375" style="323" customWidth="1"/>
    <col min="10761" max="10761" width="7.75" style="323" customWidth="1"/>
    <col min="10762" max="11008" width="9" style="323"/>
    <col min="11009" max="11009" width="9.625" style="323" customWidth="1"/>
    <col min="11010" max="11010" width="7.25" style="323" customWidth="1"/>
    <col min="11011" max="11011" width="9.625" style="323" customWidth="1"/>
    <col min="11012" max="11012" width="9" style="323"/>
    <col min="11013" max="11013" width="20" style="323" bestFit="1" customWidth="1"/>
    <col min="11014" max="11014" width="18.625" style="323" customWidth="1"/>
    <col min="11015" max="11015" width="7.75" style="323" customWidth="1"/>
    <col min="11016" max="11016" width="2.375" style="323" customWidth="1"/>
    <col min="11017" max="11017" width="7.75" style="323" customWidth="1"/>
    <col min="11018" max="11264" width="9" style="323"/>
    <col min="11265" max="11265" width="9.625" style="323" customWidth="1"/>
    <col min="11266" max="11266" width="7.25" style="323" customWidth="1"/>
    <col min="11267" max="11267" width="9.625" style="323" customWidth="1"/>
    <col min="11268" max="11268" width="9" style="323"/>
    <col min="11269" max="11269" width="20" style="323" bestFit="1" customWidth="1"/>
    <col min="11270" max="11270" width="18.625" style="323" customWidth="1"/>
    <col min="11271" max="11271" width="7.75" style="323" customWidth="1"/>
    <col min="11272" max="11272" width="2.375" style="323" customWidth="1"/>
    <col min="11273" max="11273" width="7.75" style="323" customWidth="1"/>
    <col min="11274" max="11520" width="9" style="323"/>
    <col min="11521" max="11521" width="9.625" style="323" customWidth="1"/>
    <col min="11522" max="11522" width="7.25" style="323" customWidth="1"/>
    <col min="11523" max="11523" width="9.625" style="323" customWidth="1"/>
    <col min="11524" max="11524" width="9" style="323"/>
    <col min="11525" max="11525" width="20" style="323" bestFit="1" customWidth="1"/>
    <col min="11526" max="11526" width="18.625" style="323" customWidth="1"/>
    <col min="11527" max="11527" width="7.75" style="323" customWidth="1"/>
    <col min="11528" max="11528" width="2.375" style="323" customWidth="1"/>
    <col min="11529" max="11529" width="7.75" style="323" customWidth="1"/>
    <col min="11530" max="11776" width="9" style="323"/>
    <col min="11777" max="11777" width="9.625" style="323" customWidth="1"/>
    <col min="11778" max="11778" width="7.25" style="323" customWidth="1"/>
    <col min="11779" max="11779" width="9.625" style="323" customWidth="1"/>
    <col min="11780" max="11780" width="9" style="323"/>
    <col min="11781" max="11781" width="20" style="323" bestFit="1" customWidth="1"/>
    <col min="11782" max="11782" width="18.625" style="323" customWidth="1"/>
    <col min="11783" max="11783" width="7.75" style="323" customWidth="1"/>
    <col min="11784" max="11784" width="2.375" style="323" customWidth="1"/>
    <col min="11785" max="11785" width="7.75" style="323" customWidth="1"/>
    <col min="11786" max="12032" width="9" style="323"/>
    <col min="12033" max="12033" width="9.625" style="323" customWidth="1"/>
    <col min="12034" max="12034" width="7.25" style="323" customWidth="1"/>
    <col min="12035" max="12035" width="9.625" style="323" customWidth="1"/>
    <col min="12036" max="12036" width="9" style="323"/>
    <col min="12037" max="12037" width="20" style="323" bestFit="1" customWidth="1"/>
    <col min="12038" max="12038" width="18.625" style="323" customWidth="1"/>
    <col min="12039" max="12039" width="7.75" style="323" customWidth="1"/>
    <col min="12040" max="12040" width="2.375" style="323" customWidth="1"/>
    <col min="12041" max="12041" width="7.75" style="323" customWidth="1"/>
    <col min="12042" max="12288" width="9" style="323"/>
    <col min="12289" max="12289" width="9.625" style="323" customWidth="1"/>
    <col min="12290" max="12290" width="7.25" style="323" customWidth="1"/>
    <col min="12291" max="12291" width="9.625" style="323" customWidth="1"/>
    <col min="12292" max="12292" width="9" style="323"/>
    <col min="12293" max="12293" width="20" style="323" bestFit="1" customWidth="1"/>
    <col min="12294" max="12294" width="18.625" style="323" customWidth="1"/>
    <col min="12295" max="12295" width="7.75" style="323" customWidth="1"/>
    <col min="12296" max="12296" width="2.375" style="323" customWidth="1"/>
    <col min="12297" max="12297" width="7.75" style="323" customWidth="1"/>
    <col min="12298" max="12544" width="9" style="323"/>
    <col min="12545" max="12545" width="9.625" style="323" customWidth="1"/>
    <col min="12546" max="12546" width="7.25" style="323" customWidth="1"/>
    <col min="12547" max="12547" width="9.625" style="323" customWidth="1"/>
    <col min="12548" max="12548" width="9" style="323"/>
    <col min="12549" max="12549" width="20" style="323" bestFit="1" customWidth="1"/>
    <col min="12550" max="12550" width="18.625" style="323" customWidth="1"/>
    <col min="12551" max="12551" width="7.75" style="323" customWidth="1"/>
    <col min="12552" max="12552" width="2.375" style="323" customWidth="1"/>
    <col min="12553" max="12553" width="7.75" style="323" customWidth="1"/>
    <col min="12554" max="12800" width="9" style="323"/>
    <col min="12801" max="12801" width="9.625" style="323" customWidth="1"/>
    <col min="12802" max="12802" width="7.25" style="323" customWidth="1"/>
    <col min="12803" max="12803" width="9.625" style="323" customWidth="1"/>
    <col min="12804" max="12804" width="9" style="323"/>
    <col min="12805" max="12805" width="20" style="323" bestFit="1" customWidth="1"/>
    <col min="12806" max="12806" width="18.625" style="323" customWidth="1"/>
    <col min="12807" max="12807" width="7.75" style="323" customWidth="1"/>
    <col min="12808" max="12808" width="2.375" style="323" customWidth="1"/>
    <col min="12809" max="12809" width="7.75" style="323" customWidth="1"/>
    <col min="12810" max="13056" width="9" style="323"/>
    <col min="13057" max="13057" width="9.625" style="323" customWidth="1"/>
    <col min="13058" max="13058" width="7.25" style="323" customWidth="1"/>
    <col min="13059" max="13059" width="9.625" style="323" customWidth="1"/>
    <col min="13060" max="13060" width="9" style="323"/>
    <col min="13061" max="13061" width="20" style="323" bestFit="1" customWidth="1"/>
    <col min="13062" max="13062" width="18.625" style="323" customWidth="1"/>
    <col min="13063" max="13063" width="7.75" style="323" customWidth="1"/>
    <col min="13064" max="13064" width="2.375" style="323" customWidth="1"/>
    <col min="13065" max="13065" width="7.75" style="323" customWidth="1"/>
    <col min="13066" max="13312" width="9" style="323"/>
    <col min="13313" max="13313" width="9.625" style="323" customWidth="1"/>
    <col min="13314" max="13314" width="7.25" style="323" customWidth="1"/>
    <col min="13315" max="13315" width="9.625" style="323" customWidth="1"/>
    <col min="13316" max="13316" width="9" style="323"/>
    <col min="13317" max="13317" width="20" style="323" bestFit="1" customWidth="1"/>
    <col min="13318" max="13318" width="18.625" style="323" customWidth="1"/>
    <col min="13319" max="13319" width="7.75" style="323" customWidth="1"/>
    <col min="13320" max="13320" width="2.375" style="323" customWidth="1"/>
    <col min="13321" max="13321" width="7.75" style="323" customWidth="1"/>
    <col min="13322" max="13568" width="9" style="323"/>
    <col min="13569" max="13569" width="9.625" style="323" customWidth="1"/>
    <col min="13570" max="13570" width="7.25" style="323" customWidth="1"/>
    <col min="13571" max="13571" width="9.625" style="323" customWidth="1"/>
    <col min="13572" max="13572" width="9" style="323"/>
    <col min="13573" max="13573" width="20" style="323" bestFit="1" customWidth="1"/>
    <col min="13574" max="13574" width="18.625" style="323" customWidth="1"/>
    <col min="13575" max="13575" width="7.75" style="323" customWidth="1"/>
    <col min="13576" max="13576" width="2.375" style="323" customWidth="1"/>
    <col min="13577" max="13577" width="7.75" style="323" customWidth="1"/>
    <col min="13578" max="13824" width="9" style="323"/>
    <col min="13825" max="13825" width="9.625" style="323" customWidth="1"/>
    <col min="13826" max="13826" width="7.25" style="323" customWidth="1"/>
    <col min="13827" max="13827" width="9.625" style="323" customWidth="1"/>
    <col min="13828" max="13828" width="9" style="323"/>
    <col min="13829" max="13829" width="20" style="323" bestFit="1" customWidth="1"/>
    <col min="13830" max="13830" width="18.625" style="323" customWidth="1"/>
    <col min="13831" max="13831" width="7.75" style="323" customWidth="1"/>
    <col min="13832" max="13832" width="2.375" style="323" customWidth="1"/>
    <col min="13833" max="13833" width="7.75" style="323" customWidth="1"/>
    <col min="13834" max="14080" width="9" style="323"/>
    <col min="14081" max="14081" width="9.625" style="323" customWidth="1"/>
    <col min="14082" max="14082" width="7.25" style="323" customWidth="1"/>
    <col min="14083" max="14083" width="9.625" style="323" customWidth="1"/>
    <col min="14084" max="14084" width="9" style="323"/>
    <col min="14085" max="14085" width="20" style="323" bestFit="1" customWidth="1"/>
    <col min="14086" max="14086" width="18.625" style="323" customWidth="1"/>
    <col min="14087" max="14087" width="7.75" style="323" customWidth="1"/>
    <col min="14088" max="14088" width="2.375" style="323" customWidth="1"/>
    <col min="14089" max="14089" width="7.75" style="323" customWidth="1"/>
    <col min="14090" max="14336" width="9" style="323"/>
    <col min="14337" max="14337" width="9.625" style="323" customWidth="1"/>
    <col min="14338" max="14338" width="7.25" style="323" customWidth="1"/>
    <col min="14339" max="14339" width="9.625" style="323" customWidth="1"/>
    <col min="14340" max="14340" width="9" style="323"/>
    <col min="14341" max="14341" width="20" style="323" bestFit="1" customWidth="1"/>
    <col min="14342" max="14342" width="18.625" style="323" customWidth="1"/>
    <col min="14343" max="14343" width="7.75" style="323" customWidth="1"/>
    <col min="14344" max="14344" width="2.375" style="323" customWidth="1"/>
    <col min="14345" max="14345" width="7.75" style="323" customWidth="1"/>
    <col min="14346" max="14592" width="9" style="323"/>
    <col min="14593" max="14593" width="9.625" style="323" customWidth="1"/>
    <col min="14594" max="14594" width="7.25" style="323" customWidth="1"/>
    <col min="14595" max="14595" width="9.625" style="323" customWidth="1"/>
    <col min="14596" max="14596" width="9" style="323"/>
    <col min="14597" max="14597" width="20" style="323" bestFit="1" customWidth="1"/>
    <col min="14598" max="14598" width="18.625" style="323" customWidth="1"/>
    <col min="14599" max="14599" width="7.75" style="323" customWidth="1"/>
    <col min="14600" max="14600" width="2.375" style="323" customWidth="1"/>
    <col min="14601" max="14601" width="7.75" style="323" customWidth="1"/>
    <col min="14602" max="14848" width="9" style="323"/>
    <col min="14849" max="14849" width="9.625" style="323" customWidth="1"/>
    <col min="14850" max="14850" width="7.25" style="323" customWidth="1"/>
    <col min="14851" max="14851" width="9.625" style="323" customWidth="1"/>
    <col min="14852" max="14852" width="9" style="323"/>
    <col min="14853" max="14853" width="20" style="323" bestFit="1" customWidth="1"/>
    <col min="14854" max="14854" width="18.625" style="323" customWidth="1"/>
    <col min="14855" max="14855" width="7.75" style="323" customWidth="1"/>
    <col min="14856" max="14856" width="2.375" style="323" customWidth="1"/>
    <col min="14857" max="14857" width="7.75" style="323" customWidth="1"/>
    <col min="14858" max="15104" width="9" style="323"/>
    <col min="15105" max="15105" width="9.625" style="323" customWidth="1"/>
    <col min="15106" max="15106" width="7.25" style="323" customWidth="1"/>
    <col min="15107" max="15107" width="9.625" style="323" customWidth="1"/>
    <col min="15108" max="15108" width="9" style="323"/>
    <col min="15109" max="15109" width="20" style="323" bestFit="1" customWidth="1"/>
    <col min="15110" max="15110" width="18.625" style="323" customWidth="1"/>
    <col min="15111" max="15111" width="7.75" style="323" customWidth="1"/>
    <col min="15112" max="15112" width="2.375" style="323" customWidth="1"/>
    <col min="15113" max="15113" width="7.75" style="323" customWidth="1"/>
    <col min="15114" max="15360" width="9" style="323"/>
    <col min="15361" max="15361" width="9.625" style="323" customWidth="1"/>
    <col min="15362" max="15362" width="7.25" style="323" customWidth="1"/>
    <col min="15363" max="15363" width="9.625" style="323" customWidth="1"/>
    <col min="15364" max="15364" width="9" style="323"/>
    <col min="15365" max="15365" width="20" style="323" bestFit="1" customWidth="1"/>
    <col min="15366" max="15366" width="18.625" style="323" customWidth="1"/>
    <col min="15367" max="15367" width="7.75" style="323" customWidth="1"/>
    <col min="15368" max="15368" width="2.375" style="323" customWidth="1"/>
    <col min="15369" max="15369" width="7.75" style="323" customWidth="1"/>
    <col min="15370" max="15616" width="9" style="323"/>
    <col min="15617" max="15617" width="9.625" style="323" customWidth="1"/>
    <col min="15618" max="15618" width="7.25" style="323" customWidth="1"/>
    <col min="15619" max="15619" width="9.625" style="323" customWidth="1"/>
    <col min="15620" max="15620" width="9" style="323"/>
    <col min="15621" max="15621" width="20" style="323" bestFit="1" customWidth="1"/>
    <col min="15622" max="15622" width="18.625" style="323" customWidth="1"/>
    <col min="15623" max="15623" width="7.75" style="323" customWidth="1"/>
    <col min="15624" max="15624" width="2.375" style="323" customWidth="1"/>
    <col min="15625" max="15625" width="7.75" style="323" customWidth="1"/>
    <col min="15626" max="15872" width="9" style="323"/>
    <col min="15873" max="15873" width="9.625" style="323" customWidth="1"/>
    <col min="15874" max="15874" width="7.25" style="323" customWidth="1"/>
    <col min="15875" max="15875" width="9.625" style="323" customWidth="1"/>
    <col min="15876" max="15876" width="9" style="323"/>
    <col min="15877" max="15877" width="20" style="323" bestFit="1" customWidth="1"/>
    <col min="15878" max="15878" width="18.625" style="323" customWidth="1"/>
    <col min="15879" max="15879" width="7.75" style="323" customWidth="1"/>
    <col min="15880" max="15880" width="2.375" style="323" customWidth="1"/>
    <col min="15881" max="15881" width="7.75" style="323" customWidth="1"/>
    <col min="15882" max="16128" width="9" style="323"/>
    <col min="16129" max="16129" width="9.625" style="323" customWidth="1"/>
    <col min="16130" max="16130" width="7.25" style="323" customWidth="1"/>
    <col min="16131" max="16131" width="9.625" style="323" customWidth="1"/>
    <col min="16132" max="16132" width="9" style="323"/>
    <col min="16133" max="16133" width="20" style="323" bestFit="1" customWidth="1"/>
    <col min="16134" max="16134" width="18.625" style="323" customWidth="1"/>
    <col min="16135" max="16135" width="7.75" style="323" customWidth="1"/>
    <col min="16136" max="16136" width="2.375" style="323" customWidth="1"/>
    <col min="16137" max="16137" width="7.75" style="323" customWidth="1"/>
    <col min="16138" max="16384" width="9" style="323"/>
  </cols>
  <sheetData>
    <row r="1" spans="1:8" ht="21" customHeight="1">
      <c r="A1" s="318"/>
      <c r="B1" s="319"/>
      <c r="C1" s="320"/>
      <c r="D1" s="321"/>
      <c r="E1" s="321"/>
      <c r="F1" s="321"/>
      <c r="G1" s="321"/>
      <c r="H1" s="322"/>
    </row>
    <row r="2" spans="1:8" ht="24">
      <c r="A2" s="548" t="s">
        <v>165</v>
      </c>
      <c r="B2" s="549"/>
      <c r="C2" s="549"/>
      <c r="D2" s="549"/>
      <c r="E2" s="549"/>
      <c r="F2" s="549"/>
      <c r="G2" s="549"/>
      <c r="H2" s="550"/>
    </row>
    <row r="3" spans="1:8" ht="30" customHeight="1">
      <c r="A3" s="551"/>
      <c r="B3" s="549"/>
      <c r="C3" s="549"/>
      <c r="D3" s="549"/>
      <c r="E3" s="549"/>
      <c r="F3" s="549"/>
      <c r="G3" s="549"/>
      <c r="H3" s="550"/>
    </row>
    <row r="4" spans="1:8">
      <c r="A4" s="141"/>
      <c r="B4" s="324"/>
      <c r="C4" s="325"/>
      <c r="D4" s="38"/>
      <c r="E4" s="38"/>
      <c r="F4" s="38"/>
      <c r="G4" s="38"/>
      <c r="H4" s="326"/>
    </row>
    <row r="5" spans="1:8">
      <c r="A5" s="327"/>
      <c r="B5" s="328"/>
      <c r="C5" s="328"/>
      <c r="D5" s="328"/>
      <c r="E5" s="328"/>
      <c r="F5" s="328"/>
      <c r="G5" s="328"/>
      <c r="H5" s="329"/>
    </row>
    <row r="6" spans="1:8" ht="23.25" customHeight="1">
      <c r="A6" s="330"/>
      <c r="B6" s="331" t="s">
        <v>166</v>
      </c>
      <c r="C6" s="332"/>
      <c r="D6" s="333" t="s">
        <v>167</v>
      </c>
      <c r="E6" s="333"/>
      <c r="F6" s="334"/>
      <c r="G6" s="334"/>
      <c r="H6" s="326"/>
    </row>
    <row r="7" spans="1:8" s="340" customFormat="1" ht="17.100000000000001" customHeight="1">
      <c r="A7" s="335"/>
      <c r="B7" s="336">
        <v>1</v>
      </c>
      <c r="C7" s="337"/>
      <c r="D7" s="334" t="s">
        <v>168</v>
      </c>
      <c r="E7" s="334"/>
      <c r="F7" s="334"/>
      <c r="G7" s="338"/>
      <c r="H7" s="339"/>
    </row>
    <row r="8" spans="1:8" s="340" customFormat="1" ht="17.100000000000001" customHeight="1">
      <c r="A8" s="335"/>
      <c r="B8" s="341"/>
      <c r="C8" s="337"/>
      <c r="D8" s="334"/>
      <c r="E8" s="334"/>
      <c r="F8" s="334"/>
      <c r="G8" s="334"/>
      <c r="H8" s="339"/>
    </row>
    <row r="9" spans="1:8" s="340" customFormat="1" ht="17.100000000000001" customHeight="1">
      <c r="A9" s="335"/>
      <c r="B9" s="342">
        <v>2</v>
      </c>
      <c r="C9" s="337"/>
      <c r="D9" s="334" t="s">
        <v>169</v>
      </c>
      <c r="E9" s="334"/>
      <c r="F9" s="334"/>
      <c r="G9" s="338"/>
      <c r="H9" s="339"/>
    </row>
    <row r="10" spans="1:8" s="340" customFormat="1" ht="17.100000000000001" customHeight="1">
      <c r="A10" s="335"/>
      <c r="B10" s="341"/>
      <c r="C10" s="337"/>
      <c r="D10" s="334"/>
      <c r="E10" s="334"/>
      <c r="F10" s="334"/>
      <c r="G10" s="334"/>
      <c r="H10" s="339"/>
    </row>
    <row r="11" spans="1:8" s="340" customFormat="1" ht="17.100000000000001" customHeight="1">
      <c r="A11" s="335"/>
      <c r="B11" s="343">
        <v>3</v>
      </c>
      <c r="C11" s="337"/>
      <c r="D11" s="334" t="s">
        <v>170</v>
      </c>
      <c r="E11" s="334"/>
      <c r="F11" s="334"/>
      <c r="G11" s="338"/>
      <c r="H11" s="339"/>
    </row>
    <row r="12" spans="1:8" s="340" customFormat="1" ht="17.100000000000001" customHeight="1">
      <c r="A12" s="335"/>
      <c r="B12" s="341"/>
      <c r="C12" s="337"/>
      <c r="D12" s="334"/>
      <c r="E12" s="334"/>
      <c r="F12" s="334"/>
      <c r="G12" s="334"/>
      <c r="H12" s="339"/>
    </row>
    <row r="13" spans="1:8" s="340" customFormat="1" ht="17.100000000000001" customHeight="1">
      <c r="A13" s="335"/>
      <c r="B13" s="480">
        <v>4</v>
      </c>
      <c r="C13" s="337"/>
      <c r="D13" s="334" t="s">
        <v>171</v>
      </c>
      <c r="E13" s="334"/>
      <c r="F13" s="334"/>
      <c r="G13" s="338"/>
      <c r="H13" s="339"/>
    </row>
    <row r="14" spans="1:8" s="340" customFormat="1" ht="17.100000000000001" customHeight="1">
      <c r="A14" s="335"/>
      <c r="B14" s="341" t="s">
        <v>172</v>
      </c>
      <c r="C14" s="337"/>
      <c r="D14" s="334"/>
      <c r="E14" s="334"/>
      <c r="F14" s="334"/>
      <c r="G14" s="334"/>
      <c r="H14" s="339"/>
    </row>
    <row r="15" spans="1:8" s="340" customFormat="1" ht="17.100000000000001" customHeight="1">
      <c r="A15" s="335"/>
      <c r="B15" s="344">
        <v>5</v>
      </c>
      <c r="C15" s="345"/>
      <c r="D15" s="334" t="s">
        <v>173</v>
      </c>
      <c r="E15" s="334"/>
      <c r="F15" s="334"/>
      <c r="G15" s="338"/>
      <c r="H15" s="339"/>
    </row>
    <row r="16" spans="1:8" s="340" customFormat="1" ht="17.100000000000001" customHeight="1">
      <c r="A16" s="335"/>
      <c r="B16" s="341"/>
      <c r="C16" s="337"/>
      <c r="D16" s="334"/>
      <c r="E16" s="334"/>
      <c r="F16" s="334"/>
      <c r="G16" s="334"/>
      <c r="H16" s="339"/>
    </row>
    <row r="17" spans="1:8" s="340" customFormat="1" ht="17.100000000000001" customHeight="1">
      <c r="A17" s="335"/>
      <c r="B17" s="346">
        <v>6</v>
      </c>
      <c r="C17" s="337"/>
      <c r="D17" s="334" t="s">
        <v>174</v>
      </c>
      <c r="E17" s="334"/>
      <c r="F17" s="334"/>
      <c r="G17" s="334"/>
      <c r="H17" s="339"/>
    </row>
    <row r="18" spans="1:8" s="340" customFormat="1" ht="17.100000000000001" customHeight="1">
      <c r="A18" s="335"/>
      <c r="B18" s="341"/>
      <c r="C18" s="337"/>
      <c r="D18" s="334"/>
      <c r="E18" s="334"/>
      <c r="F18" s="334"/>
      <c r="G18" s="334"/>
      <c r="H18" s="339"/>
    </row>
    <row r="19" spans="1:8" s="340" customFormat="1" ht="17.100000000000001" customHeight="1">
      <c r="A19" s="335"/>
      <c r="B19" s="347">
        <v>7</v>
      </c>
      <c r="C19" s="337"/>
      <c r="D19" s="334" t="s">
        <v>175</v>
      </c>
      <c r="E19" s="334"/>
      <c r="F19" s="334"/>
      <c r="G19" s="334"/>
      <c r="H19" s="339"/>
    </row>
    <row r="20" spans="1:8" s="340" customFormat="1" ht="17.100000000000001" customHeight="1">
      <c r="A20" s="335"/>
      <c r="B20" s="341"/>
      <c r="C20" s="337"/>
      <c r="D20" s="334"/>
      <c r="E20" s="334"/>
      <c r="F20" s="334"/>
      <c r="G20" s="334"/>
      <c r="H20" s="339"/>
    </row>
    <row r="21" spans="1:8" s="340" customFormat="1" ht="17.100000000000001" customHeight="1">
      <c r="A21" s="335"/>
      <c r="B21" s="348">
        <v>8</v>
      </c>
      <c r="C21" s="337"/>
      <c r="D21" s="334" t="s">
        <v>176</v>
      </c>
      <c r="E21" s="334"/>
      <c r="F21" s="334"/>
      <c r="G21" s="334"/>
      <c r="H21" s="339"/>
    </row>
    <row r="22" spans="1:8" s="340" customFormat="1" ht="17.100000000000001" customHeight="1">
      <c r="A22" s="335"/>
      <c r="B22" s="341"/>
      <c r="C22" s="337"/>
      <c r="D22" s="334"/>
      <c r="E22" s="334"/>
      <c r="F22" s="334"/>
      <c r="G22" s="334"/>
      <c r="H22" s="339"/>
    </row>
    <row r="23" spans="1:8" s="340" customFormat="1" ht="17.100000000000001" customHeight="1">
      <c r="A23" s="335"/>
      <c r="B23" s="349">
        <v>9</v>
      </c>
      <c r="C23" s="337"/>
      <c r="D23" s="334" t="s">
        <v>177</v>
      </c>
      <c r="E23" s="334"/>
      <c r="F23" s="334"/>
      <c r="G23" s="334"/>
      <c r="H23" s="339"/>
    </row>
    <row r="24" spans="1:8" s="340" customFormat="1" ht="17.100000000000001" customHeight="1">
      <c r="A24" s="335"/>
      <c r="B24" s="341"/>
      <c r="C24" s="337"/>
      <c r="D24" s="334"/>
      <c r="E24" s="334"/>
      <c r="F24" s="334"/>
      <c r="G24" s="334"/>
      <c r="H24" s="339"/>
    </row>
    <row r="25" spans="1:8" s="340" customFormat="1" ht="17.100000000000001" customHeight="1">
      <c r="A25" s="335"/>
      <c r="B25" s="350">
        <v>10</v>
      </c>
      <c r="C25" s="337"/>
      <c r="D25" s="334" t="s">
        <v>178</v>
      </c>
      <c r="E25" s="334"/>
      <c r="F25" s="334"/>
      <c r="G25" s="334"/>
      <c r="H25" s="339"/>
    </row>
    <row r="26" spans="1:8" s="340" customFormat="1" ht="17.100000000000001" customHeight="1">
      <c r="A26" s="335"/>
      <c r="B26" s="341"/>
      <c r="C26" s="337"/>
      <c r="D26" s="334"/>
      <c r="E26" s="334"/>
      <c r="F26" s="334"/>
      <c r="G26" s="334"/>
      <c r="H26" s="339"/>
    </row>
    <row r="27" spans="1:8" s="340" customFormat="1" ht="17.100000000000001" customHeight="1">
      <c r="A27" s="335"/>
      <c r="B27" s="351">
        <v>11</v>
      </c>
      <c r="C27" s="337"/>
      <c r="D27" s="334" t="s">
        <v>179</v>
      </c>
      <c r="E27" s="334"/>
      <c r="F27" s="334"/>
      <c r="G27" s="334"/>
      <c r="H27" s="339"/>
    </row>
    <row r="28" spans="1:8" s="340" customFormat="1" ht="17.100000000000001" customHeight="1">
      <c r="A28" s="335"/>
      <c r="B28" s="341"/>
      <c r="C28" s="337"/>
      <c r="D28" s="334"/>
      <c r="E28" s="334"/>
      <c r="F28" s="334"/>
      <c r="G28" s="334"/>
      <c r="H28" s="339"/>
    </row>
    <row r="29" spans="1:8" s="340" customFormat="1" ht="17.100000000000001" customHeight="1">
      <c r="A29" s="335"/>
      <c r="B29" s="376">
        <v>12</v>
      </c>
      <c r="C29" s="337"/>
      <c r="D29" s="334" t="s">
        <v>180</v>
      </c>
      <c r="E29" s="334"/>
      <c r="F29" s="334"/>
      <c r="G29" s="334"/>
      <c r="H29" s="339"/>
    </row>
    <row r="30" spans="1:8" s="340" customFormat="1" ht="17.100000000000001" customHeight="1">
      <c r="A30" s="352"/>
      <c r="B30" s="353"/>
      <c r="C30" s="354"/>
      <c r="D30" s="355"/>
      <c r="E30" s="355"/>
      <c r="F30" s="355"/>
      <c r="G30" s="355"/>
      <c r="H30" s="356"/>
    </row>
    <row r="31" spans="1:8" s="340" customFormat="1" ht="17.100000000000001" customHeight="1">
      <c r="A31" s="335"/>
      <c r="B31" s="376">
        <v>13</v>
      </c>
      <c r="C31" s="357"/>
      <c r="D31" s="334" t="s">
        <v>181</v>
      </c>
      <c r="E31" s="334"/>
      <c r="F31" s="334"/>
      <c r="G31" s="334"/>
      <c r="H31" s="339"/>
    </row>
    <row r="32" spans="1:8" s="340" customFormat="1" ht="17.100000000000001" customHeight="1">
      <c r="A32" s="335"/>
      <c r="B32" s="341"/>
      <c r="C32" s="337"/>
      <c r="D32" s="334"/>
      <c r="E32" s="334"/>
      <c r="F32" s="334"/>
      <c r="G32" s="334"/>
      <c r="H32" s="339"/>
    </row>
    <row r="33" spans="1:8" s="340" customFormat="1" ht="17.100000000000001" customHeight="1">
      <c r="A33" s="335"/>
      <c r="B33" s="376">
        <v>14</v>
      </c>
      <c r="C33" s="337"/>
      <c r="D33" s="334" t="s">
        <v>182</v>
      </c>
      <c r="E33" s="334"/>
      <c r="F33" s="334"/>
      <c r="G33" s="334"/>
      <c r="H33" s="339"/>
    </row>
    <row r="34" spans="1:8" s="340" customFormat="1" ht="17.100000000000001" customHeight="1">
      <c r="A34" s="358"/>
      <c r="B34" s="341"/>
      <c r="C34" s="337"/>
      <c r="D34" s="359"/>
      <c r="E34" s="359"/>
      <c r="F34" s="359"/>
      <c r="G34" s="359"/>
      <c r="H34" s="360"/>
    </row>
    <row r="35" spans="1:8" s="340" customFormat="1" ht="17.100000000000001" customHeight="1">
      <c r="A35" s="361"/>
      <c r="B35" s="376">
        <v>15</v>
      </c>
      <c r="C35" s="337"/>
      <c r="D35" s="362" t="s">
        <v>105</v>
      </c>
      <c r="E35" s="362" t="s">
        <v>183</v>
      </c>
      <c r="F35" s="362"/>
      <c r="G35" s="362"/>
      <c r="H35" s="363"/>
    </row>
    <row r="36" spans="1:8" s="340" customFormat="1" ht="17.100000000000001" customHeight="1">
      <c r="A36" s="358"/>
      <c r="B36" s="364"/>
      <c r="C36" s="365"/>
      <c r="D36" s="359"/>
      <c r="E36" s="359"/>
      <c r="F36" s="359"/>
      <c r="G36" s="359"/>
      <c r="H36" s="360"/>
    </row>
    <row r="37" spans="1:8" s="340" customFormat="1" ht="17.100000000000001" customHeight="1">
      <c r="A37" s="335"/>
      <c r="B37" s="376">
        <v>16</v>
      </c>
      <c r="C37" s="357"/>
      <c r="D37" s="334" t="s">
        <v>184</v>
      </c>
      <c r="E37" s="334"/>
      <c r="F37" s="334"/>
      <c r="G37" s="334"/>
      <c r="H37" s="339"/>
    </row>
    <row r="38" spans="1:8" s="340" customFormat="1" ht="17.100000000000001" customHeight="1">
      <c r="A38" s="335"/>
      <c r="B38" s="341"/>
      <c r="C38" s="337"/>
      <c r="D38" s="334"/>
      <c r="E38" s="334"/>
      <c r="F38" s="334"/>
      <c r="G38" s="334"/>
      <c r="H38" s="339"/>
    </row>
    <row r="39" spans="1:8" s="340" customFormat="1" ht="17.100000000000001" customHeight="1">
      <c r="A39" s="335"/>
      <c r="B39" s="376">
        <v>17</v>
      </c>
      <c r="C39" s="357"/>
      <c r="D39" s="334" t="s">
        <v>185</v>
      </c>
      <c r="E39" s="334"/>
      <c r="F39" s="334"/>
      <c r="G39" s="334"/>
      <c r="H39" s="339"/>
    </row>
    <row r="40" spans="1:8" s="340" customFormat="1" ht="17.100000000000001" customHeight="1">
      <c r="A40" s="335"/>
      <c r="B40" s="377"/>
      <c r="C40" s="357"/>
      <c r="D40" s="334"/>
      <c r="E40" s="334"/>
      <c r="F40" s="334"/>
      <c r="G40" s="334"/>
      <c r="H40" s="339"/>
    </row>
    <row r="41" spans="1:8" s="340" customFormat="1" ht="17.100000000000001" customHeight="1">
      <c r="A41" s="335"/>
      <c r="B41" s="341"/>
      <c r="C41" s="366"/>
      <c r="D41" s="334"/>
      <c r="E41" s="334"/>
      <c r="F41" s="334"/>
      <c r="G41" s="334"/>
      <c r="H41" s="339"/>
    </row>
    <row r="42" spans="1:8" s="340" customFormat="1" ht="29.25" customHeight="1">
      <c r="A42" s="552" t="s">
        <v>186</v>
      </c>
      <c r="B42" s="553"/>
      <c r="C42" s="553"/>
      <c r="D42" s="553"/>
      <c r="E42" s="553"/>
      <c r="F42" s="553"/>
      <c r="G42" s="553"/>
      <c r="H42" s="554"/>
    </row>
    <row r="43" spans="1:8" s="340" customFormat="1" ht="14.25">
      <c r="A43" s="367"/>
      <c r="B43" s="368"/>
      <c r="C43" s="369"/>
      <c r="D43" s="370"/>
      <c r="E43" s="370"/>
      <c r="F43" s="370"/>
      <c r="G43" s="370"/>
      <c r="H43" s="371"/>
    </row>
    <row r="44" spans="1:8" s="373" customFormat="1">
      <c r="A44" s="372"/>
      <c r="B44" s="324"/>
      <c r="C44" s="325"/>
      <c r="D44" s="372"/>
      <c r="E44" s="372"/>
      <c r="F44" s="372"/>
      <c r="G44" s="372"/>
      <c r="H44" s="372"/>
    </row>
    <row r="45" spans="1:8" s="373" customFormat="1">
      <c r="A45" s="372"/>
      <c r="B45" s="324"/>
      <c r="C45" s="325"/>
      <c r="D45" s="372"/>
      <c r="E45" s="372"/>
      <c r="F45" s="372"/>
      <c r="G45" s="372"/>
      <c r="H45" s="372"/>
    </row>
    <row r="46" spans="1:8" s="373" customFormat="1">
      <c r="A46" s="372"/>
      <c r="B46" s="324"/>
      <c r="C46" s="325"/>
      <c r="D46" s="372"/>
      <c r="E46" s="372"/>
      <c r="F46" s="372"/>
      <c r="G46" s="372"/>
      <c r="H46" s="372"/>
    </row>
    <row r="47" spans="1:8" s="373" customFormat="1">
      <c r="A47" s="372"/>
      <c r="B47" s="324"/>
      <c r="C47" s="325"/>
      <c r="D47" s="372"/>
      <c r="E47" s="372"/>
      <c r="F47" s="372"/>
      <c r="G47" s="372"/>
      <c r="H47" s="372"/>
    </row>
    <row r="48" spans="1:8" s="373" customFormat="1">
      <c r="A48" s="372"/>
      <c r="B48" s="324"/>
      <c r="C48" s="325"/>
      <c r="D48" s="372"/>
      <c r="E48" s="372"/>
      <c r="F48" s="372"/>
      <c r="G48" s="372"/>
      <c r="H48" s="372"/>
    </row>
    <row r="49" spans="1:8" s="373" customFormat="1">
      <c r="A49" s="372"/>
      <c r="B49" s="324"/>
      <c r="C49" s="325"/>
      <c r="D49" s="372"/>
      <c r="E49" s="372"/>
      <c r="F49" s="372"/>
      <c r="G49" s="372"/>
      <c r="H49" s="372"/>
    </row>
    <row r="50" spans="1:8" s="373" customFormat="1">
      <c r="A50" s="372"/>
      <c r="B50" s="324"/>
      <c r="C50" s="325"/>
      <c r="D50" s="372"/>
      <c r="E50" s="372"/>
      <c r="F50" s="372"/>
      <c r="G50" s="372"/>
      <c r="H50" s="372"/>
    </row>
    <row r="51" spans="1:8" s="373" customFormat="1">
      <c r="A51" s="372"/>
      <c r="B51" s="324"/>
      <c r="C51" s="325"/>
      <c r="D51" s="372"/>
      <c r="E51" s="372"/>
      <c r="F51" s="372"/>
      <c r="G51" s="372"/>
      <c r="H51" s="372"/>
    </row>
    <row r="52" spans="1:8" s="373" customFormat="1">
      <c r="A52" s="372"/>
      <c r="B52" s="324"/>
      <c r="C52" s="325"/>
      <c r="D52" s="372"/>
      <c r="E52" s="372"/>
      <c r="F52" s="372"/>
      <c r="G52" s="372"/>
      <c r="H52" s="372"/>
    </row>
    <row r="53" spans="1:8" s="373" customFormat="1">
      <c r="A53" s="372"/>
      <c r="B53" s="324"/>
      <c r="C53" s="325"/>
      <c r="D53" s="372"/>
      <c r="E53" s="372"/>
      <c r="F53" s="372"/>
      <c r="G53" s="372"/>
      <c r="H53" s="372"/>
    </row>
    <row r="54" spans="1:8" s="373" customFormat="1">
      <c r="A54" s="372"/>
      <c r="B54" s="324"/>
      <c r="C54" s="325"/>
      <c r="D54" s="372"/>
      <c r="E54" s="372"/>
      <c r="F54" s="372"/>
      <c r="G54" s="372"/>
      <c r="H54" s="372"/>
    </row>
    <row r="55" spans="1:8" s="373" customFormat="1">
      <c r="B55" s="374"/>
      <c r="C55" s="375"/>
    </row>
    <row r="56" spans="1:8" s="373" customFormat="1">
      <c r="B56" s="374"/>
      <c r="C56" s="375"/>
    </row>
    <row r="57" spans="1:8" s="373" customFormat="1">
      <c r="B57" s="374"/>
      <c r="C57" s="375"/>
    </row>
    <row r="58" spans="1:8" s="373" customFormat="1">
      <c r="B58" s="374"/>
      <c r="C58" s="375"/>
    </row>
    <row r="59" spans="1:8" s="373" customFormat="1">
      <c r="B59" s="374"/>
      <c r="C59" s="375"/>
    </row>
    <row r="60" spans="1:8" s="373" customFormat="1">
      <c r="B60" s="374"/>
      <c r="C60" s="375"/>
    </row>
    <row r="61" spans="1:8" s="373" customFormat="1">
      <c r="B61" s="374"/>
      <c r="C61" s="375"/>
    </row>
    <row r="62" spans="1:8" s="373" customFormat="1">
      <c r="B62" s="374"/>
      <c r="C62" s="375"/>
    </row>
    <row r="63" spans="1:8" s="373" customFormat="1">
      <c r="B63" s="374"/>
      <c r="C63" s="375"/>
    </row>
    <row r="64" spans="1:8" s="373" customFormat="1">
      <c r="B64" s="374"/>
      <c r="C64" s="375"/>
    </row>
    <row r="65" spans="2:3" s="373" customFormat="1">
      <c r="B65" s="374"/>
      <c r="C65" s="375"/>
    </row>
    <row r="66" spans="2:3" s="373" customFormat="1">
      <c r="B66" s="374"/>
      <c r="C66" s="375"/>
    </row>
    <row r="67" spans="2:3" s="373" customFormat="1">
      <c r="B67" s="374"/>
      <c r="C67" s="375"/>
    </row>
    <row r="68" spans="2:3" s="373" customFormat="1">
      <c r="B68" s="374"/>
      <c r="C68" s="375"/>
    </row>
    <row r="69" spans="2:3" s="373" customFormat="1">
      <c r="B69" s="374"/>
      <c r="C69" s="375"/>
    </row>
    <row r="70" spans="2:3" s="373" customFormat="1">
      <c r="B70" s="374"/>
      <c r="C70" s="375"/>
    </row>
    <row r="71" spans="2:3" s="373" customFormat="1">
      <c r="B71" s="374"/>
      <c r="C71" s="375"/>
    </row>
    <row r="72" spans="2:3" s="373" customFormat="1">
      <c r="B72" s="374"/>
      <c r="C72" s="375"/>
    </row>
    <row r="73" spans="2:3" s="373" customFormat="1">
      <c r="B73" s="374"/>
      <c r="C73" s="375"/>
    </row>
    <row r="74" spans="2:3" s="373" customFormat="1">
      <c r="B74" s="374"/>
      <c r="C74" s="375"/>
    </row>
    <row r="75" spans="2:3" s="373" customFormat="1">
      <c r="B75" s="374"/>
      <c r="C75" s="375"/>
    </row>
    <row r="76" spans="2:3" s="373" customFormat="1">
      <c r="B76" s="374"/>
      <c r="C76" s="375"/>
    </row>
    <row r="77" spans="2:3" s="373" customFormat="1">
      <c r="B77" s="374"/>
      <c r="C77" s="375"/>
    </row>
    <row r="78" spans="2:3" s="373" customFormat="1">
      <c r="B78" s="374"/>
      <c r="C78" s="375"/>
    </row>
    <row r="79" spans="2:3" s="373" customFormat="1">
      <c r="B79" s="374"/>
      <c r="C79" s="375"/>
    </row>
    <row r="80" spans="2:3" s="373" customFormat="1">
      <c r="B80" s="374"/>
      <c r="C80" s="375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E33" sqref="E33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1"/>
      <c r="B1" s="572"/>
      <c r="C1" s="572"/>
      <c r="D1" s="572"/>
      <c r="E1" s="572"/>
      <c r="F1" s="572"/>
      <c r="G1" s="572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219</v>
      </c>
      <c r="D21" s="74" t="s">
        <v>210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108</v>
      </c>
      <c r="C22" s="9">
        <v>20815</v>
      </c>
      <c r="D22" s="9">
        <v>18790</v>
      </c>
      <c r="E22" s="109">
        <v>103.4</v>
      </c>
      <c r="F22" s="41">
        <f>SUM(C22/D22*100)</f>
        <v>110.77700904736562</v>
      </c>
      <c r="G22" s="96"/>
    </row>
    <row r="23" spans="1:9">
      <c r="A23" s="95">
        <v>2</v>
      </c>
      <c r="B23" s="7" t="s">
        <v>85</v>
      </c>
      <c r="C23" s="9">
        <v>19054</v>
      </c>
      <c r="D23" s="9">
        <v>16302</v>
      </c>
      <c r="E23" s="109">
        <v>95.9</v>
      </c>
      <c r="F23" s="41">
        <f>SUM(C23/D23*100)</f>
        <v>116.88136424978531</v>
      </c>
      <c r="G23" s="96"/>
    </row>
    <row r="24" spans="1:9">
      <c r="A24" s="95">
        <v>3</v>
      </c>
      <c r="B24" s="7" t="s">
        <v>156</v>
      </c>
      <c r="C24" s="9">
        <v>10053</v>
      </c>
      <c r="D24" s="9">
        <v>8843</v>
      </c>
      <c r="E24" s="109">
        <v>103.9</v>
      </c>
      <c r="F24" s="41">
        <f t="shared" ref="F24:F32" si="0">SUM(C24/D24*100)</f>
        <v>113.68313920615176</v>
      </c>
      <c r="G24" s="96"/>
    </row>
    <row r="25" spans="1:9">
      <c r="A25" s="95">
        <v>4</v>
      </c>
      <c r="B25" s="7" t="s">
        <v>115</v>
      </c>
      <c r="C25" s="9">
        <v>5196</v>
      </c>
      <c r="D25" s="9">
        <v>5260</v>
      </c>
      <c r="E25" s="109">
        <v>124.2</v>
      </c>
      <c r="F25" s="41">
        <f t="shared" si="0"/>
        <v>98.783269961977183</v>
      </c>
      <c r="G25" s="96"/>
    </row>
    <row r="26" spans="1:9" ht="13.5" customHeight="1">
      <c r="A26" s="95">
        <v>5</v>
      </c>
      <c r="B26" s="7" t="s">
        <v>117</v>
      </c>
      <c r="C26" s="9">
        <v>4770</v>
      </c>
      <c r="D26" s="6">
        <v>5078</v>
      </c>
      <c r="E26" s="109">
        <v>98.2</v>
      </c>
      <c r="F26" s="41">
        <f t="shared" si="0"/>
        <v>93.934619929105949</v>
      </c>
      <c r="G26" s="96"/>
    </row>
    <row r="27" spans="1:9" ht="13.5" customHeight="1">
      <c r="A27" s="95">
        <v>6</v>
      </c>
      <c r="B27" s="7" t="s">
        <v>225</v>
      </c>
      <c r="C27" s="9">
        <v>4346</v>
      </c>
      <c r="D27" s="9">
        <v>4384</v>
      </c>
      <c r="E27" s="109">
        <v>124.1</v>
      </c>
      <c r="F27" s="41">
        <f t="shared" si="0"/>
        <v>99.133211678832112</v>
      </c>
      <c r="G27" s="96"/>
    </row>
    <row r="28" spans="1:9" ht="13.5" customHeight="1">
      <c r="A28" s="95">
        <v>7</v>
      </c>
      <c r="B28" s="7" t="s">
        <v>106</v>
      </c>
      <c r="C28" s="101">
        <v>4120</v>
      </c>
      <c r="D28" s="101">
        <v>4403</v>
      </c>
      <c r="E28" s="109">
        <v>97.3</v>
      </c>
      <c r="F28" s="41">
        <f t="shared" si="0"/>
        <v>93.572564160799459</v>
      </c>
      <c r="G28" s="96"/>
    </row>
    <row r="29" spans="1:9" ht="13.5" customHeight="1">
      <c r="A29" s="95">
        <v>8</v>
      </c>
      <c r="B29" s="7" t="s">
        <v>88</v>
      </c>
      <c r="C29" s="101">
        <v>3123</v>
      </c>
      <c r="D29" s="101">
        <v>3133</v>
      </c>
      <c r="E29" s="109">
        <v>99.7</v>
      </c>
      <c r="F29" s="41">
        <f t="shared" si="0"/>
        <v>99.680817108203001</v>
      </c>
      <c r="G29" s="96"/>
    </row>
    <row r="30" spans="1:9" ht="13.5" customHeight="1">
      <c r="A30" s="95">
        <v>9</v>
      </c>
      <c r="B30" s="7" t="s">
        <v>87</v>
      </c>
      <c r="C30" s="101">
        <v>2824</v>
      </c>
      <c r="D30" s="101">
        <v>2849</v>
      </c>
      <c r="E30" s="109">
        <v>153.4</v>
      </c>
      <c r="F30" s="41">
        <f t="shared" si="0"/>
        <v>99.122499122499121</v>
      </c>
      <c r="G30" s="96"/>
    </row>
    <row r="31" spans="1:9" ht="13.5" customHeight="1" thickBot="1">
      <c r="A31" s="97">
        <v>10</v>
      </c>
      <c r="B31" s="7" t="s">
        <v>111</v>
      </c>
      <c r="C31" s="98">
        <v>2691</v>
      </c>
      <c r="D31" s="98">
        <v>2374</v>
      </c>
      <c r="E31" s="110">
        <v>105</v>
      </c>
      <c r="F31" s="41">
        <f t="shared" si="0"/>
        <v>113.35299073294019</v>
      </c>
      <c r="G31" s="99"/>
    </row>
    <row r="32" spans="1:9" ht="13.5" customHeight="1" thickBot="1">
      <c r="A32" s="80"/>
      <c r="B32" s="81" t="s">
        <v>59</v>
      </c>
      <c r="C32" s="82">
        <v>89898</v>
      </c>
      <c r="D32" s="82">
        <v>83337</v>
      </c>
      <c r="E32" s="83">
        <v>102.8</v>
      </c>
      <c r="F32" s="107">
        <f t="shared" si="0"/>
        <v>107.87285359444185</v>
      </c>
      <c r="G32" s="121">
        <v>89.7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219</v>
      </c>
      <c r="D53" s="74" t="s">
        <v>210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122549</v>
      </c>
      <c r="D54" s="9">
        <v>109225</v>
      </c>
      <c r="E54" s="41">
        <v>107</v>
      </c>
      <c r="F54" s="41">
        <f t="shared" ref="F54:F64" si="1">SUM(C54/D54*100)</f>
        <v>112.19867246509499</v>
      </c>
      <c r="G54" s="96"/>
      <c r="K54" s="328"/>
    </row>
    <row r="55" spans="1:11">
      <c r="A55" s="95">
        <v>2</v>
      </c>
      <c r="B55" s="304" t="s">
        <v>117</v>
      </c>
      <c r="C55" s="9">
        <v>20076</v>
      </c>
      <c r="D55" s="9">
        <v>19250</v>
      </c>
      <c r="E55" s="41">
        <v>90.6</v>
      </c>
      <c r="F55" s="41">
        <f t="shared" si="1"/>
        <v>104.2909090909091</v>
      </c>
      <c r="G55" s="96"/>
    </row>
    <row r="56" spans="1:11">
      <c r="A56" s="95">
        <v>3</v>
      </c>
      <c r="B56" s="304" t="s">
        <v>110</v>
      </c>
      <c r="C56" s="9">
        <v>19131</v>
      </c>
      <c r="D56" s="9">
        <v>25677</v>
      </c>
      <c r="E56" s="41">
        <v>117</v>
      </c>
      <c r="F56" s="41">
        <f t="shared" si="1"/>
        <v>74.506367566304476</v>
      </c>
      <c r="G56" s="96"/>
    </row>
    <row r="57" spans="1:11">
      <c r="A57" s="95">
        <v>4</v>
      </c>
      <c r="B57" s="304" t="s">
        <v>87</v>
      </c>
      <c r="C57" s="9">
        <v>12630</v>
      </c>
      <c r="D57" s="9">
        <v>4868</v>
      </c>
      <c r="E57" s="468">
        <v>123.1</v>
      </c>
      <c r="F57" s="41">
        <f t="shared" si="1"/>
        <v>259.44946589975348</v>
      </c>
      <c r="G57" s="96"/>
    </row>
    <row r="58" spans="1:11">
      <c r="A58" s="95">
        <v>5</v>
      </c>
      <c r="B58" s="304" t="s">
        <v>88</v>
      </c>
      <c r="C58" s="9">
        <v>12535</v>
      </c>
      <c r="D58" s="9">
        <v>14284</v>
      </c>
      <c r="E58" s="41">
        <v>102.2</v>
      </c>
      <c r="F58" s="232">
        <f t="shared" si="1"/>
        <v>87.755530663679636</v>
      </c>
      <c r="G58" s="96"/>
    </row>
    <row r="59" spans="1:11">
      <c r="A59" s="95">
        <v>6</v>
      </c>
      <c r="B59" s="304" t="s">
        <v>109</v>
      </c>
      <c r="C59" s="9">
        <v>11713</v>
      </c>
      <c r="D59" s="9">
        <v>11155</v>
      </c>
      <c r="E59" s="41">
        <v>103</v>
      </c>
      <c r="F59" s="41">
        <f t="shared" si="1"/>
        <v>105.0022411474675</v>
      </c>
      <c r="G59" s="96"/>
    </row>
    <row r="60" spans="1:11">
      <c r="A60" s="95">
        <v>7</v>
      </c>
      <c r="B60" s="304" t="s">
        <v>115</v>
      </c>
      <c r="C60" s="9">
        <v>9673</v>
      </c>
      <c r="D60" s="9">
        <v>9922</v>
      </c>
      <c r="E60" s="142">
        <v>100.2</v>
      </c>
      <c r="F60" s="41">
        <f t="shared" si="1"/>
        <v>97.490425317476308</v>
      </c>
      <c r="G60" s="96"/>
    </row>
    <row r="61" spans="1:11">
      <c r="A61" s="95">
        <v>8</v>
      </c>
      <c r="B61" s="304" t="s">
        <v>108</v>
      </c>
      <c r="C61" s="9">
        <v>9660</v>
      </c>
      <c r="D61" s="9">
        <v>13685</v>
      </c>
      <c r="E61" s="41">
        <v>84.7</v>
      </c>
      <c r="F61" s="41">
        <f t="shared" si="1"/>
        <v>70.588235294117652</v>
      </c>
      <c r="G61" s="96"/>
    </row>
    <row r="62" spans="1:11">
      <c r="A62" s="95">
        <v>9</v>
      </c>
      <c r="B62" s="304" t="s">
        <v>164</v>
      </c>
      <c r="C62" s="9">
        <v>5863</v>
      </c>
      <c r="D62" s="9">
        <v>7702</v>
      </c>
      <c r="E62" s="41">
        <v>100.2</v>
      </c>
      <c r="F62" s="41">
        <f t="shared" si="1"/>
        <v>76.123084913009606</v>
      </c>
      <c r="G62" s="96"/>
    </row>
    <row r="63" spans="1:11" ht="14.25" thickBot="1">
      <c r="A63" s="100">
        <v>10</v>
      </c>
      <c r="B63" s="304" t="s">
        <v>106</v>
      </c>
      <c r="C63" s="101">
        <v>4808</v>
      </c>
      <c r="D63" s="101">
        <v>5783</v>
      </c>
      <c r="E63" s="102">
        <v>84.8</v>
      </c>
      <c r="F63" s="41">
        <f t="shared" si="1"/>
        <v>83.140238630468616</v>
      </c>
      <c r="G63" s="104"/>
      <c r="H63" s="21"/>
    </row>
    <row r="64" spans="1:11" ht="14.25" thickBot="1">
      <c r="A64" s="80"/>
      <c r="B64" s="105" t="s">
        <v>62</v>
      </c>
      <c r="C64" s="106">
        <v>241249</v>
      </c>
      <c r="D64" s="106">
        <v>231132</v>
      </c>
      <c r="E64" s="107">
        <v>104.2</v>
      </c>
      <c r="F64" s="300">
        <f t="shared" si="1"/>
        <v>104.37715244968244</v>
      </c>
      <c r="G64" s="121">
        <v>55.8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J50" sqref="J50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219</v>
      </c>
      <c r="D21" s="74" t="s">
        <v>210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4" t="s">
        <v>114</v>
      </c>
      <c r="C22" s="9">
        <v>65692</v>
      </c>
      <c r="D22" s="9">
        <v>59724</v>
      </c>
      <c r="E22" s="41">
        <v>96.7</v>
      </c>
      <c r="F22" s="41">
        <f>SUM(C22/D22*100)</f>
        <v>109.99263277744291</v>
      </c>
      <c r="G22" s="96"/>
    </row>
    <row r="23" spans="1:11">
      <c r="A23" s="28">
        <v>2</v>
      </c>
      <c r="B23" s="304" t="s">
        <v>190</v>
      </c>
      <c r="C23" s="9">
        <v>47328</v>
      </c>
      <c r="D23" s="9">
        <v>42969</v>
      </c>
      <c r="E23" s="41">
        <v>103.3</v>
      </c>
      <c r="F23" s="41">
        <f t="shared" ref="F23:F32" si="0">SUM(C23/D23*100)</f>
        <v>110.14452279550373</v>
      </c>
      <c r="G23" s="96"/>
    </row>
    <row r="24" spans="1:11" ht="13.5" customHeight="1">
      <c r="A24" s="28">
        <v>3</v>
      </c>
      <c r="B24" s="304" t="s">
        <v>106</v>
      </c>
      <c r="C24" s="9">
        <v>36933</v>
      </c>
      <c r="D24" s="9">
        <v>39734</v>
      </c>
      <c r="E24" s="66">
        <v>93.8</v>
      </c>
      <c r="F24" s="41">
        <f t="shared" si="0"/>
        <v>92.950621633865211</v>
      </c>
      <c r="G24" s="96"/>
    </row>
    <row r="25" spans="1:11">
      <c r="A25" s="28">
        <v>4</v>
      </c>
      <c r="B25" s="304" t="s">
        <v>116</v>
      </c>
      <c r="C25" s="9">
        <v>33402</v>
      </c>
      <c r="D25" s="9">
        <v>25561</v>
      </c>
      <c r="E25" s="41">
        <v>74.900000000000006</v>
      </c>
      <c r="F25" s="41">
        <f t="shared" si="0"/>
        <v>130.67563866828371</v>
      </c>
      <c r="G25" s="96"/>
    </row>
    <row r="26" spans="1:11">
      <c r="A26" s="28">
        <v>5</v>
      </c>
      <c r="B26" s="304" t="s">
        <v>157</v>
      </c>
      <c r="C26" s="9">
        <v>23903</v>
      </c>
      <c r="D26" s="9">
        <v>22196</v>
      </c>
      <c r="E26" s="41">
        <v>96.7</v>
      </c>
      <c r="F26" s="41">
        <f t="shared" si="0"/>
        <v>107.69057487835647</v>
      </c>
      <c r="G26" s="96"/>
    </row>
    <row r="27" spans="1:11" ht="13.5" customHeight="1">
      <c r="A27" s="28">
        <v>6</v>
      </c>
      <c r="B27" s="304" t="s">
        <v>117</v>
      </c>
      <c r="C27" s="9">
        <v>21784</v>
      </c>
      <c r="D27" s="9">
        <v>22414</v>
      </c>
      <c r="E27" s="41">
        <v>98</v>
      </c>
      <c r="F27" s="41">
        <f t="shared" si="0"/>
        <v>97.189256714553409</v>
      </c>
      <c r="G27" s="96"/>
      <c r="K27" t="s">
        <v>202</v>
      </c>
    </row>
    <row r="28" spans="1:11" ht="13.5" customHeight="1">
      <c r="A28" s="28">
        <v>7</v>
      </c>
      <c r="B28" s="304" t="s">
        <v>111</v>
      </c>
      <c r="C28" s="9">
        <v>18760</v>
      </c>
      <c r="D28" s="9">
        <v>20117</v>
      </c>
      <c r="E28" s="458">
        <v>115.1</v>
      </c>
      <c r="F28" s="232">
        <f t="shared" si="0"/>
        <v>93.254461400805283</v>
      </c>
      <c r="G28" s="96"/>
    </row>
    <row r="29" spans="1:11">
      <c r="A29" s="28">
        <v>8</v>
      </c>
      <c r="B29" s="304" t="s">
        <v>110</v>
      </c>
      <c r="C29" s="9">
        <v>17868</v>
      </c>
      <c r="D29" s="9">
        <v>17470</v>
      </c>
      <c r="E29" s="41">
        <v>99.6</v>
      </c>
      <c r="F29" s="41">
        <f t="shared" si="0"/>
        <v>102.27819118488839</v>
      </c>
      <c r="G29" s="96"/>
    </row>
    <row r="30" spans="1:11">
      <c r="A30" s="28">
        <v>9</v>
      </c>
      <c r="B30" s="304" t="s">
        <v>85</v>
      </c>
      <c r="C30" s="9">
        <v>17244</v>
      </c>
      <c r="D30" s="9">
        <v>14860</v>
      </c>
      <c r="E30" s="41">
        <v>98.5</v>
      </c>
      <c r="F30" s="232">
        <f t="shared" si="0"/>
        <v>116.04306864064601</v>
      </c>
      <c r="G30" s="96"/>
    </row>
    <row r="31" spans="1:11" ht="14.25" thickBot="1">
      <c r="A31" s="108">
        <v>10</v>
      </c>
      <c r="B31" s="304" t="s">
        <v>88</v>
      </c>
      <c r="C31" s="101">
        <v>16911</v>
      </c>
      <c r="D31" s="101">
        <v>17949</v>
      </c>
      <c r="E31" s="102">
        <v>94.3</v>
      </c>
      <c r="F31" s="102">
        <f t="shared" si="0"/>
        <v>94.216948019388269</v>
      </c>
      <c r="G31" s="104"/>
    </row>
    <row r="32" spans="1:11" ht="14.25" thickBot="1">
      <c r="A32" s="80"/>
      <c r="B32" s="81" t="s">
        <v>64</v>
      </c>
      <c r="C32" s="82">
        <v>383828</v>
      </c>
      <c r="D32" s="82">
        <v>368154</v>
      </c>
      <c r="E32" s="85">
        <v>96.4</v>
      </c>
      <c r="F32" s="107">
        <f t="shared" si="0"/>
        <v>104.25745747703408</v>
      </c>
      <c r="G32" s="121">
        <v>51.9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219</v>
      </c>
      <c r="D53" s="74" t="s">
        <v>210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159" t="s">
        <v>88</v>
      </c>
      <c r="C54" s="9">
        <v>33331</v>
      </c>
      <c r="D54" s="9">
        <v>29094</v>
      </c>
      <c r="E54" s="109">
        <v>104.2</v>
      </c>
      <c r="F54" s="41">
        <f>SUM(C54/D54*100)</f>
        <v>114.56314016635731</v>
      </c>
      <c r="G54" s="96"/>
    </row>
    <row r="55" spans="1:8">
      <c r="A55" s="95">
        <v>2</v>
      </c>
      <c r="B55" s="7" t="s">
        <v>85</v>
      </c>
      <c r="C55" s="9">
        <v>4801</v>
      </c>
      <c r="D55" s="9">
        <v>9420</v>
      </c>
      <c r="E55" s="109">
        <v>92.5</v>
      </c>
      <c r="F55" s="41">
        <f t="shared" ref="F55:F64" si="1">SUM(C55/D55*100)</f>
        <v>50.966029723991511</v>
      </c>
      <c r="G55" s="96"/>
    </row>
    <row r="56" spans="1:8">
      <c r="A56" s="95">
        <v>3</v>
      </c>
      <c r="B56" s="304" t="s">
        <v>115</v>
      </c>
      <c r="C56" s="9">
        <v>3244</v>
      </c>
      <c r="D56" s="9">
        <v>585</v>
      </c>
      <c r="E56" s="109">
        <v>250.1</v>
      </c>
      <c r="F56" s="41">
        <f t="shared" si="1"/>
        <v>554.52991452991455</v>
      </c>
      <c r="G56" s="96"/>
    </row>
    <row r="57" spans="1:8">
      <c r="A57" s="95">
        <v>4</v>
      </c>
      <c r="B57" s="304" t="s">
        <v>117</v>
      </c>
      <c r="C57" s="9">
        <v>1610</v>
      </c>
      <c r="D57" s="9">
        <v>1441</v>
      </c>
      <c r="E57" s="109">
        <v>99.9</v>
      </c>
      <c r="F57" s="41">
        <f t="shared" si="1"/>
        <v>111.72796668979873</v>
      </c>
      <c r="G57" s="96"/>
      <c r="H57" s="63"/>
    </row>
    <row r="58" spans="1:8">
      <c r="A58" s="95">
        <v>5</v>
      </c>
      <c r="B58" s="304" t="s">
        <v>106</v>
      </c>
      <c r="C58" s="9">
        <v>1298</v>
      </c>
      <c r="D58" s="9">
        <v>1415</v>
      </c>
      <c r="E58" s="70">
        <v>95.7</v>
      </c>
      <c r="F58" s="41">
        <f t="shared" si="1"/>
        <v>91.731448763250881</v>
      </c>
      <c r="G58" s="96"/>
    </row>
    <row r="59" spans="1:8">
      <c r="A59" s="95">
        <v>6</v>
      </c>
      <c r="B59" s="304" t="s">
        <v>108</v>
      </c>
      <c r="C59" s="9">
        <v>1268</v>
      </c>
      <c r="D59" s="9">
        <v>485</v>
      </c>
      <c r="E59" s="109">
        <v>97.5</v>
      </c>
      <c r="F59" s="41">
        <f t="shared" si="1"/>
        <v>261.44329896907215</v>
      </c>
      <c r="G59" s="96"/>
    </row>
    <row r="60" spans="1:8">
      <c r="A60" s="95">
        <v>7</v>
      </c>
      <c r="B60" s="304" t="s">
        <v>157</v>
      </c>
      <c r="C60" s="9">
        <v>1156</v>
      </c>
      <c r="D60" s="9">
        <v>699</v>
      </c>
      <c r="E60" s="109">
        <v>84.7</v>
      </c>
      <c r="F60" s="41">
        <f t="shared" si="1"/>
        <v>165.37911301859799</v>
      </c>
      <c r="G60" s="96"/>
    </row>
    <row r="61" spans="1:8">
      <c r="A61" s="95">
        <v>8</v>
      </c>
      <c r="B61" s="304" t="s">
        <v>114</v>
      </c>
      <c r="C61" s="9">
        <v>1011</v>
      </c>
      <c r="D61" s="9">
        <v>1363</v>
      </c>
      <c r="E61" s="109">
        <v>107.7</v>
      </c>
      <c r="F61" s="41">
        <f t="shared" si="1"/>
        <v>74.174614820249445</v>
      </c>
      <c r="G61" s="96"/>
    </row>
    <row r="62" spans="1:8">
      <c r="A62" s="95">
        <v>9</v>
      </c>
      <c r="B62" s="304" t="s">
        <v>216</v>
      </c>
      <c r="C62" s="9">
        <v>726</v>
      </c>
      <c r="D62" s="9">
        <v>594</v>
      </c>
      <c r="E62" s="109">
        <v>105.2</v>
      </c>
      <c r="F62" s="232">
        <f t="shared" si="1"/>
        <v>122.22222222222223</v>
      </c>
      <c r="G62" s="96"/>
    </row>
    <row r="63" spans="1:8" ht="14.25" thickBot="1">
      <c r="A63" s="97">
        <v>10</v>
      </c>
      <c r="B63" s="304" t="s">
        <v>225</v>
      </c>
      <c r="C63" s="98">
        <v>627</v>
      </c>
      <c r="D63" s="98">
        <v>485</v>
      </c>
      <c r="E63" s="110">
        <v>101.5</v>
      </c>
      <c r="F63" s="41">
        <f t="shared" si="1"/>
        <v>129.27835051546393</v>
      </c>
      <c r="G63" s="99"/>
    </row>
    <row r="64" spans="1:8" ht="14.25" thickBot="1">
      <c r="A64" s="80"/>
      <c r="B64" s="81" t="s">
        <v>60</v>
      </c>
      <c r="C64" s="82">
        <v>50523</v>
      </c>
      <c r="D64" s="82">
        <v>47332</v>
      </c>
      <c r="E64" s="83">
        <v>104.5</v>
      </c>
      <c r="F64" s="107">
        <f t="shared" si="1"/>
        <v>106.74173920392123</v>
      </c>
      <c r="G64" s="121">
        <v>93.4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K59" sqref="K59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219</v>
      </c>
      <c r="D20" s="74" t="s">
        <v>210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4" t="s">
        <v>117</v>
      </c>
      <c r="C21" s="9">
        <v>32162</v>
      </c>
      <c r="D21" s="9">
        <v>18795</v>
      </c>
      <c r="E21" s="109">
        <v>112.8</v>
      </c>
      <c r="F21" s="41">
        <f t="shared" ref="F21:F31" si="0">SUM(C21/D21*100)</f>
        <v>171.11997871774406</v>
      </c>
      <c r="G21" s="96"/>
    </row>
    <row r="22" spans="1:7">
      <c r="A22" s="95">
        <v>2</v>
      </c>
      <c r="B22" s="304" t="s">
        <v>108</v>
      </c>
      <c r="C22" s="9">
        <v>22015</v>
      </c>
      <c r="D22" s="9">
        <v>22636</v>
      </c>
      <c r="E22" s="109">
        <v>112</v>
      </c>
      <c r="F22" s="41">
        <f t="shared" si="0"/>
        <v>97.256582435059201</v>
      </c>
      <c r="G22" s="96"/>
    </row>
    <row r="23" spans="1:7" ht="13.5" customHeight="1">
      <c r="A23" s="95">
        <v>3</v>
      </c>
      <c r="B23" s="304" t="s">
        <v>192</v>
      </c>
      <c r="C23" s="9">
        <v>15223</v>
      </c>
      <c r="D23" s="9">
        <v>14932</v>
      </c>
      <c r="E23" s="109">
        <v>95.4</v>
      </c>
      <c r="F23" s="41">
        <f t="shared" si="0"/>
        <v>101.94883471738547</v>
      </c>
      <c r="G23" s="96"/>
    </row>
    <row r="24" spans="1:7" ht="13.5" customHeight="1">
      <c r="A24" s="95">
        <v>4</v>
      </c>
      <c r="B24" s="304" t="s">
        <v>106</v>
      </c>
      <c r="C24" s="9">
        <v>9105</v>
      </c>
      <c r="D24" s="9">
        <v>12789</v>
      </c>
      <c r="E24" s="109">
        <v>81.900000000000006</v>
      </c>
      <c r="F24" s="41">
        <f t="shared" si="0"/>
        <v>71.193994839315039</v>
      </c>
      <c r="G24" s="96"/>
    </row>
    <row r="25" spans="1:7" ht="13.5" customHeight="1">
      <c r="A25" s="95">
        <v>5</v>
      </c>
      <c r="B25" s="304" t="s">
        <v>109</v>
      </c>
      <c r="C25" s="9">
        <v>7421</v>
      </c>
      <c r="D25" s="9">
        <v>7118</v>
      </c>
      <c r="E25" s="109">
        <v>104</v>
      </c>
      <c r="F25" s="41">
        <f t="shared" si="0"/>
        <v>104.25681371171677</v>
      </c>
      <c r="G25" s="96"/>
    </row>
    <row r="26" spans="1:7" ht="13.5" customHeight="1">
      <c r="A26" s="95">
        <v>6</v>
      </c>
      <c r="B26" s="304" t="s">
        <v>110</v>
      </c>
      <c r="C26" s="9">
        <v>6514</v>
      </c>
      <c r="D26" s="9">
        <v>5607</v>
      </c>
      <c r="E26" s="109">
        <v>87.5</v>
      </c>
      <c r="F26" s="232">
        <f t="shared" si="0"/>
        <v>116.17620831103976</v>
      </c>
      <c r="G26" s="96"/>
    </row>
    <row r="27" spans="1:7" ht="13.5" customHeight="1">
      <c r="A27" s="95">
        <v>7</v>
      </c>
      <c r="B27" s="304" t="s">
        <v>87</v>
      </c>
      <c r="C27" s="9">
        <v>4392</v>
      </c>
      <c r="D27" s="9">
        <v>6349</v>
      </c>
      <c r="E27" s="109">
        <v>78.900000000000006</v>
      </c>
      <c r="F27" s="232">
        <f t="shared" si="0"/>
        <v>69.176248228067422</v>
      </c>
      <c r="G27" s="96"/>
    </row>
    <row r="28" spans="1:7" ht="13.5" customHeight="1">
      <c r="A28" s="95">
        <v>8</v>
      </c>
      <c r="B28" s="304" t="s">
        <v>164</v>
      </c>
      <c r="C28" s="9">
        <v>3878</v>
      </c>
      <c r="D28" s="9">
        <v>4810</v>
      </c>
      <c r="E28" s="109">
        <v>84.4</v>
      </c>
      <c r="F28" s="41">
        <f t="shared" si="0"/>
        <v>80.623700623700628</v>
      </c>
      <c r="G28" s="96"/>
    </row>
    <row r="29" spans="1:7" ht="13.5" customHeight="1">
      <c r="A29" s="95">
        <v>9</v>
      </c>
      <c r="B29" s="304" t="s">
        <v>115</v>
      </c>
      <c r="C29" s="111">
        <v>3395</v>
      </c>
      <c r="D29" s="101">
        <v>2617</v>
      </c>
      <c r="E29" s="112">
        <v>98.1</v>
      </c>
      <c r="F29" s="41">
        <f t="shared" si="0"/>
        <v>129.72869698127627</v>
      </c>
      <c r="G29" s="96"/>
    </row>
    <row r="30" spans="1:7" ht="13.5" customHeight="1" thickBot="1">
      <c r="A30" s="100">
        <v>10</v>
      </c>
      <c r="B30" s="304" t="s">
        <v>111</v>
      </c>
      <c r="C30" s="101">
        <v>2731</v>
      </c>
      <c r="D30" s="101">
        <v>2999</v>
      </c>
      <c r="E30" s="112">
        <v>100</v>
      </c>
      <c r="F30" s="232">
        <f t="shared" si="0"/>
        <v>91.063687895965316</v>
      </c>
      <c r="G30" s="104"/>
    </row>
    <row r="31" spans="1:7" ht="13.5" customHeight="1" thickBot="1">
      <c r="A31" s="80"/>
      <c r="B31" s="81" t="s">
        <v>66</v>
      </c>
      <c r="C31" s="82">
        <v>121554</v>
      </c>
      <c r="D31" s="82">
        <v>109421</v>
      </c>
      <c r="E31" s="83">
        <v>101.5</v>
      </c>
      <c r="F31" s="107">
        <f t="shared" si="0"/>
        <v>111.08836512186875</v>
      </c>
      <c r="G31" s="121">
        <v>101.7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219</v>
      </c>
      <c r="D53" s="74" t="s">
        <v>210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7" t="s">
        <v>106</v>
      </c>
      <c r="C54" s="6">
        <v>39200</v>
      </c>
      <c r="D54" s="9">
        <v>35016</v>
      </c>
      <c r="E54" s="41">
        <v>91.4</v>
      </c>
      <c r="F54" s="41">
        <f t="shared" ref="F54:F64" si="1">SUM(C54/D54*100)</f>
        <v>111.94882339501942</v>
      </c>
      <c r="G54" s="96"/>
    </row>
    <row r="55" spans="1:7">
      <c r="A55" s="95">
        <v>2</v>
      </c>
      <c r="B55" s="304" t="s">
        <v>88</v>
      </c>
      <c r="C55" s="6">
        <v>24392</v>
      </c>
      <c r="D55" s="9">
        <v>29979</v>
      </c>
      <c r="E55" s="41">
        <v>100.3</v>
      </c>
      <c r="F55" s="41">
        <f t="shared" si="1"/>
        <v>81.363621201507712</v>
      </c>
      <c r="G55" s="96"/>
    </row>
    <row r="56" spans="1:7">
      <c r="A56" s="95">
        <v>3</v>
      </c>
      <c r="B56" s="304" t="s">
        <v>87</v>
      </c>
      <c r="C56" s="6">
        <v>23790</v>
      </c>
      <c r="D56" s="9">
        <v>20000</v>
      </c>
      <c r="E56" s="468">
        <v>100.5</v>
      </c>
      <c r="F56" s="41">
        <f t="shared" si="1"/>
        <v>118.95</v>
      </c>
      <c r="G56" s="96"/>
    </row>
    <row r="57" spans="1:7">
      <c r="A57" s="95">
        <v>4</v>
      </c>
      <c r="B57" s="304" t="s">
        <v>157</v>
      </c>
      <c r="C57" s="6">
        <v>23274</v>
      </c>
      <c r="D57" s="6">
        <v>21668</v>
      </c>
      <c r="E57" s="41">
        <v>102.4</v>
      </c>
      <c r="F57" s="41">
        <f t="shared" si="1"/>
        <v>107.41185157836442</v>
      </c>
      <c r="G57" s="96"/>
    </row>
    <row r="58" spans="1:7">
      <c r="A58" s="95">
        <v>5</v>
      </c>
      <c r="B58" s="304" t="s">
        <v>109</v>
      </c>
      <c r="C58" s="6">
        <v>17552</v>
      </c>
      <c r="D58" s="9">
        <v>15903</v>
      </c>
      <c r="E58" s="41">
        <v>100.7</v>
      </c>
      <c r="F58" s="41">
        <f t="shared" si="1"/>
        <v>110.36911274602276</v>
      </c>
      <c r="G58" s="96"/>
    </row>
    <row r="59" spans="1:7">
      <c r="A59" s="95">
        <v>6</v>
      </c>
      <c r="B59" s="304" t="s">
        <v>111</v>
      </c>
      <c r="C59" s="6">
        <v>16104</v>
      </c>
      <c r="D59" s="9">
        <v>14657</v>
      </c>
      <c r="E59" s="41">
        <v>95.1</v>
      </c>
      <c r="F59" s="41">
        <f t="shared" si="1"/>
        <v>109.87241591048647</v>
      </c>
      <c r="G59" s="96"/>
    </row>
    <row r="60" spans="1:7">
      <c r="A60" s="95">
        <v>7</v>
      </c>
      <c r="B60" s="304" t="s">
        <v>85</v>
      </c>
      <c r="C60" s="6">
        <v>13131</v>
      </c>
      <c r="D60" s="9">
        <v>15066</v>
      </c>
      <c r="E60" s="41">
        <v>98.1</v>
      </c>
      <c r="F60" s="41">
        <f t="shared" si="1"/>
        <v>87.156511350059745</v>
      </c>
      <c r="G60" s="96"/>
    </row>
    <row r="61" spans="1:7">
      <c r="A61" s="95">
        <v>8</v>
      </c>
      <c r="B61" s="304" t="s">
        <v>115</v>
      </c>
      <c r="C61" s="6">
        <v>12944</v>
      </c>
      <c r="D61" s="9">
        <v>11003</v>
      </c>
      <c r="E61" s="41">
        <v>101.3</v>
      </c>
      <c r="F61" s="41">
        <f t="shared" si="1"/>
        <v>117.6406434608743</v>
      </c>
      <c r="G61" s="96"/>
    </row>
    <row r="62" spans="1:7">
      <c r="A62" s="95">
        <v>9</v>
      </c>
      <c r="B62" s="304" t="s">
        <v>234</v>
      </c>
      <c r="C62" s="111">
        <v>9152</v>
      </c>
      <c r="D62" s="101">
        <v>8712</v>
      </c>
      <c r="E62" s="102">
        <v>102.2</v>
      </c>
      <c r="F62" s="41">
        <f t="shared" si="1"/>
        <v>105.05050505050507</v>
      </c>
      <c r="G62" s="96"/>
    </row>
    <row r="63" spans="1:7" ht="14.25" thickBot="1">
      <c r="A63" s="100">
        <v>10</v>
      </c>
      <c r="B63" s="304" t="s">
        <v>156</v>
      </c>
      <c r="C63" s="111">
        <v>9057</v>
      </c>
      <c r="D63" s="101">
        <v>14325</v>
      </c>
      <c r="E63" s="102">
        <v>89.9</v>
      </c>
      <c r="F63" s="102">
        <f t="shared" si="1"/>
        <v>63.225130890052363</v>
      </c>
      <c r="G63" s="104"/>
    </row>
    <row r="64" spans="1:7" ht="14.25" thickBot="1">
      <c r="A64" s="80"/>
      <c r="B64" s="81" t="s">
        <v>62</v>
      </c>
      <c r="C64" s="82">
        <v>238603</v>
      </c>
      <c r="D64" s="82">
        <v>232294</v>
      </c>
      <c r="E64" s="85">
        <v>97.8</v>
      </c>
      <c r="F64" s="107">
        <f t="shared" si="1"/>
        <v>102.71595478144076</v>
      </c>
      <c r="G64" s="121">
        <v>65.8</v>
      </c>
    </row>
    <row r="68" spans="9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E71" sqref="E71"/>
    </sheetView>
  </sheetViews>
  <sheetFormatPr defaultRowHeight="13.5"/>
  <cols>
    <col min="1" max="1" width="9.375" style="316" customWidth="1"/>
    <col min="2" max="2" width="6.625" style="316" customWidth="1"/>
    <col min="3" max="3" width="6.875" style="316" customWidth="1"/>
    <col min="4" max="4" width="6.125" style="316" customWidth="1"/>
    <col min="5" max="5" width="6.625" style="316" customWidth="1"/>
    <col min="6" max="13" width="6.125" style="316" customWidth="1"/>
    <col min="14" max="14" width="8.625" style="316" customWidth="1"/>
    <col min="15" max="15" width="8.375" style="316" customWidth="1"/>
    <col min="16" max="16" width="5" style="316" customWidth="1"/>
    <col min="17" max="17" width="11.25" style="214" customWidth="1"/>
    <col min="18" max="18" width="12.5" style="316" customWidth="1"/>
    <col min="19" max="26" width="7.625" style="316" customWidth="1"/>
    <col min="27" max="16384" width="9" style="316"/>
  </cols>
  <sheetData>
    <row r="6" spans="1:17">
      <c r="Q6" s="421"/>
    </row>
    <row r="10" spans="1:17">
      <c r="O10" s="277"/>
    </row>
    <row r="15" spans="1:17" ht="12.75" customHeight="1"/>
    <row r="16" spans="1:17" ht="11.1" customHeight="1">
      <c r="A16" s="16"/>
      <c r="B16" s="211" t="s">
        <v>102</v>
      </c>
      <c r="C16" s="211" t="s">
        <v>103</v>
      </c>
      <c r="D16" s="211" t="s">
        <v>104</v>
      </c>
      <c r="E16" s="211" t="s">
        <v>93</v>
      </c>
      <c r="F16" s="211" t="s">
        <v>94</v>
      </c>
      <c r="G16" s="211" t="s">
        <v>95</v>
      </c>
      <c r="H16" s="211" t="s">
        <v>96</v>
      </c>
      <c r="I16" s="211" t="s">
        <v>97</v>
      </c>
      <c r="J16" s="211" t="s">
        <v>98</v>
      </c>
      <c r="K16" s="211" t="s">
        <v>99</v>
      </c>
      <c r="L16" s="211" t="s">
        <v>100</v>
      </c>
      <c r="M16" s="283" t="s">
        <v>101</v>
      </c>
      <c r="N16" s="285" t="s">
        <v>149</v>
      </c>
      <c r="O16" s="211" t="s">
        <v>151</v>
      </c>
    </row>
    <row r="17" spans="1:27" ht="11.1" customHeight="1">
      <c r="A17" s="10" t="s">
        <v>194</v>
      </c>
      <c r="B17" s="208">
        <v>71.900000000000006</v>
      </c>
      <c r="C17" s="208">
        <v>72.8</v>
      </c>
      <c r="D17" s="208">
        <v>70.8</v>
      </c>
      <c r="E17" s="208">
        <v>69.3</v>
      </c>
      <c r="F17" s="208">
        <v>67.3</v>
      </c>
      <c r="G17" s="208">
        <v>67.400000000000006</v>
      </c>
      <c r="H17" s="208">
        <v>65.900000000000006</v>
      </c>
      <c r="I17" s="208">
        <v>59.5</v>
      </c>
      <c r="J17" s="208">
        <v>62.3</v>
      </c>
      <c r="K17" s="208">
        <v>71.400000000000006</v>
      </c>
      <c r="L17" s="208">
        <v>58.5</v>
      </c>
      <c r="M17" s="209">
        <v>59.7</v>
      </c>
      <c r="N17" s="287">
        <f>SUM(B17:M17)</f>
        <v>796.8</v>
      </c>
      <c r="O17" s="286">
        <v>89</v>
      </c>
      <c r="P17" s="202"/>
      <c r="Q17" s="288"/>
      <c r="R17" s="289"/>
      <c r="S17" s="289"/>
      <c r="T17" s="202"/>
      <c r="U17" s="202"/>
      <c r="V17" s="202"/>
      <c r="W17" s="202"/>
      <c r="X17" s="202"/>
      <c r="Y17" s="202"/>
      <c r="Z17" s="1"/>
      <c r="AA17" s="1"/>
    </row>
    <row r="18" spans="1:27" ht="11.1" customHeight="1">
      <c r="A18" s="10" t="s">
        <v>197</v>
      </c>
      <c r="B18" s="208">
        <v>55.9</v>
      </c>
      <c r="C18" s="208">
        <v>51.2</v>
      </c>
      <c r="D18" s="208">
        <v>69.599999999999994</v>
      </c>
      <c r="E18" s="208">
        <v>75</v>
      </c>
      <c r="F18" s="208">
        <v>69</v>
      </c>
      <c r="G18" s="208">
        <v>73.8</v>
      </c>
      <c r="H18" s="208">
        <v>72.400000000000006</v>
      </c>
      <c r="I18" s="208">
        <v>71.8</v>
      </c>
      <c r="J18" s="208">
        <v>69.3</v>
      </c>
      <c r="K18" s="208">
        <v>71.099999999999994</v>
      </c>
      <c r="L18" s="208">
        <v>59.4</v>
      </c>
      <c r="M18" s="209">
        <v>58.7</v>
      </c>
      <c r="N18" s="287">
        <f>SUM(B18:M18)</f>
        <v>797.19999999999993</v>
      </c>
      <c r="O18" s="286">
        <f t="shared" ref="O18:O21" si="0">ROUND(N18/N17*100,1)</f>
        <v>100.1</v>
      </c>
      <c r="P18" s="202"/>
      <c r="Q18" s="289"/>
      <c r="R18" s="289"/>
      <c r="S18" s="289"/>
      <c r="T18" s="202"/>
      <c r="U18" s="202"/>
      <c r="V18" s="202"/>
      <c r="W18" s="202"/>
      <c r="X18" s="202"/>
      <c r="Y18" s="202"/>
      <c r="Z18" s="1"/>
      <c r="AA18" s="1"/>
    </row>
    <row r="19" spans="1:27" ht="11.1" customHeight="1">
      <c r="A19" s="10" t="s">
        <v>203</v>
      </c>
      <c r="B19" s="208">
        <v>49.3</v>
      </c>
      <c r="C19" s="208">
        <v>64.900000000000006</v>
      </c>
      <c r="D19" s="208">
        <v>65.8</v>
      </c>
      <c r="E19" s="208">
        <v>72.599999999999994</v>
      </c>
      <c r="F19" s="208">
        <v>63.4</v>
      </c>
      <c r="G19" s="208">
        <v>66.2</v>
      </c>
      <c r="H19" s="210">
        <v>68</v>
      </c>
      <c r="I19" s="208">
        <v>72.900000000000006</v>
      </c>
      <c r="J19" s="208">
        <v>69.599999999999994</v>
      </c>
      <c r="K19" s="208">
        <v>66.400000000000006</v>
      </c>
      <c r="L19" s="208">
        <v>65.099999999999994</v>
      </c>
      <c r="M19" s="209">
        <v>62.1</v>
      </c>
      <c r="N19" s="287">
        <f>SUM(B19:M19)</f>
        <v>786.30000000000007</v>
      </c>
      <c r="O19" s="286">
        <f t="shared" si="0"/>
        <v>98.6</v>
      </c>
      <c r="P19" s="202"/>
      <c r="Q19" s="224"/>
      <c r="R19" s="289"/>
      <c r="S19" s="289"/>
      <c r="T19" s="202"/>
      <c r="U19" s="202"/>
      <c r="V19" s="202"/>
      <c r="W19" s="202"/>
      <c r="X19" s="202"/>
      <c r="Y19" s="202"/>
      <c r="Z19" s="1"/>
      <c r="AA19" s="1"/>
    </row>
    <row r="20" spans="1:27" ht="11.1" customHeight="1">
      <c r="A20" s="10" t="s">
        <v>210</v>
      </c>
      <c r="B20" s="208">
        <v>63.2</v>
      </c>
      <c r="C20" s="208">
        <v>70</v>
      </c>
      <c r="D20" s="208">
        <v>71.900000000000006</v>
      </c>
      <c r="E20" s="208">
        <v>79.599999999999994</v>
      </c>
      <c r="F20" s="208">
        <v>76.7</v>
      </c>
      <c r="G20" s="208">
        <v>86</v>
      </c>
      <c r="H20" s="210">
        <v>86.4</v>
      </c>
      <c r="I20" s="208">
        <v>75.400000000000006</v>
      </c>
      <c r="J20" s="208">
        <v>75.400000000000006</v>
      </c>
      <c r="K20" s="208">
        <v>78.400000000000006</v>
      </c>
      <c r="L20" s="208">
        <v>67.5</v>
      </c>
      <c r="M20" s="209">
        <v>73.099999999999994</v>
      </c>
      <c r="N20" s="287">
        <f>SUM(B20:M20)</f>
        <v>903.59999999999991</v>
      </c>
      <c r="O20" s="286">
        <f t="shared" si="0"/>
        <v>114.9</v>
      </c>
      <c r="P20" s="202"/>
      <c r="Q20" s="224"/>
      <c r="R20" s="289"/>
      <c r="S20" s="289"/>
      <c r="T20" s="202"/>
      <c r="U20" s="202"/>
      <c r="V20" s="202"/>
      <c r="W20" s="202"/>
      <c r="X20" s="202"/>
      <c r="Y20" s="202"/>
      <c r="Z20" s="1"/>
      <c r="AA20" s="1"/>
    </row>
    <row r="21" spans="1:27" ht="11.1" customHeight="1">
      <c r="A21" s="10" t="s">
        <v>219</v>
      </c>
      <c r="B21" s="208">
        <v>61.5</v>
      </c>
      <c r="C21" s="208">
        <v>79.400000000000006</v>
      </c>
      <c r="D21" s="208">
        <v>78.3</v>
      </c>
      <c r="E21" s="208">
        <v>80.8</v>
      </c>
      <c r="F21" s="208"/>
      <c r="G21" s="208"/>
      <c r="H21" s="210"/>
      <c r="I21" s="208"/>
      <c r="J21" s="208"/>
      <c r="K21" s="208"/>
      <c r="L21" s="208"/>
      <c r="M21" s="209"/>
      <c r="N21" s="287">
        <f>SUM(B21:M21)</f>
        <v>300</v>
      </c>
      <c r="O21" s="286">
        <f t="shared" si="0"/>
        <v>33.200000000000003</v>
      </c>
      <c r="P21" s="202"/>
      <c r="Q21" s="224"/>
      <c r="R21" s="202"/>
      <c r="S21" s="202"/>
      <c r="T21" s="202"/>
      <c r="U21" s="202"/>
      <c r="V21" s="202"/>
      <c r="W21" s="202"/>
      <c r="X21" s="202"/>
      <c r="Y21" s="202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2"/>
      <c r="O22" s="202"/>
      <c r="P22" s="202"/>
      <c r="Q22" s="224"/>
      <c r="R22" s="202"/>
      <c r="S22" s="202"/>
      <c r="T22" s="202"/>
      <c r="U22" s="202"/>
      <c r="V22" s="202"/>
      <c r="W22" s="202"/>
      <c r="X22" s="202"/>
      <c r="Y22" s="202"/>
      <c r="Z22" s="1"/>
      <c r="AA22" s="1"/>
    </row>
    <row r="23" spans="1:27" ht="9.9499999999999993" customHeight="1">
      <c r="N23" s="202"/>
      <c r="O23" s="202"/>
      <c r="P23" s="202"/>
      <c r="Q23" s="224"/>
      <c r="R23" s="202"/>
      <c r="S23" s="202"/>
      <c r="T23" s="202"/>
      <c r="U23" s="202"/>
      <c r="V23" s="202"/>
      <c r="W23" s="202"/>
      <c r="X23" s="202"/>
      <c r="Y23" s="202"/>
      <c r="Z23" s="1"/>
      <c r="AA23" s="1"/>
    </row>
    <row r="24" spans="1:27">
      <c r="A24" s="215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</row>
    <row r="28" spans="1:27">
      <c r="O28" s="216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11" t="s">
        <v>102</v>
      </c>
      <c r="C41" s="211" t="s">
        <v>103</v>
      </c>
      <c r="D41" s="211" t="s">
        <v>104</v>
      </c>
      <c r="E41" s="211" t="s">
        <v>93</v>
      </c>
      <c r="F41" s="211" t="s">
        <v>94</v>
      </c>
      <c r="G41" s="211" t="s">
        <v>95</v>
      </c>
      <c r="H41" s="211" t="s">
        <v>96</v>
      </c>
      <c r="I41" s="211" t="s">
        <v>97</v>
      </c>
      <c r="J41" s="211" t="s">
        <v>98</v>
      </c>
      <c r="K41" s="211" t="s">
        <v>99</v>
      </c>
      <c r="L41" s="211" t="s">
        <v>100</v>
      </c>
      <c r="M41" s="283" t="s">
        <v>101</v>
      </c>
      <c r="N41" s="285" t="s">
        <v>150</v>
      </c>
      <c r="O41" s="211" t="s">
        <v>151</v>
      </c>
      <c r="P41" s="1"/>
      <c r="Q41" s="212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194</v>
      </c>
      <c r="B42" s="217">
        <v>93</v>
      </c>
      <c r="C42" s="217">
        <v>91.6</v>
      </c>
      <c r="D42" s="217">
        <v>76.7</v>
      </c>
      <c r="E42" s="217">
        <v>88.2</v>
      </c>
      <c r="F42" s="217">
        <v>91.4</v>
      </c>
      <c r="G42" s="217">
        <v>87.4</v>
      </c>
      <c r="H42" s="217">
        <v>87.9</v>
      </c>
      <c r="I42" s="217">
        <v>89.2</v>
      </c>
      <c r="J42" s="217">
        <v>84.7</v>
      </c>
      <c r="K42" s="217">
        <v>87.3</v>
      </c>
      <c r="L42" s="217">
        <v>83.1</v>
      </c>
      <c r="M42" s="284">
        <v>75.2</v>
      </c>
      <c r="N42" s="291">
        <f>SUM(B42:M42)/12</f>
        <v>86.308333333333337</v>
      </c>
      <c r="O42" s="286">
        <v>95.1</v>
      </c>
      <c r="P42" s="202"/>
      <c r="Q42" s="391"/>
      <c r="R42" s="391"/>
      <c r="S42" s="202"/>
      <c r="T42" s="202"/>
      <c r="U42" s="202"/>
      <c r="V42" s="202"/>
      <c r="W42" s="202"/>
      <c r="X42" s="202"/>
      <c r="Y42" s="202"/>
      <c r="Z42" s="202"/>
    </row>
    <row r="43" spans="1:26" ht="11.1" customHeight="1">
      <c r="A43" s="10" t="s">
        <v>197</v>
      </c>
      <c r="B43" s="217">
        <v>77.5</v>
      </c>
      <c r="C43" s="217">
        <v>73</v>
      </c>
      <c r="D43" s="217">
        <v>75.400000000000006</v>
      </c>
      <c r="E43" s="217">
        <v>84.5</v>
      </c>
      <c r="F43" s="217">
        <v>86.8</v>
      </c>
      <c r="G43" s="217">
        <v>88.4</v>
      </c>
      <c r="H43" s="217">
        <v>86.3</v>
      </c>
      <c r="I43" s="217">
        <v>82.4</v>
      </c>
      <c r="J43" s="217">
        <v>83.7</v>
      </c>
      <c r="K43" s="217">
        <v>87.4</v>
      </c>
      <c r="L43" s="217">
        <v>84.9</v>
      </c>
      <c r="M43" s="284">
        <v>79.099999999999994</v>
      </c>
      <c r="N43" s="291">
        <f>SUM(B43:M43)/12</f>
        <v>82.45</v>
      </c>
      <c r="O43" s="286">
        <f>ROUND(N43/N42*100,1)</f>
        <v>95.5</v>
      </c>
      <c r="P43" s="202"/>
      <c r="Q43" s="391"/>
      <c r="R43" s="391"/>
      <c r="S43" s="202"/>
      <c r="T43" s="202"/>
      <c r="U43" s="202"/>
      <c r="V43" s="202"/>
      <c r="W43" s="202"/>
      <c r="X43" s="202"/>
      <c r="Y43" s="202"/>
      <c r="Z43" s="202"/>
    </row>
    <row r="44" spans="1:26" ht="11.1" customHeight="1">
      <c r="A44" s="10" t="s">
        <v>203</v>
      </c>
      <c r="B44" s="217">
        <v>77.599999999999994</v>
      </c>
      <c r="C44" s="217">
        <v>82.9</v>
      </c>
      <c r="D44" s="217">
        <v>83.6</v>
      </c>
      <c r="E44" s="217">
        <v>80.900000000000006</v>
      </c>
      <c r="F44" s="217">
        <v>84.6</v>
      </c>
      <c r="G44" s="217">
        <v>85.1</v>
      </c>
      <c r="H44" s="217">
        <v>86.3</v>
      </c>
      <c r="I44" s="217">
        <v>93.5</v>
      </c>
      <c r="J44" s="217">
        <v>91</v>
      </c>
      <c r="K44" s="217">
        <v>88.9</v>
      </c>
      <c r="L44" s="217">
        <v>82.8</v>
      </c>
      <c r="M44" s="284">
        <v>75.900000000000006</v>
      </c>
      <c r="N44" s="291">
        <f>SUM(B44:M44)/12</f>
        <v>84.424999999999997</v>
      </c>
      <c r="O44" s="286">
        <f t="shared" ref="O44:O46" si="1">ROUND(N44/N43*100,1)</f>
        <v>102.4</v>
      </c>
      <c r="P44" s="202"/>
      <c r="Q44" s="391"/>
      <c r="R44" s="391"/>
      <c r="S44" s="202"/>
      <c r="T44" s="202"/>
      <c r="U44" s="202"/>
      <c r="V44" s="202"/>
      <c r="W44" s="202"/>
      <c r="X44" s="202"/>
      <c r="Y44" s="202"/>
      <c r="Z44" s="202"/>
    </row>
    <row r="45" spans="1:26" ht="11.1" customHeight="1">
      <c r="A45" s="10" t="s">
        <v>210</v>
      </c>
      <c r="B45" s="217">
        <v>81.900000000000006</v>
      </c>
      <c r="C45" s="217">
        <v>83.2</v>
      </c>
      <c r="D45" s="217">
        <v>80.2</v>
      </c>
      <c r="E45" s="217">
        <v>83.3</v>
      </c>
      <c r="F45" s="217">
        <v>82.7</v>
      </c>
      <c r="G45" s="217">
        <v>84.9</v>
      </c>
      <c r="H45" s="217">
        <v>86.3</v>
      </c>
      <c r="I45" s="217">
        <v>86</v>
      </c>
      <c r="J45" s="217">
        <v>84.8</v>
      </c>
      <c r="K45" s="217">
        <v>89.3</v>
      </c>
      <c r="L45" s="217">
        <v>83.9</v>
      </c>
      <c r="M45" s="284">
        <v>78.099999999999994</v>
      </c>
      <c r="N45" s="291">
        <f>SUM(B45:M45)/12</f>
        <v>83.716666666666654</v>
      </c>
      <c r="O45" s="286">
        <f t="shared" si="1"/>
        <v>99.2</v>
      </c>
      <c r="P45" s="202"/>
      <c r="Q45" s="391"/>
      <c r="R45" s="391"/>
      <c r="S45" s="202"/>
      <c r="T45" s="202"/>
      <c r="U45" s="202"/>
      <c r="V45" s="202"/>
      <c r="W45" s="202"/>
      <c r="X45" s="202"/>
      <c r="Y45" s="202"/>
      <c r="Z45" s="202"/>
    </row>
    <row r="46" spans="1:26" ht="11.1" customHeight="1">
      <c r="A46" s="10" t="s">
        <v>219</v>
      </c>
      <c r="B46" s="217">
        <v>79.8</v>
      </c>
      <c r="C46" s="217">
        <v>86.7</v>
      </c>
      <c r="D46" s="217">
        <v>87.5</v>
      </c>
      <c r="E46" s="217">
        <v>89.9</v>
      </c>
      <c r="F46" s="217"/>
      <c r="G46" s="217"/>
      <c r="H46" s="217"/>
      <c r="I46" s="217"/>
      <c r="J46" s="217"/>
      <c r="K46" s="217"/>
      <c r="L46" s="217"/>
      <c r="M46" s="284"/>
      <c r="N46" s="291">
        <f>SUM(B46:M46)/12</f>
        <v>28.658333333333331</v>
      </c>
      <c r="O46" s="286">
        <f t="shared" si="1"/>
        <v>34.200000000000003</v>
      </c>
      <c r="P46" s="202"/>
      <c r="Q46" s="391"/>
      <c r="R46" s="391"/>
      <c r="S46" s="202"/>
      <c r="T46" s="202"/>
      <c r="U46" s="202"/>
      <c r="V46" s="202"/>
      <c r="W46" s="202"/>
      <c r="X46" s="202"/>
      <c r="Y46" s="202"/>
      <c r="Z46" s="202"/>
    </row>
    <row r="47" spans="1:26" ht="11.1" customHeight="1">
      <c r="N47" s="23"/>
      <c r="O47" s="202"/>
      <c r="P47" s="202"/>
      <c r="Q47" s="224"/>
      <c r="R47" s="202"/>
      <c r="S47" s="202"/>
      <c r="T47" s="202"/>
      <c r="U47" s="202"/>
      <c r="V47" s="202"/>
      <c r="W47" s="202"/>
      <c r="X47" s="202"/>
      <c r="Y47" s="202"/>
      <c r="Z47" s="202"/>
    </row>
    <row r="48" spans="1:26" ht="11.1" customHeight="1">
      <c r="N48" s="23"/>
      <c r="O48" s="202"/>
      <c r="P48" s="202"/>
      <c r="Q48" s="224"/>
      <c r="R48" s="202"/>
      <c r="S48" s="202"/>
      <c r="T48" s="202"/>
      <c r="U48" s="202"/>
      <c r="V48" s="202"/>
      <c r="W48" s="202"/>
      <c r="X48" s="202"/>
      <c r="Y48" s="202"/>
      <c r="Z48" s="202"/>
    </row>
    <row r="49" spans="13:26">
      <c r="N49" s="1"/>
      <c r="O49" s="1"/>
      <c r="P49" s="1"/>
      <c r="Q49" s="212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11" t="s">
        <v>102</v>
      </c>
      <c r="C65" s="211" t="s">
        <v>103</v>
      </c>
      <c r="D65" s="211" t="s">
        <v>104</v>
      </c>
      <c r="E65" s="211" t="s">
        <v>93</v>
      </c>
      <c r="F65" s="211" t="s">
        <v>94</v>
      </c>
      <c r="G65" s="211" t="s">
        <v>95</v>
      </c>
      <c r="H65" s="211" t="s">
        <v>96</v>
      </c>
      <c r="I65" s="211" t="s">
        <v>97</v>
      </c>
      <c r="J65" s="211" t="s">
        <v>98</v>
      </c>
      <c r="K65" s="211" t="s">
        <v>99</v>
      </c>
      <c r="L65" s="211" t="s">
        <v>100</v>
      </c>
      <c r="M65" s="283" t="s">
        <v>101</v>
      </c>
      <c r="N65" s="285" t="s">
        <v>150</v>
      </c>
      <c r="O65" s="395" t="s">
        <v>151</v>
      </c>
    </row>
    <row r="66" spans="1:26" ht="11.1" customHeight="1">
      <c r="A66" s="10" t="s">
        <v>194</v>
      </c>
      <c r="B66" s="208">
        <v>76.8</v>
      </c>
      <c r="C66" s="208">
        <v>79.7</v>
      </c>
      <c r="D66" s="208">
        <v>93</v>
      </c>
      <c r="E66" s="208">
        <v>77</v>
      </c>
      <c r="F66" s="208">
        <v>73.2</v>
      </c>
      <c r="G66" s="208">
        <v>77.599999999999994</v>
      </c>
      <c r="H66" s="208">
        <v>74.8</v>
      </c>
      <c r="I66" s="208">
        <v>66.5</v>
      </c>
      <c r="J66" s="208">
        <v>74.2</v>
      </c>
      <c r="K66" s="208">
        <v>81.5</v>
      </c>
      <c r="L66" s="208">
        <v>71.099999999999994</v>
      </c>
      <c r="M66" s="209">
        <v>80.400000000000006</v>
      </c>
      <c r="N66" s="290">
        <f>SUM(B66:M66)/12</f>
        <v>77.149999999999991</v>
      </c>
      <c r="O66" s="394">
        <v>94</v>
      </c>
      <c r="P66" s="23"/>
      <c r="Q66" s="393"/>
      <c r="R66" s="393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197</v>
      </c>
      <c r="B67" s="208">
        <v>71.8</v>
      </c>
      <c r="C67" s="208">
        <v>71</v>
      </c>
      <c r="D67" s="208">
        <v>92.1</v>
      </c>
      <c r="E67" s="208">
        <v>88</v>
      </c>
      <c r="F67" s="208">
        <v>79.2</v>
      </c>
      <c r="G67" s="208">
        <v>83.3</v>
      </c>
      <c r="H67" s="208">
        <v>84.1</v>
      </c>
      <c r="I67" s="208">
        <v>87.4</v>
      </c>
      <c r="J67" s="208">
        <v>82.6</v>
      </c>
      <c r="K67" s="208">
        <v>80.900000000000006</v>
      </c>
      <c r="L67" s="208">
        <v>70.3</v>
      </c>
      <c r="M67" s="209">
        <v>75</v>
      </c>
      <c r="N67" s="290">
        <f>SUM(B67:M67)/12</f>
        <v>80.474999999999994</v>
      </c>
      <c r="O67" s="394">
        <f>ROUND(N67/N66*100,1)</f>
        <v>104.3</v>
      </c>
      <c r="P67" s="23"/>
      <c r="Q67" s="491"/>
      <c r="R67" s="491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203</v>
      </c>
      <c r="B68" s="208">
        <v>63.9</v>
      </c>
      <c r="C68" s="208">
        <v>77.5</v>
      </c>
      <c r="D68" s="208">
        <v>78.599999999999994</v>
      </c>
      <c r="E68" s="208">
        <v>89.9</v>
      </c>
      <c r="F68" s="208">
        <v>74.400000000000006</v>
      </c>
      <c r="G68" s="208">
        <v>77.8</v>
      </c>
      <c r="H68" s="208">
        <v>78.599999999999994</v>
      </c>
      <c r="I68" s="208">
        <v>77</v>
      </c>
      <c r="J68" s="208">
        <v>76.900000000000006</v>
      </c>
      <c r="K68" s="208">
        <v>74.900000000000006</v>
      </c>
      <c r="L68" s="208">
        <v>79.400000000000006</v>
      </c>
      <c r="M68" s="209">
        <v>82.7</v>
      </c>
      <c r="N68" s="290">
        <f>SUM(B68:M68)/12</f>
        <v>77.633333333333326</v>
      </c>
      <c r="O68" s="286">
        <f t="shared" ref="O68:O70" si="2">ROUND(N68/N67*100,1)</f>
        <v>96.5</v>
      </c>
      <c r="P68" s="23"/>
      <c r="Q68" s="491"/>
      <c r="R68" s="491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210</v>
      </c>
      <c r="B69" s="208">
        <v>76.3</v>
      </c>
      <c r="C69" s="208">
        <v>84</v>
      </c>
      <c r="D69" s="208">
        <v>89.9</v>
      </c>
      <c r="E69" s="208">
        <v>95.5</v>
      </c>
      <c r="F69" s="208">
        <v>92.8</v>
      </c>
      <c r="G69" s="208">
        <v>101.3</v>
      </c>
      <c r="H69" s="208">
        <v>100.1</v>
      </c>
      <c r="I69" s="208">
        <v>87.6</v>
      </c>
      <c r="J69" s="208">
        <v>89</v>
      </c>
      <c r="K69" s="208">
        <v>87.4</v>
      </c>
      <c r="L69" s="208">
        <v>81</v>
      </c>
      <c r="M69" s="209">
        <v>93.7</v>
      </c>
      <c r="N69" s="290">
        <f>SUM(B69:M69)/12</f>
        <v>89.88333333333334</v>
      </c>
      <c r="O69" s="286">
        <f t="shared" si="2"/>
        <v>115.8</v>
      </c>
      <c r="P69" s="23"/>
      <c r="Q69" s="491"/>
      <c r="R69" s="491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219</v>
      </c>
      <c r="B70" s="208">
        <v>76.8</v>
      </c>
      <c r="C70" s="208">
        <v>91.2</v>
      </c>
      <c r="D70" s="208">
        <v>89.4</v>
      </c>
      <c r="E70" s="208">
        <v>89.7</v>
      </c>
      <c r="F70" s="208"/>
      <c r="G70" s="208"/>
      <c r="H70" s="208"/>
      <c r="I70" s="208"/>
      <c r="J70" s="208"/>
      <c r="K70" s="208"/>
      <c r="L70" s="208"/>
      <c r="M70" s="209"/>
      <c r="N70" s="290">
        <f>SUM(B70:M70)/12</f>
        <v>28.924999999999997</v>
      </c>
      <c r="O70" s="286">
        <f t="shared" si="2"/>
        <v>32.200000000000003</v>
      </c>
      <c r="P70" s="23"/>
      <c r="Q70" s="223"/>
      <c r="R70" s="492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4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3"/>
      <c r="O71" s="23"/>
      <c r="P71" s="23"/>
      <c r="Q71" s="212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4"/>
      <c r="C72" s="214"/>
      <c r="D72" s="214"/>
      <c r="E72" s="214"/>
      <c r="F72" s="214"/>
      <c r="G72" s="218"/>
      <c r="H72" s="214"/>
      <c r="I72" s="214"/>
      <c r="J72" s="214"/>
      <c r="K72" s="214"/>
      <c r="L72" s="214"/>
      <c r="M72" s="214"/>
      <c r="N72" s="23"/>
      <c r="O72" s="23"/>
      <c r="P72" s="23"/>
      <c r="Q72" s="212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4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E76" sqref="E76"/>
    </sheetView>
  </sheetViews>
  <sheetFormatPr defaultRowHeight="13.5"/>
  <cols>
    <col min="1" max="1" width="7.625" style="316" customWidth="1"/>
    <col min="2" max="7" width="6.125" style="316" customWidth="1"/>
    <col min="8" max="8" width="6.25" style="316" customWidth="1"/>
    <col min="9" max="10" width="6.125" style="316" customWidth="1"/>
    <col min="11" max="11" width="6.125" style="1" customWidth="1"/>
    <col min="12" max="13" width="6.125" style="316" customWidth="1"/>
    <col min="14" max="16" width="7.625" style="316" customWidth="1"/>
    <col min="17" max="17" width="8.375" style="316" customWidth="1"/>
    <col min="18" max="18" width="10.125" style="316" customWidth="1"/>
    <col min="19" max="23" width="7.625" style="316" customWidth="1"/>
    <col min="24" max="24" width="7.625" style="215" customWidth="1"/>
    <col min="25" max="26" width="7.625" style="316" customWidth="1"/>
    <col min="27" max="16384" width="9" style="316"/>
  </cols>
  <sheetData>
    <row r="1" spans="1:29">
      <c r="A1" s="23"/>
      <c r="B1" s="219"/>
      <c r="C1" s="202"/>
      <c r="D1" s="202"/>
      <c r="E1" s="202"/>
      <c r="F1" s="202"/>
      <c r="G1" s="202"/>
      <c r="H1" s="202"/>
      <c r="I1" s="202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2"/>
      <c r="C2" s="202"/>
      <c r="D2" s="202"/>
      <c r="E2" s="202"/>
      <c r="F2" s="202"/>
      <c r="G2" s="202"/>
      <c r="H2" s="202"/>
      <c r="I2" s="202"/>
      <c r="J2" s="1"/>
      <c r="L2" s="57"/>
      <c r="M2" s="220"/>
      <c r="N2" s="57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1"/>
      <c r="AB2" s="1"/>
      <c r="AC2" s="1"/>
    </row>
    <row r="3" spans="1:29">
      <c r="A3" s="23"/>
      <c r="B3" s="202"/>
      <c r="C3" s="202"/>
      <c r="D3" s="202"/>
      <c r="E3" s="202"/>
      <c r="F3" s="202"/>
      <c r="G3" s="202"/>
      <c r="H3" s="202"/>
      <c r="I3" s="202"/>
      <c r="J3" s="1"/>
      <c r="L3" s="57"/>
      <c r="M3" s="220"/>
      <c r="N3" s="57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1"/>
      <c r="AB3" s="1"/>
      <c r="AC3" s="1"/>
    </row>
    <row r="4" spans="1:29">
      <c r="A4" s="23"/>
      <c r="B4" s="202"/>
      <c r="C4" s="202"/>
      <c r="D4" s="202"/>
      <c r="E4" s="202"/>
      <c r="F4" s="202"/>
      <c r="G4" s="202"/>
      <c r="H4" s="202"/>
      <c r="I4" s="202"/>
      <c r="J4" s="1"/>
      <c r="L4" s="57"/>
      <c r="M4" s="220"/>
      <c r="N4" s="57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1"/>
      <c r="AB4" s="1"/>
      <c r="AC4" s="1"/>
    </row>
    <row r="5" spans="1:29">
      <c r="A5" s="23"/>
      <c r="B5" s="202"/>
      <c r="C5" s="202"/>
      <c r="D5" s="202"/>
      <c r="E5" s="202"/>
      <c r="F5" s="202"/>
      <c r="G5" s="202"/>
      <c r="H5" s="202"/>
      <c r="I5" s="202"/>
      <c r="J5" s="1"/>
      <c r="L5" s="57"/>
      <c r="M5" s="220"/>
      <c r="N5" s="57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1"/>
      <c r="AB5" s="1"/>
      <c r="AC5" s="1"/>
    </row>
    <row r="6" spans="1:29">
      <c r="J6" s="1"/>
      <c r="L6" s="57"/>
      <c r="M6" s="220"/>
      <c r="N6" s="57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1"/>
      <c r="AB6" s="1"/>
      <c r="AC6" s="1"/>
    </row>
    <row r="7" spans="1:29">
      <c r="J7" s="1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5" t="s">
        <v>149</v>
      </c>
      <c r="O18" s="285" t="s">
        <v>151</v>
      </c>
    </row>
    <row r="19" spans="1:18" ht="11.1" customHeight="1">
      <c r="A19" s="10" t="s">
        <v>194</v>
      </c>
      <c r="B19" s="217">
        <v>18.2</v>
      </c>
      <c r="C19" s="217">
        <v>14.4</v>
      </c>
      <c r="D19" s="217">
        <v>13.5</v>
      </c>
      <c r="E19" s="217">
        <v>14</v>
      </c>
      <c r="F19" s="217">
        <v>13.8</v>
      </c>
      <c r="G19" s="217">
        <v>13.8</v>
      </c>
      <c r="H19" s="217">
        <v>14.3</v>
      </c>
      <c r="I19" s="217">
        <v>11.5</v>
      </c>
      <c r="J19" s="217">
        <v>13.6</v>
      </c>
      <c r="K19" s="217">
        <v>11.5</v>
      </c>
      <c r="L19" s="217">
        <v>12.3</v>
      </c>
      <c r="M19" s="217">
        <v>14.9</v>
      </c>
      <c r="N19" s="291">
        <f>SUM(B19:M19)</f>
        <v>165.8</v>
      </c>
      <c r="O19" s="291">
        <v>106.5</v>
      </c>
      <c r="Q19" s="293"/>
      <c r="R19" s="293"/>
    </row>
    <row r="20" spans="1:18" ht="11.1" customHeight="1">
      <c r="A20" s="10" t="s">
        <v>197</v>
      </c>
      <c r="B20" s="217">
        <v>11.3</v>
      </c>
      <c r="C20" s="217">
        <v>12.7</v>
      </c>
      <c r="D20" s="217">
        <v>15.1</v>
      </c>
      <c r="E20" s="217">
        <v>11.3</v>
      </c>
      <c r="F20" s="217">
        <v>13.7</v>
      </c>
      <c r="G20" s="217">
        <v>14</v>
      </c>
      <c r="H20" s="217">
        <v>16.100000000000001</v>
      </c>
      <c r="I20" s="217">
        <v>11.4</v>
      </c>
      <c r="J20" s="217">
        <v>14.7</v>
      </c>
      <c r="K20" s="217">
        <v>12.9</v>
      </c>
      <c r="L20" s="217">
        <v>15.2</v>
      </c>
      <c r="M20" s="217">
        <v>14.5</v>
      </c>
      <c r="N20" s="291">
        <f>SUM(B20:M20)</f>
        <v>162.9</v>
      </c>
      <c r="O20" s="291">
        <f>ROUND(N20/N19*100,1)</f>
        <v>98.3</v>
      </c>
      <c r="Q20" s="293"/>
      <c r="R20" s="293"/>
    </row>
    <row r="21" spans="1:18" ht="11.1" customHeight="1">
      <c r="A21" s="10" t="s">
        <v>203</v>
      </c>
      <c r="B21" s="217">
        <v>11.9</v>
      </c>
      <c r="C21" s="217">
        <v>14</v>
      </c>
      <c r="D21" s="217">
        <v>15.1</v>
      </c>
      <c r="E21" s="217">
        <v>12.7</v>
      </c>
      <c r="F21" s="217">
        <v>12.4</v>
      </c>
      <c r="G21" s="217">
        <v>13.3</v>
      </c>
      <c r="H21" s="217">
        <v>13.5</v>
      </c>
      <c r="I21" s="217">
        <v>12.5</v>
      </c>
      <c r="J21" s="217">
        <v>12.8</v>
      </c>
      <c r="K21" s="217">
        <v>12</v>
      </c>
      <c r="L21" s="217">
        <v>13.9</v>
      </c>
      <c r="M21" s="217">
        <v>14.4</v>
      </c>
      <c r="N21" s="291">
        <f>SUM(B21:M21)</f>
        <v>158.5</v>
      </c>
      <c r="O21" s="291">
        <f t="shared" ref="O21:O23" si="0">ROUND(N21/N20*100,1)</f>
        <v>97.3</v>
      </c>
      <c r="Q21" s="293"/>
      <c r="R21" s="293"/>
    </row>
    <row r="22" spans="1:18" ht="11.1" customHeight="1">
      <c r="A22" s="10" t="s">
        <v>210</v>
      </c>
      <c r="B22" s="217">
        <v>12.8</v>
      </c>
      <c r="C22" s="217">
        <v>13.9</v>
      </c>
      <c r="D22" s="217">
        <v>14.7</v>
      </c>
      <c r="E22" s="217">
        <v>15.6</v>
      </c>
      <c r="F22" s="217">
        <v>16.100000000000001</v>
      </c>
      <c r="G22" s="217">
        <v>15.1</v>
      </c>
      <c r="H22" s="217">
        <v>14.4</v>
      </c>
      <c r="I22" s="217">
        <v>14.6</v>
      </c>
      <c r="J22" s="217">
        <v>15.2</v>
      </c>
      <c r="K22" s="217">
        <v>14.3</v>
      </c>
      <c r="L22" s="217">
        <v>15.3</v>
      </c>
      <c r="M22" s="217">
        <v>14.9</v>
      </c>
      <c r="N22" s="291">
        <f>SUM(B22:M22)</f>
        <v>176.90000000000003</v>
      </c>
      <c r="O22" s="291">
        <f t="shared" si="0"/>
        <v>111.6</v>
      </c>
      <c r="Q22" s="293"/>
      <c r="R22" s="293"/>
    </row>
    <row r="23" spans="1:18" ht="11.1" customHeight="1">
      <c r="A23" s="10" t="s">
        <v>219</v>
      </c>
      <c r="B23" s="217">
        <v>14.2</v>
      </c>
      <c r="C23" s="217">
        <v>12.5</v>
      </c>
      <c r="D23" s="217">
        <v>14.7</v>
      </c>
      <c r="E23" s="217">
        <v>13.7</v>
      </c>
      <c r="F23" s="217"/>
      <c r="G23" s="217"/>
      <c r="H23" s="217"/>
      <c r="I23" s="217"/>
      <c r="J23" s="217"/>
      <c r="K23" s="217"/>
      <c r="L23" s="217"/>
      <c r="M23" s="217"/>
      <c r="N23" s="291">
        <f>SUM(B23:M23)</f>
        <v>55.099999999999994</v>
      </c>
      <c r="O23" s="291">
        <f t="shared" si="0"/>
        <v>31.1</v>
      </c>
    </row>
    <row r="24" spans="1:18" ht="9.75" customHeight="1">
      <c r="J24" s="469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5" t="s">
        <v>150</v>
      </c>
      <c r="O42" s="285" t="s">
        <v>151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194</v>
      </c>
      <c r="B43" s="217">
        <v>25.5</v>
      </c>
      <c r="C43" s="217">
        <v>28.1</v>
      </c>
      <c r="D43" s="217">
        <v>20.6</v>
      </c>
      <c r="E43" s="217">
        <v>22</v>
      </c>
      <c r="F43" s="217">
        <v>23.2</v>
      </c>
      <c r="G43" s="217">
        <v>24.5</v>
      </c>
      <c r="H43" s="217">
        <v>24</v>
      </c>
      <c r="I43" s="217">
        <v>22.4</v>
      </c>
      <c r="J43" s="217">
        <v>22.9</v>
      </c>
      <c r="K43" s="217">
        <v>20.9</v>
      </c>
      <c r="L43" s="217">
        <v>21</v>
      </c>
      <c r="M43" s="217">
        <v>21.5</v>
      </c>
      <c r="N43" s="291">
        <f>SUM(B43:M43)/12</f>
        <v>23.05</v>
      </c>
      <c r="O43" s="291">
        <v>107.4</v>
      </c>
      <c r="P43" s="220"/>
      <c r="Q43" s="294"/>
      <c r="R43" s="294"/>
      <c r="S43" s="220"/>
      <c r="T43" s="220"/>
      <c r="U43" s="220"/>
      <c r="V43" s="220"/>
      <c r="W43" s="220"/>
      <c r="X43" s="220"/>
      <c r="Y43" s="220"/>
      <c r="Z43" s="220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197</v>
      </c>
      <c r="B44" s="217">
        <v>21.2</v>
      </c>
      <c r="C44" s="217">
        <v>22.2</v>
      </c>
      <c r="D44" s="217">
        <v>23.7</v>
      </c>
      <c r="E44" s="217">
        <v>23.1</v>
      </c>
      <c r="F44" s="217">
        <v>25.1</v>
      </c>
      <c r="G44" s="217">
        <v>23.7</v>
      </c>
      <c r="H44" s="217">
        <v>25.8</v>
      </c>
      <c r="I44" s="217">
        <v>24.1</v>
      </c>
      <c r="J44" s="217">
        <v>24.1</v>
      </c>
      <c r="K44" s="217">
        <v>22.3</v>
      </c>
      <c r="L44" s="217">
        <v>23.7</v>
      </c>
      <c r="M44" s="217">
        <v>26.1</v>
      </c>
      <c r="N44" s="291">
        <f>SUM(B44:M44)/12</f>
        <v>23.758333333333336</v>
      </c>
      <c r="O44" s="291">
        <f>ROUND(N44/N43*100,1)</f>
        <v>103.1</v>
      </c>
      <c r="P44" s="220"/>
      <c r="Q44" s="294"/>
      <c r="R44" s="294"/>
      <c r="S44" s="220"/>
      <c r="T44" s="220"/>
      <c r="U44" s="220"/>
      <c r="V44" s="220"/>
      <c r="W44" s="220"/>
      <c r="X44" s="220"/>
      <c r="Y44" s="220"/>
      <c r="Z44" s="220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203</v>
      </c>
      <c r="B45" s="217">
        <v>25.9</v>
      </c>
      <c r="C45" s="217">
        <v>25.7</v>
      </c>
      <c r="D45" s="217">
        <v>25.6</v>
      </c>
      <c r="E45" s="217">
        <v>23.7</v>
      </c>
      <c r="F45" s="217">
        <v>24</v>
      </c>
      <c r="G45" s="217">
        <v>23.2</v>
      </c>
      <c r="H45" s="217">
        <v>22.7</v>
      </c>
      <c r="I45" s="217">
        <v>22</v>
      </c>
      <c r="J45" s="217">
        <v>22.5</v>
      </c>
      <c r="K45" s="217">
        <v>21.8</v>
      </c>
      <c r="L45" s="217">
        <v>22.4</v>
      </c>
      <c r="M45" s="217">
        <v>21.1</v>
      </c>
      <c r="N45" s="291">
        <f>SUM(B45:M45)/12</f>
        <v>23.383333333333336</v>
      </c>
      <c r="O45" s="291">
        <f t="shared" ref="O45:O47" si="1">ROUND(N45/N44*100,1)</f>
        <v>98.4</v>
      </c>
      <c r="P45" s="220"/>
      <c r="Q45" s="294"/>
      <c r="R45" s="294"/>
      <c r="S45" s="220"/>
      <c r="T45" s="220"/>
      <c r="U45" s="220"/>
      <c r="V45" s="220"/>
      <c r="W45" s="220"/>
      <c r="X45" s="220"/>
      <c r="Y45" s="220"/>
      <c r="Z45" s="220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210</v>
      </c>
      <c r="B46" s="217">
        <v>21.8</v>
      </c>
      <c r="C46" s="217">
        <v>23</v>
      </c>
      <c r="D46" s="217">
        <v>22.8</v>
      </c>
      <c r="E46" s="217">
        <v>23.1</v>
      </c>
      <c r="F46" s="217">
        <v>23.5</v>
      </c>
      <c r="G46" s="217">
        <v>24.2</v>
      </c>
      <c r="H46" s="217">
        <v>22.7</v>
      </c>
      <c r="I46" s="217">
        <v>23</v>
      </c>
      <c r="J46" s="217">
        <v>22.9</v>
      </c>
      <c r="K46" s="217">
        <v>22.9</v>
      </c>
      <c r="L46" s="217">
        <v>23</v>
      </c>
      <c r="M46" s="217">
        <v>24</v>
      </c>
      <c r="N46" s="291">
        <f>SUM(B46:M46)/12</f>
        <v>23.074999999999999</v>
      </c>
      <c r="O46" s="291">
        <f t="shared" si="1"/>
        <v>98.7</v>
      </c>
      <c r="P46" s="220"/>
      <c r="Q46" s="294"/>
      <c r="R46" s="294"/>
      <c r="S46" s="220"/>
      <c r="T46" s="220"/>
      <c r="U46" s="220"/>
      <c r="V46" s="220"/>
      <c r="W46" s="220"/>
      <c r="X46" s="220"/>
      <c r="Y46" s="220"/>
      <c r="Z46" s="220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219</v>
      </c>
      <c r="B47" s="217">
        <v>23.3</v>
      </c>
      <c r="C47" s="217">
        <v>22.2</v>
      </c>
      <c r="D47" s="217">
        <v>23.2</v>
      </c>
      <c r="E47" s="217">
        <v>24.1</v>
      </c>
      <c r="F47" s="217"/>
      <c r="G47" s="217"/>
      <c r="H47" s="217"/>
      <c r="I47" s="217"/>
      <c r="J47" s="217"/>
      <c r="K47" s="217"/>
      <c r="L47" s="217"/>
      <c r="M47" s="217"/>
      <c r="N47" s="291">
        <f>SUM(B47:M47)/12</f>
        <v>7.7333333333333343</v>
      </c>
      <c r="O47" s="291">
        <f t="shared" si="1"/>
        <v>33.5</v>
      </c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5" t="s">
        <v>150</v>
      </c>
      <c r="O70" s="285" t="s">
        <v>151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194</v>
      </c>
      <c r="B71" s="208">
        <v>67.400000000000006</v>
      </c>
      <c r="C71" s="208">
        <v>48.9</v>
      </c>
      <c r="D71" s="208">
        <v>70.8</v>
      </c>
      <c r="E71" s="208">
        <v>62</v>
      </c>
      <c r="F71" s="208">
        <v>58.4</v>
      </c>
      <c r="G71" s="208">
        <v>55.4</v>
      </c>
      <c r="H71" s="208">
        <v>59.8</v>
      </c>
      <c r="I71" s="208">
        <v>53.2</v>
      </c>
      <c r="J71" s="208">
        <v>59</v>
      </c>
      <c r="K71" s="208">
        <v>57.2</v>
      </c>
      <c r="L71" s="208">
        <v>58.4</v>
      </c>
      <c r="M71" s="208">
        <v>69.099999999999994</v>
      </c>
      <c r="N71" s="290">
        <f>SUM(B71:M71)/12</f>
        <v>59.966666666666669</v>
      </c>
      <c r="O71" s="291">
        <v>98.7</v>
      </c>
      <c r="P71" s="57"/>
      <c r="Q71" s="392"/>
      <c r="R71" s="392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197</v>
      </c>
      <c r="B72" s="208">
        <v>53.5</v>
      </c>
      <c r="C72" s="208">
        <v>56.3</v>
      </c>
      <c r="D72" s="208">
        <v>62.7</v>
      </c>
      <c r="E72" s="208">
        <v>49.3</v>
      </c>
      <c r="F72" s="208">
        <v>52.9</v>
      </c>
      <c r="G72" s="208">
        <v>60.2</v>
      </c>
      <c r="H72" s="208">
        <v>61.1</v>
      </c>
      <c r="I72" s="208">
        <v>49.2</v>
      </c>
      <c r="J72" s="208">
        <v>60.8</v>
      </c>
      <c r="K72" s="208">
        <v>59.5</v>
      </c>
      <c r="L72" s="208">
        <v>62.9</v>
      </c>
      <c r="M72" s="208">
        <v>53.6</v>
      </c>
      <c r="N72" s="290">
        <f>SUM(B72:M72)/12</f>
        <v>56.833333333333336</v>
      </c>
      <c r="O72" s="291">
        <f t="shared" ref="O72:O73" si="2">ROUND(N72/N71*100,1)</f>
        <v>94.8</v>
      </c>
      <c r="P72" s="57"/>
      <c r="Q72" s="392"/>
      <c r="R72" s="392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203</v>
      </c>
      <c r="B73" s="208">
        <v>46.2</v>
      </c>
      <c r="C73" s="208">
        <v>54.4</v>
      </c>
      <c r="D73" s="208">
        <v>59</v>
      </c>
      <c r="E73" s="208">
        <v>55.3</v>
      </c>
      <c r="F73" s="208">
        <v>51.4</v>
      </c>
      <c r="G73" s="208">
        <v>57.8</v>
      </c>
      <c r="H73" s="208">
        <v>59.8</v>
      </c>
      <c r="I73" s="208">
        <v>57.4</v>
      </c>
      <c r="J73" s="208">
        <v>56.4</v>
      </c>
      <c r="K73" s="208">
        <v>56</v>
      </c>
      <c r="L73" s="208">
        <v>61.8</v>
      </c>
      <c r="M73" s="208">
        <v>69.099999999999994</v>
      </c>
      <c r="N73" s="290">
        <f>SUM(B73:M73)/12</f>
        <v>57.04999999999999</v>
      </c>
      <c r="O73" s="291">
        <f t="shared" si="2"/>
        <v>100.4</v>
      </c>
      <c r="Q73" s="396"/>
      <c r="R73" s="396"/>
    </row>
    <row r="74" spans="1:26" ht="11.1" customHeight="1">
      <c r="A74" s="10" t="s">
        <v>210</v>
      </c>
      <c r="B74" s="208">
        <v>57.9</v>
      </c>
      <c r="C74" s="208">
        <v>59.2</v>
      </c>
      <c r="D74" s="208">
        <v>64.3</v>
      </c>
      <c r="E74" s="208">
        <v>67.400000000000006</v>
      </c>
      <c r="F74" s="208">
        <v>68.5</v>
      </c>
      <c r="G74" s="208">
        <v>61.6</v>
      </c>
      <c r="H74" s="208">
        <v>64.7</v>
      </c>
      <c r="I74" s="208">
        <v>63.2</v>
      </c>
      <c r="J74" s="208">
        <v>66.5</v>
      </c>
      <c r="K74" s="208">
        <v>62.4</v>
      </c>
      <c r="L74" s="208">
        <v>66.099999999999994</v>
      </c>
      <c r="M74" s="208">
        <v>61.3</v>
      </c>
      <c r="N74" s="290">
        <f>SUM(B74:M74)/12</f>
        <v>63.591666666666661</v>
      </c>
      <c r="O74" s="291">
        <v>111.4</v>
      </c>
      <c r="Q74" s="396"/>
      <c r="R74" s="396"/>
    </row>
    <row r="75" spans="1:26" ht="11.1" customHeight="1">
      <c r="A75" s="10" t="s">
        <v>219</v>
      </c>
      <c r="B75" s="208">
        <v>61.3</v>
      </c>
      <c r="C75" s="208">
        <v>57.5</v>
      </c>
      <c r="D75" s="208">
        <v>62.8</v>
      </c>
      <c r="E75" s="208">
        <v>55.8</v>
      </c>
      <c r="F75" s="208"/>
      <c r="G75" s="208"/>
      <c r="H75" s="208"/>
      <c r="I75" s="208"/>
      <c r="J75" s="208"/>
      <c r="K75" s="208"/>
      <c r="L75" s="208"/>
      <c r="M75" s="208"/>
      <c r="N75" s="290">
        <f>SUM(B75:M75)/12</f>
        <v>19.783333333333331</v>
      </c>
      <c r="O75" s="291"/>
    </row>
    <row r="76" spans="1:26" ht="9.9499999999999993" customHeight="1">
      <c r="B76" s="214"/>
      <c r="C76" s="214"/>
      <c r="D76" s="214"/>
      <c r="E76" s="214"/>
      <c r="F76" s="214"/>
      <c r="G76" s="214"/>
      <c r="H76" s="214"/>
      <c r="I76" s="214"/>
      <c r="J76" s="214"/>
      <c r="K76" s="212"/>
      <c r="L76" s="214"/>
      <c r="M76" s="214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E89" sqref="E89"/>
    </sheetView>
  </sheetViews>
  <sheetFormatPr defaultColWidth="7.625" defaultRowHeight="9.9499999999999993" customHeight="1"/>
  <cols>
    <col min="1" max="1" width="7.625" style="316" customWidth="1"/>
    <col min="2" max="13" width="6.125" style="316" customWidth="1"/>
    <col min="14" max="16384" width="7.625" style="316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20"/>
      <c r="N4" s="57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20"/>
      <c r="N5" s="57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20"/>
      <c r="N6" s="57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20"/>
      <c r="N7" s="57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20"/>
      <c r="N8" s="57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1"/>
    </row>
    <row r="10" spans="12:51" ht="9.9499999999999993" customHeight="1">
      <c r="L10" s="57"/>
      <c r="M10" s="57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1"/>
    </row>
    <row r="11" spans="12:51" ht="9.9499999999999993" customHeight="1">
      <c r="L11" s="57"/>
      <c r="M11" s="57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1"/>
    </row>
    <row r="12" spans="12:51" ht="9.9499999999999993" customHeight="1">
      <c r="L12" s="57"/>
      <c r="M12" s="57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1"/>
    </row>
    <row r="13" spans="12:51" ht="9.9499999999999993" customHeight="1">
      <c r="L13" s="57"/>
      <c r="M13" s="57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20"/>
      <c r="AA15" s="1"/>
    </row>
    <row r="16" spans="12:51" ht="9.9499999999999993" customHeight="1">
      <c r="L16" s="57"/>
      <c r="M16" s="220"/>
      <c r="AA16" s="1"/>
    </row>
    <row r="17" spans="1:27" ht="9.9499999999999993" customHeight="1">
      <c r="L17" s="57"/>
      <c r="M17" s="220"/>
      <c r="AA17" s="1"/>
    </row>
    <row r="18" spans="1:27" ht="9.9499999999999993" customHeight="1">
      <c r="L18" s="57"/>
      <c r="M18" s="220"/>
      <c r="AA18" s="1"/>
    </row>
    <row r="19" spans="1:27" ht="9.9499999999999993" customHeight="1">
      <c r="L19" s="57"/>
      <c r="M19" s="220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5" t="s">
        <v>149</v>
      </c>
      <c r="O24" s="16" t="s">
        <v>151</v>
      </c>
      <c r="AA24" s="1"/>
    </row>
    <row r="25" spans="1:27" ht="11.1" customHeight="1">
      <c r="A25" s="10" t="s">
        <v>194</v>
      </c>
      <c r="B25" s="217">
        <v>18.2</v>
      </c>
      <c r="C25" s="217">
        <v>17</v>
      </c>
      <c r="D25" s="217">
        <v>18</v>
      </c>
      <c r="E25" s="217">
        <v>19.2</v>
      </c>
      <c r="F25" s="217">
        <v>19.7</v>
      </c>
      <c r="G25" s="217">
        <v>17.600000000000001</v>
      </c>
      <c r="H25" s="217">
        <v>19.899999999999999</v>
      </c>
      <c r="I25" s="217">
        <v>15</v>
      </c>
      <c r="J25" s="217">
        <v>15.4</v>
      </c>
      <c r="K25" s="217">
        <v>17.5</v>
      </c>
      <c r="L25" s="217">
        <v>16.8</v>
      </c>
      <c r="M25" s="217">
        <v>16.100000000000001</v>
      </c>
      <c r="N25" s="291">
        <f>SUM(B25:M25)</f>
        <v>210.40000000000003</v>
      </c>
      <c r="O25" s="210">
        <v>101.6</v>
      </c>
      <c r="Q25" s="21"/>
      <c r="R25" s="21"/>
      <c r="AA25" s="1"/>
    </row>
    <row r="26" spans="1:27" ht="11.1" customHeight="1">
      <c r="A26" s="10" t="s">
        <v>197</v>
      </c>
      <c r="B26" s="217">
        <v>12.5</v>
      </c>
      <c r="C26" s="217">
        <v>15.5</v>
      </c>
      <c r="D26" s="217">
        <v>16.8</v>
      </c>
      <c r="E26" s="217">
        <v>16.399999999999999</v>
      </c>
      <c r="F26" s="217">
        <v>20.3</v>
      </c>
      <c r="G26" s="217">
        <v>16.899999999999999</v>
      </c>
      <c r="H26" s="217">
        <v>18</v>
      </c>
      <c r="I26" s="217">
        <v>20</v>
      </c>
      <c r="J26" s="217">
        <v>17.5</v>
      </c>
      <c r="K26" s="217">
        <v>18.8</v>
      </c>
      <c r="L26" s="217">
        <v>18.2</v>
      </c>
      <c r="M26" s="217">
        <v>16.899999999999999</v>
      </c>
      <c r="N26" s="291">
        <f>SUM(B26:M26)</f>
        <v>207.8</v>
      </c>
      <c r="O26" s="210">
        <f>ROUND(N26/N25*100,1)</f>
        <v>98.8</v>
      </c>
      <c r="Q26" s="21"/>
      <c r="R26" s="21"/>
      <c r="AA26" s="1"/>
    </row>
    <row r="27" spans="1:27" ht="11.1" customHeight="1">
      <c r="A27" s="10" t="s">
        <v>203</v>
      </c>
      <c r="B27" s="217">
        <v>20.100000000000001</v>
      </c>
      <c r="C27" s="217">
        <v>17.8</v>
      </c>
      <c r="D27" s="217">
        <v>17.3</v>
      </c>
      <c r="E27" s="217">
        <v>15.5</v>
      </c>
      <c r="F27" s="217">
        <v>16.5</v>
      </c>
      <c r="G27" s="217">
        <v>17.7</v>
      </c>
      <c r="H27" s="217">
        <v>20.3</v>
      </c>
      <c r="I27" s="217">
        <v>17.2</v>
      </c>
      <c r="J27" s="217">
        <v>17.3</v>
      </c>
      <c r="K27" s="217">
        <v>18.100000000000001</v>
      </c>
      <c r="L27" s="217">
        <v>17.3</v>
      </c>
      <c r="M27" s="217">
        <v>18.7</v>
      </c>
      <c r="N27" s="291">
        <f>SUM(B27:M27)</f>
        <v>213.8</v>
      </c>
      <c r="O27" s="210">
        <f t="shared" ref="O27:O29" si="0">ROUND(N27/N26*100,1)</f>
        <v>102.9</v>
      </c>
      <c r="Q27" s="21"/>
      <c r="R27" s="21"/>
      <c r="AA27" s="1"/>
    </row>
    <row r="28" spans="1:27" ht="11.1" customHeight="1">
      <c r="A28" s="10" t="s">
        <v>210</v>
      </c>
      <c r="B28" s="217">
        <v>16.899999999999999</v>
      </c>
      <c r="C28" s="217">
        <v>14.7</v>
      </c>
      <c r="D28" s="217">
        <v>19.899999999999999</v>
      </c>
      <c r="E28" s="217">
        <v>20</v>
      </c>
      <c r="F28" s="217">
        <v>23.4</v>
      </c>
      <c r="G28" s="217">
        <v>19.3</v>
      </c>
      <c r="H28" s="217">
        <v>19.5</v>
      </c>
      <c r="I28" s="217">
        <v>17.8</v>
      </c>
      <c r="J28" s="217">
        <v>19</v>
      </c>
      <c r="K28" s="217">
        <v>17.8</v>
      </c>
      <c r="L28" s="217">
        <v>19.100000000000001</v>
      </c>
      <c r="M28" s="217">
        <v>22.7</v>
      </c>
      <c r="N28" s="291">
        <f>SUM(B28:M28)</f>
        <v>230.1</v>
      </c>
      <c r="O28" s="210">
        <f t="shared" si="0"/>
        <v>107.6</v>
      </c>
      <c r="Q28" s="21"/>
      <c r="R28" s="21"/>
      <c r="AA28" s="1"/>
    </row>
    <row r="29" spans="1:27" ht="11.1" customHeight="1">
      <c r="A29" s="10" t="s">
        <v>219</v>
      </c>
      <c r="B29" s="217">
        <v>17.8</v>
      </c>
      <c r="C29" s="217">
        <v>19.2</v>
      </c>
      <c r="D29" s="217">
        <v>22</v>
      </c>
      <c r="E29" s="217">
        <v>19.600000000000001</v>
      </c>
      <c r="F29" s="217"/>
      <c r="G29" s="217"/>
      <c r="H29" s="217"/>
      <c r="I29" s="217"/>
      <c r="J29" s="217"/>
      <c r="K29" s="217"/>
      <c r="L29" s="217"/>
      <c r="M29" s="217"/>
      <c r="N29" s="291">
        <f>SUM(B29:M29)</f>
        <v>78.599999999999994</v>
      </c>
      <c r="O29" s="210">
        <f t="shared" si="0"/>
        <v>34.200000000000003</v>
      </c>
      <c r="AA29" s="1"/>
    </row>
    <row r="30" spans="1:27" ht="9.9499999999999993" customHeight="1">
      <c r="N30" s="214"/>
      <c r="O30" s="214"/>
      <c r="AA30" s="1"/>
    </row>
    <row r="31" spans="1:27" ht="9.9499999999999993" customHeight="1"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5" t="s">
        <v>150</v>
      </c>
      <c r="O53" s="211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194</v>
      </c>
      <c r="B54" s="217">
        <v>31.6</v>
      </c>
      <c r="C54" s="217">
        <v>32</v>
      </c>
      <c r="D54" s="217">
        <v>30.9</v>
      </c>
      <c r="E54" s="217">
        <v>31.3</v>
      </c>
      <c r="F54" s="217">
        <v>34</v>
      </c>
      <c r="G54" s="217">
        <v>33.5</v>
      </c>
      <c r="H54" s="217">
        <v>34.4</v>
      </c>
      <c r="I54" s="217">
        <v>34.5</v>
      </c>
      <c r="J54" s="217">
        <v>33</v>
      </c>
      <c r="K54" s="217">
        <v>34.200000000000003</v>
      </c>
      <c r="L54" s="217">
        <v>35.4</v>
      </c>
      <c r="M54" s="217">
        <v>34.200000000000003</v>
      </c>
      <c r="N54" s="291">
        <f t="shared" ref="N54:N56" si="1">SUM(B54:M54)/12</f>
        <v>33.25</v>
      </c>
      <c r="O54" s="399">
        <v>108.7</v>
      </c>
      <c r="P54" s="220"/>
      <c r="Q54" s="397"/>
      <c r="R54" s="397"/>
      <c r="S54" s="220"/>
      <c r="T54" s="220"/>
      <c r="U54" s="220"/>
      <c r="V54" s="220"/>
      <c r="W54" s="220"/>
      <c r="X54" s="220"/>
      <c r="Y54" s="220"/>
      <c r="Z54" s="220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197</v>
      </c>
      <c r="B55" s="217">
        <v>31.5</v>
      </c>
      <c r="C55" s="217">
        <v>33.1</v>
      </c>
      <c r="D55" s="217">
        <v>32.799999999999997</v>
      </c>
      <c r="E55" s="217">
        <v>31.9</v>
      </c>
      <c r="F55" s="217">
        <v>35.799999999999997</v>
      </c>
      <c r="G55" s="217">
        <v>33.4</v>
      </c>
      <c r="H55" s="217">
        <v>34.200000000000003</v>
      </c>
      <c r="I55" s="217">
        <v>34.200000000000003</v>
      </c>
      <c r="J55" s="217">
        <v>35</v>
      </c>
      <c r="K55" s="217">
        <v>35.4</v>
      </c>
      <c r="L55" s="217">
        <v>36.6</v>
      </c>
      <c r="M55" s="217">
        <v>34.5</v>
      </c>
      <c r="N55" s="291">
        <f t="shared" si="1"/>
        <v>34.033333333333331</v>
      </c>
      <c r="O55" s="399">
        <f>ROUND(N55/N54*100,1)</f>
        <v>102.4</v>
      </c>
      <c r="P55" s="220"/>
      <c r="Q55" s="397"/>
      <c r="R55" s="397"/>
      <c r="S55" s="220"/>
      <c r="T55" s="220"/>
      <c r="U55" s="220"/>
      <c r="V55" s="220"/>
      <c r="W55" s="220"/>
      <c r="X55" s="220"/>
      <c r="Y55" s="220"/>
      <c r="Z55" s="220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203</v>
      </c>
      <c r="B56" s="217">
        <v>41</v>
      </c>
      <c r="C56" s="217">
        <v>42.3</v>
      </c>
      <c r="D56" s="217">
        <v>42</v>
      </c>
      <c r="E56" s="217">
        <v>39.1</v>
      </c>
      <c r="F56" s="217">
        <v>38.700000000000003</v>
      </c>
      <c r="G56" s="217">
        <v>37.4</v>
      </c>
      <c r="H56" s="217">
        <v>37.5</v>
      </c>
      <c r="I56" s="217">
        <v>36.5</v>
      </c>
      <c r="J56" s="217">
        <v>37.1</v>
      </c>
      <c r="K56" s="217">
        <v>38.6</v>
      </c>
      <c r="L56" s="217">
        <v>38.4</v>
      </c>
      <c r="M56" s="217">
        <v>37.6</v>
      </c>
      <c r="N56" s="291">
        <f t="shared" si="1"/>
        <v>38.85</v>
      </c>
      <c r="O56" s="399">
        <f t="shared" ref="O56:O58" si="2">ROUND(N56/N55*100,1)</f>
        <v>114.2</v>
      </c>
      <c r="P56" s="220"/>
      <c r="Q56" s="397"/>
      <c r="R56" s="397"/>
      <c r="S56" s="220"/>
      <c r="T56" s="220"/>
      <c r="U56" s="220"/>
      <c r="V56" s="220"/>
      <c r="W56" s="220"/>
      <c r="X56" s="220"/>
      <c r="Y56" s="220"/>
      <c r="Z56" s="220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210</v>
      </c>
      <c r="B57" s="217">
        <v>38</v>
      </c>
      <c r="C57" s="217">
        <v>35.700000000000003</v>
      </c>
      <c r="D57" s="217">
        <v>37</v>
      </c>
      <c r="E57" s="217">
        <v>36.799999999999997</v>
      </c>
      <c r="F57" s="217">
        <v>39.200000000000003</v>
      </c>
      <c r="G57" s="217">
        <v>38</v>
      </c>
      <c r="H57" s="217">
        <v>35.9</v>
      </c>
      <c r="I57" s="217">
        <v>35.4</v>
      </c>
      <c r="J57" s="217">
        <v>36.700000000000003</v>
      </c>
      <c r="K57" s="217">
        <v>37.200000000000003</v>
      </c>
      <c r="L57" s="217">
        <v>37.1</v>
      </c>
      <c r="M57" s="217">
        <v>38</v>
      </c>
      <c r="N57" s="291">
        <f>SUM(B57:M57)/12</f>
        <v>37.083333333333329</v>
      </c>
      <c r="O57" s="399">
        <v>95.4</v>
      </c>
      <c r="P57" s="220"/>
      <c r="Q57" s="397"/>
      <c r="R57" s="397"/>
      <c r="S57" s="220"/>
      <c r="T57" s="220"/>
      <c r="U57" s="220"/>
      <c r="V57" s="220"/>
      <c r="W57" s="220"/>
      <c r="X57" s="220"/>
      <c r="Y57" s="220"/>
      <c r="Z57" s="220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219</v>
      </c>
      <c r="B58" s="217">
        <v>36.9</v>
      </c>
      <c r="C58" s="217">
        <v>38.9</v>
      </c>
      <c r="D58" s="217">
        <v>39.799999999999997</v>
      </c>
      <c r="E58" s="217">
        <v>38.4</v>
      </c>
      <c r="F58" s="217"/>
      <c r="G58" s="217"/>
      <c r="H58" s="217"/>
      <c r="I58" s="217"/>
      <c r="J58" s="217"/>
      <c r="K58" s="217"/>
      <c r="L58" s="217"/>
      <c r="M58" s="217"/>
      <c r="N58" s="291">
        <f>SUM(B58:M58)/12</f>
        <v>12.833333333333334</v>
      </c>
      <c r="O58" s="399">
        <f t="shared" si="2"/>
        <v>34.6</v>
      </c>
      <c r="P58" s="220"/>
      <c r="Q58" s="294"/>
      <c r="R58" s="294"/>
      <c r="S58" s="220"/>
      <c r="T58" s="220"/>
      <c r="U58" s="220"/>
      <c r="V58" s="220"/>
      <c r="W58" s="220"/>
      <c r="X58" s="220"/>
      <c r="Y58" s="220"/>
      <c r="Z58" s="220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2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3"/>
    </row>
    <row r="65" spans="7:28" ht="9.9499999999999993" customHeight="1">
      <c r="G65" s="221"/>
    </row>
    <row r="66" spans="7:28" ht="9.9499999999999993" customHeight="1"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</row>
    <row r="67" spans="7:28" ht="9.9499999999999993" customHeight="1"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</row>
    <row r="68" spans="7:28" ht="9.9499999999999993" customHeight="1"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</row>
    <row r="69" spans="7:28" ht="9.9499999999999993" customHeight="1">
      <c r="N69" s="215"/>
      <c r="O69" s="215"/>
      <c r="P69" s="215"/>
      <c r="Q69" s="215"/>
      <c r="R69" s="215"/>
      <c r="S69" s="215"/>
      <c r="T69" s="215"/>
      <c r="U69" s="215"/>
      <c r="V69" s="215"/>
      <c r="W69" s="215"/>
      <c r="X69" s="215"/>
      <c r="Y69" s="215"/>
      <c r="Z69" s="215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5" t="s">
        <v>150</v>
      </c>
      <c r="O83" s="211" t="s">
        <v>152</v>
      </c>
    </row>
    <row r="84" spans="1:18" s="214" customFormat="1" ht="11.1" customHeight="1">
      <c r="A84" s="10" t="s">
        <v>194</v>
      </c>
      <c r="B84" s="208">
        <v>55.9</v>
      </c>
      <c r="C84" s="208">
        <v>52.6</v>
      </c>
      <c r="D84" s="208">
        <v>59</v>
      </c>
      <c r="E84" s="208">
        <v>60.9</v>
      </c>
      <c r="F84" s="208">
        <v>56.1</v>
      </c>
      <c r="G84" s="208">
        <v>52.8</v>
      </c>
      <c r="H84" s="208">
        <v>57.2</v>
      </c>
      <c r="I84" s="208">
        <v>43.3</v>
      </c>
      <c r="J84" s="208">
        <v>47.8</v>
      </c>
      <c r="K84" s="208">
        <v>50.4</v>
      </c>
      <c r="L84" s="208">
        <v>46.6</v>
      </c>
      <c r="M84" s="208">
        <v>48</v>
      </c>
      <c r="N84" s="290">
        <f t="shared" ref="N84:N88" si="3">SUM(B84:M84)/12</f>
        <v>52.550000000000004</v>
      </c>
      <c r="O84" s="399">
        <v>93</v>
      </c>
      <c r="Q84" s="398"/>
      <c r="R84" s="398"/>
    </row>
    <row r="85" spans="1:18" s="214" customFormat="1" ht="11.1" customHeight="1">
      <c r="A85" s="10" t="s">
        <v>197</v>
      </c>
      <c r="B85" s="208">
        <v>42.1</v>
      </c>
      <c r="C85" s="208">
        <v>45.6</v>
      </c>
      <c r="D85" s="208">
        <v>51.4</v>
      </c>
      <c r="E85" s="208">
        <v>51.9</v>
      </c>
      <c r="F85" s="208">
        <v>54.2</v>
      </c>
      <c r="G85" s="208">
        <v>52.4</v>
      </c>
      <c r="H85" s="208">
        <v>52.1</v>
      </c>
      <c r="I85" s="208">
        <v>58.5</v>
      </c>
      <c r="J85" s="208">
        <v>49.4</v>
      </c>
      <c r="K85" s="208">
        <v>52.9</v>
      </c>
      <c r="L85" s="208">
        <v>48.8</v>
      </c>
      <c r="M85" s="208">
        <v>50.5</v>
      </c>
      <c r="N85" s="290">
        <f t="shared" si="3"/>
        <v>50.816666666666663</v>
      </c>
      <c r="O85" s="399">
        <f>ROUND(N85/N84*100,1)</f>
        <v>96.7</v>
      </c>
      <c r="Q85" s="398"/>
      <c r="R85" s="398"/>
    </row>
    <row r="86" spans="1:18" s="214" customFormat="1" ht="11.1" customHeight="1">
      <c r="A86" s="10" t="s">
        <v>203</v>
      </c>
      <c r="B86" s="208">
        <v>44.7</v>
      </c>
      <c r="C86" s="208">
        <v>41.1</v>
      </c>
      <c r="D86" s="208">
        <v>41.4</v>
      </c>
      <c r="E86" s="208">
        <v>41.7</v>
      </c>
      <c r="F86" s="208">
        <v>43</v>
      </c>
      <c r="G86" s="208">
        <v>48.2</v>
      </c>
      <c r="H86" s="210">
        <v>54</v>
      </c>
      <c r="I86" s="208">
        <v>47.7</v>
      </c>
      <c r="J86" s="208">
        <v>46.3</v>
      </c>
      <c r="K86" s="208">
        <v>45.7</v>
      </c>
      <c r="L86" s="208">
        <v>45.3</v>
      </c>
      <c r="M86" s="208">
        <v>50.3</v>
      </c>
      <c r="N86" s="290">
        <f t="shared" si="3"/>
        <v>45.783333333333331</v>
      </c>
      <c r="O86" s="399">
        <f t="shared" ref="O86:O88" si="4">ROUND(N86/N85*100,1)</f>
        <v>90.1</v>
      </c>
      <c r="Q86" s="398"/>
      <c r="R86" s="398"/>
    </row>
    <row r="87" spans="1:18" s="214" customFormat="1" ht="11.1" customHeight="1">
      <c r="A87" s="10" t="s">
        <v>210</v>
      </c>
      <c r="B87" s="208">
        <v>44</v>
      </c>
      <c r="C87" s="208">
        <v>42.9</v>
      </c>
      <c r="D87" s="208">
        <v>52.9</v>
      </c>
      <c r="E87" s="208">
        <v>54.6</v>
      </c>
      <c r="F87" s="208">
        <v>58.6</v>
      </c>
      <c r="G87" s="208">
        <v>51.4</v>
      </c>
      <c r="H87" s="210">
        <v>55.6</v>
      </c>
      <c r="I87" s="208">
        <v>50.5</v>
      </c>
      <c r="J87" s="208">
        <v>50.9</v>
      </c>
      <c r="K87" s="208">
        <v>47.7</v>
      </c>
      <c r="L87" s="208">
        <v>51.7</v>
      </c>
      <c r="M87" s="208">
        <v>59.4</v>
      </c>
      <c r="N87" s="290">
        <f t="shared" si="3"/>
        <v>51.68333333333333</v>
      </c>
      <c r="O87" s="399">
        <f t="shared" si="4"/>
        <v>112.9</v>
      </c>
      <c r="Q87" s="398"/>
      <c r="R87" s="398"/>
    </row>
    <row r="88" spans="1:18" ht="11.1" customHeight="1">
      <c r="A88" s="10" t="s">
        <v>219</v>
      </c>
      <c r="B88" s="208">
        <v>49</v>
      </c>
      <c r="C88" s="208">
        <v>47.9</v>
      </c>
      <c r="D88" s="208">
        <v>54.9</v>
      </c>
      <c r="E88" s="208">
        <v>51.9</v>
      </c>
      <c r="F88" s="208"/>
      <c r="G88" s="208"/>
      <c r="H88" s="210"/>
      <c r="I88" s="208"/>
      <c r="J88" s="208"/>
      <c r="K88" s="208"/>
      <c r="L88" s="208"/>
      <c r="M88" s="208"/>
      <c r="N88" s="290">
        <f t="shared" si="3"/>
        <v>16.975000000000001</v>
      </c>
      <c r="O88" s="399">
        <f t="shared" si="4"/>
        <v>32.799999999999997</v>
      </c>
      <c r="Q88" s="21"/>
    </row>
    <row r="89" spans="1:18" ht="9.9499999999999993" customHeight="1">
      <c r="O89" s="295"/>
    </row>
    <row r="90" spans="1:18" ht="9.9499999999999993" customHeight="1">
      <c r="G90" s="510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E89" sqref="E89"/>
    </sheetView>
  </sheetViews>
  <sheetFormatPr defaultRowHeight="9.9499999999999993" customHeight="1"/>
  <cols>
    <col min="1" max="1" width="7.625" style="316" customWidth="1"/>
    <col min="2" max="13" width="6.125" style="316" customWidth="1"/>
    <col min="14" max="26" width="7.625" style="316" customWidth="1"/>
    <col min="27" max="16384" width="9" style="316"/>
  </cols>
  <sheetData>
    <row r="18" spans="1:29" ht="9.9499999999999993" customHeight="1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5" t="s">
        <v>149</v>
      </c>
      <c r="O24" s="211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194</v>
      </c>
      <c r="B25" s="222">
        <v>35.5</v>
      </c>
      <c r="C25" s="222">
        <v>37.4</v>
      </c>
      <c r="D25" s="222">
        <v>42.3</v>
      </c>
      <c r="E25" s="222">
        <v>45.1</v>
      </c>
      <c r="F25" s="222">
        <v>47</v>
      </c>
      <c r="G25" s="222">
        <v>49</v>
      </c>
      <c r="H25" s="222">
        <v>47.4</v>
      </c>
      <c r="I25" s="222">
        <v>30</v>
      </c>
      <c r="J25" s="222">
        <v>29.8</v>
      </c>
      <c r="K25" s="222">
        <v>39.799999999999997</v>
      </c>
      <c r="L25" s="222">
        <v>33.6</v>
      </c>
      <c r="M25" s="222">
        <v>36.700000000000003</v>
      </c>
      <c r="N25" s="291">
        <f>SUM(B25:M25)</f>
        <v>473.6</v>
      </c>
      <c r="O25" s="286">
        <v>105</v>
      </c>
      <c r="P25" s="220"/>
      <c r="Q25" s="397"/>
      <c r="R25" s="397"/>
      <c r="S25" s="220"/>
      <c r="T25" s="220"/>
      <c r="U25" s="220"/>
      <c r="V25" s="220"/>
      <c r="W25" s="220"/>
      <c r="X25" s="220"/>
      <c r="Y25" s="220"/>
      <c r="Z25" s="220"/>
      <c r="AA25" s="1"/>
      <c r="AB25" s="1"/>
      <c r="AC25" s="1"/>
    </row>
    <row r="26" spans="1:29" ht="11.1" customHeight="1">
      <c r="A26" s="10" t="s">
        <v>197</v>
      </c>
      <c r="B26" s="222">
        <v>32.4</v>
      </c>
      <c r="C26" s="222">
        <v>36.200000000000003</v>
      </c>
      <c r="D26" s="222">
        <v>34.1</v>
      </c>
      <c r="E26" s="222">
        <v>46.4</v>
      </c>
      <c r="F26" s="222">
        <v>41.6</v>
      </c>
      <c r="G26" s="222">
        <v>47.6</v>
      </c>
      <c r="H26" s="222">
        <v>44</v>
      </c>
      <c r="I26" s="222">
        <v>27.3</v>
      </c>
      <c r="J26" s="222">
        <v>34.799999999999997</v>
      </c>
      <c r="K26" s="222">
        <v>42</v>
      </c>
      <c r="L26" s="222">
        <v>32.799999999999997</v>
      </c>
      <c r="M26" s="222">
        <v>44.4</v>
      </c>
      <c r="N26" s="291">
        <f>SUM(B26:M26)</f>
        <v>463.59999999999997</v>
      </c>
      <c r="O26" s="286">
        <f>ROUND(N26/N25*100,1)</f>
        <v>97.9</v>
      </c>
      <c r="P26" s="220"/>
      <c r="Q26" s="397"/>
      <c r="R26" s="397"/>
      <c r="S26" s="220"/>
      <c r="T26" s="220"/>
      <c r="U26" s="220"/>
      <c r="V26" s="220"/>
      <c r="W26" s="220"/>
      <c r="X26" s="220"/>
      <c r="Y26" s="220"/>
      <c r="Z26" s="220"/>
      <c r="AA26" s="1"/>
      <c r="AB26" s="1"/>
      <c r="AC26" s="1"/>
    </row>
    <row r="27" spans="1:29" ht="11.1" customHeight="1">
      <c r="A27" s="10" t="s">
        <v>203</v>
      </c>
      <c r="B27" s="222">
        <v>34.799999999999997</v>
      </c>
      <c r="C27" s="222">
        <v>36.4</v>
      </c>
      <c r="D27" s="222">
        <v>35.200000000000003</v>
      </c>
      <c r="E27" s="222">
        <v>49.9</v>
      </c>
      <c r="F27" s="222">
        <v>43.1</v>
      </c>
      <c r="G27" s="222">
        <v>48.2</v>
      </c>
      <c r="H27" s="222">
        <v>44.6</v>
      </c>
      <c r="I27" s="222">
        <v>33.799999999999997</v>
      </c>
      <c r="J27" s="222">
        <v>31.8</v>
      </c>
      <c r="K27" s="222">
        <v>38.1</v>
      </c>
      <c r="L27" s="222">
        <v>36.5</v>
      </c>
      <c r="M27" s="222">
        <v>38.200000000000003</v>
      </c>
      <c r="N27" s="423">
        <f>SUM(B27:M27)</f>
        <v>470.6</v>
      </c>
      <c r="O27" s="286">
        <f t="shared" ref="O27:O29" si="0">ROUND(N27/N26*100,1)</f>
        <v>101.5</v>
      </c>
      <c r="P27" s="220"/>
      <c r="Q27" s="397"/>
      <c r="R27" s="397"/>
      <c r="S27" s="220"/>
      <c r="T27" s="220"/>
      <c r="U27" s="220"/>
      <c r="V27" s="220"/>
      <c r="W27" s="220"/>
      <c r="X27" s="220"/>
      <c r="Y27" s="220"/>
      <c r="Z27" s="220"/>
      <c r="AA27" s="1"/>
      <c r="AB27" s="1"/>
      <c r="AC27" s="1"/>
    </row>
    <row r="28" spans="1:29" ht="11.1" customHeight="1">
      <c r="A28" s="10" t="s">
        <v>210</v>
      </c>
      <c r="B28" s="222">
        <v>33.1</v>
      </c>
      <c r="C28" s="222">
        <v>35.1</v>
      </c>
      <c r="D28" s="222">
        <v>41.1</v>
      </c>
      <c r="E28" s="222">
        <v>42.3</v>
      </c>
      <c r="F28" s="222">
        <v>42.9</v>
      </c>
      <c r="G28" s="222">
        <v>48.7</v>
      </c>
      <c r="H28" s="222">
        <v>50.1</v>
      </c>
      <c r="I28" s="222">
        <v>35.4</v>
      </c>
      <c r="J28" s="222">
        <v>35</v>
      </c>
      <c r="K28" s="222">
        <v>39</v>
      </c>
      <c r="L28" s="222">
        <v>38</v>
      </c>
      <c r="M28" s="222">
        <v>37.299999999999997</v>
      </c>
      <c r="N28" s="423">
        <f>SUM(B28:M28)</f>
        <v>478.00000000000006</v>
      </c>
      <c r="O28" s="286">
        <f t="shared" si="0"/>
        <v>101.6</v>
      </c>
      <c r="P28" s="220"/>
      <c r="Q28" s="397"/>
      <c r="R28" s="397"/>
      <c r="S28" s="220"/>
      <c r="T28" s="220"/>
      <c r="U28" s="220"/>
      <c r="V28" s="220"/>
      <c r="W28" s="220"/>
      <c r="X28" s="220"/>
      <c r="Y28" s="220"/>
      <c r="Z28" s="220"/>
      <c r="AA28" s="1"/>
      <c r="AB28" s="1"/>
      <c r="AC28" s="1"/>
    </row>
    <row r="29" spans="1:29" ht="11.1" customHeight="1">
      <c r="A29" s="10" t="s">
        <v>219</v>
      </c>
      <c r="B29" s="222">
        <v>31</v>
      </c>
      <c r="C29" s="222">
        <v>41.9</v>
      </c>
      <c r="D29" s="222">
        <v>40.700000000000003</v>
      </c>
      <c r="E29" s="222">
        <v>47.3</v>
      </c>
      <c r="F29" s="222"/>
      <c r="G29" s="222"/>
      <c r="H29" s="222"/>
      <c r="I29" s="222"/>
      <c r="J29" s="222"/>
      <c r="K29" s="222"/>
      <c r="L29" s="222"/>
      <c r="M29" s="222"/>
      <c r="N29" s="423">
        <f>SUM(B29:M29)</f>
        <v>160.9</v>
      </c>
      <c r="O29" s="286">
        <f t="shared" si="0"/>
        <v>33.700000000000003</v>
      </c>
      <c r="P29" s="220"/>
      <c r="S29" s="220"/>
      <c r="T29" s="220"/>
      <c r="U29" s="220"/>
      <c r="V29" s="220"/>
      <c r="W29" s="220"/>
      <c r="X29" s="220"/>
      <c r="Y29" s="220"/>
      <c r="Z29" s="220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5" t="s">
        <v>150</v>
      </c>
      <c r="O53" s="211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194</v>
      </c>
      <c r="B54" s="222">
        <v>25.8</v>
      </c>
      <c r="C54" s="222">
        <v>27.6</v>
      </c>
      <c r="D54" s="222">
        <v>27.8</v>
      </c>
      <c r="E54" s="222">
        <v>30.9</v>
      </c>
      <c r="F54" s="222">
        <v>36.200000000000003</v>
      </c>
      <c r="G54" s="222">
        <v>32.1</v>
      </c>
      <c r="H54" s="222">
        <v>31.1</v>
      </c>
      <c r="I54" s="222">
        <v>31.7</v>
      </c>
      <c r="J54" s="222">
        <v>31.5</v>
      </c>
      <c r="K54" s="222">
        <v>35.799999999999997</v>
      </c>
      <c r="L54" s="222">
        <v>36</v>
      </c>
      <c r="M54" s="222">
        <v>42.3</v>
      </c>
      <c r="N54" s="291">
        <f>SUM(B54:M54)/12</f>
        <v>32.4</v>
      </c>
      <c r="O54" s="286">
        <v>109.2</v>
      </c>
      <c r="P54" s="220"/>
      <c r="Q54" s="400"/>
      <c r="R54" s="400"/>
      <c r="S54" s="220"/>
      <c r="T54" s="220"/>
      <c r="U54" s="220"/>
      <c r="V54" s="220"/>
      <c r="W54" s="220"/>
      <c r="X54" s="220"/>
      <c r="Y54" s="220"/>
      <c r="Z54" s="220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197</v>
      </c>
      <c r="B55" s="222">
        <v>38.9</v>
      </c>
      <c r="C55" s="222">
        <v>41.9</v>
      </c>
      <c r="D55" s="222">
        <v>38.6</v>
      </c>
      <c r="E55" s="222">
        <v>40.799999999999997</v>
      </c>
      <c r="F55" s="222">
        <v>45</v>
      </c>
      <c r="G55" s="222">
        <v>43.7</v>
      </c>
      <c r="H55" s="222">
        <v>40.799999999999997</v>
      </c>
      <c r="I55" s="222">
        <v>38.1</v>
      </c>
      <c r="J55" s="222">
        <v>38.200000000000003</v>
      </c>
      <c r="K55" s="222">
        <v>41.2</v>
      </c>
      <c r="L55" s="222">
        <v>41</v>
      </c>
      <c r="M55" s="222">
        <v>48.4</v>
      </c>
      <c r="N55" s="291">
        <f>SUM(B55:M55)/12</f>
        <v>41.383333333333333</v>
      </c>
      <c r="O55" s="286">
        <f>ROUND(N55/N54*100,1)</f>
        <v>127.7</v>
      </c>
      <c r="P55" s="220"/>
      <c r="Q55" s="400"/>
      <c r="R55" s="400"/>
      <c r="S55" s="220"/>
      <c r="T55" s="220"/>
      <c r="U55" s="220"/>
      <c r="V55" s="220"/>
      <c r="W55" s="220"/>
      <c r="X55" s="220"/>
      <c r="Y55" s="220"/>
      <c r="Z55" s="220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203</v>
      </c>
      <c r="B56" s="222">
        <v>46.2</v>
      </c>
      <c r="C56" s="222">
        <v>47.2</v>
      </c>
      <c r="D56" s="222">
        <v>44.6</v>
      </c>
      <c r="E56" s="222">
        <v>49.3</v>
      </c>
      <c r="F56" s="222">
        <v>51.6</v>
      </c>
      <c r="G56" s="222">
        <v>50</v>
      </c>
      <c r="H56" s="222">
        <v>46.9</v>
      </c>
      <c r="I56" s="222">
        <v>46</v>
      </c>
      <c r="J56" s="222">
        <v>43.8</v>
      </c>
      <c r="K56" s="222">
        <v>45.9</v>
      </c>
      <c r="L56" s="222">
        <v>45.7</v>
      </c>
      <c r="M56" s="222">
        <v>42.4</v>
      </c>
      <c r="N56" s="291">
        <f>SUM(B56:M56)/12</f>
        <v>46.633333333333326</v>
      </c>
      <c r="O56" s="286">
        <f t="shared" ref="O56:O58" si="1">ROUND(N56/N55*100,1)</f>
        <v>112.7</v>
      </c>
      <c r="P56" s="220"/>
      <c r="Q56" s="400"/>
      <c r="R56" s="400"/>
      <c r="S56" s="220"/>
      <c r="T56" s="220"/>
      <c r="U56" s="220"/>
      <c r="V56" s="220"/>
      <c r="W56" s="220"/>
      <c r="X56" s="220"/>
      <c r="Y56" s="220"/>
      <c r="Z56" s="220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210</v>
      </c>
      <c r="B57" s="222">
        <v>42.4</v>
      </c>
      <c r="C57" s="222">
        <v>42.8</v>
      </c>
      <c r="D57" s="222">
        <v>43.9</v>
      </c>
      <c r="E57" s="222">
        <v>47.3</v>
      </c>
      <c r="F57" s="222">
        <v>50.1</v>
      </c>
      <c r="G57" s="222">
        <v>52.2</v>
      </c>
      <c r="H57" s="222">
        <v>51.2</v>
      </c>
      <c r="I57" s="222">
        <v>49.2</v>
      </c>
      <c r="J57" s="222">
        <v>48.2</v>
      </c>
      <c r="K57" s="222">
        <v>49.1</v>
      </c>
      <c r="L57" s="222">
        <v>48.9</v>
      </c>
      <c r="M57" s="222">
        <v>50.5</v>
      </c>
      <c r="N57" s="291">
        <f>SUM(B57:M57)/12</f>
        <v>47.983333333333327</v>
      </c>
      <c r="O57" s="286">
        <f t="shared" si="1"/>
        <v>102.9</v>
      </c>
      <c r="P57" s="220"/>
      <c r="Q57" s="400"/>
      <c r="R57" s="400"/>
      <c r="S57" s="220"/>
      <c r="T57" s="220"/>
      <c r="U57" s="220"/>
      <c r="V57" s="220"/>
      <c r="W57" s="220"/>
      <c r="X57" s="220"/>
      <c r="Y57" s="220"/>
      <c r="Z57" s="220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219</v>
      </c>
      <c r="B58" s="222">
        <v>48.3</v>
      </c>
      <c r="C58" s="222">
        <v>50.9</v>
      </c>
      <c r="D58" s="222">
        <v>48.3</v>
      </c>
      <c r="E58" s="222">
        <v>50.5</v>
      </c>
      <c r="F58" s="222"/>
      <c r="G58" s="222"/>
      <c r="H58" s="222"/>
      <c r="I58" s="222"/>
      <c r="J58" s="222"/>
      <c r="K58" s="222"/>
      <c r="L58" s="222"/>
      <c r="M58" s="222"/>
      <c r="N58" s="291">
        <f>SUM(B58:M58)/12</f>
        <v>16.5</v>
      </c>
      <c r="O58" s="286">
        <f t="shared" si="1"/>
        <v>34.4</v>
      </c>
      <c r="P58" s="220"/>
      <c r="Q58" s="294"/>
      <c r="R58" s="294"/>
      <c r="S58" s="220"/>
      <c r="T58" s="220"/>
      <c r="U58" s="220"/>
      <c r="V58" s="220"/>
      <c r="W58" s="220"/>
      <c r="X58" s="220"/>
      <c r="Y58" s="220"/>
      <c r="Z58" s="220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3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5" t="s">
        <v>150</v>
      </c>
      <c r="O83" s="211" t="s">
        <v>152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194</v>
      </c>
      <c r="B84" s="15">
        <v>134.30000000000001</v>
      </c>
      <c r="C84" s="15">
        <v>136.69999999999999</v>
      </c>
      <c r="D84" s="15">
        <v>152.4</v>
      </c>
      <c r="E84" s="15">
        <v>148.30000000000001</v>
      </c>
      <c r="F84" s="15">
        <v>132.19999999999999</v>
      </c>
      <c r="G84" s="15">
        <v>149.5</v>
      </c>
      <c r="H84" s="15">
        <v>151.69999999999999</v>
      </c>
      <c r="I84" s="15">
        <v>94.6</v>
      </c>
      <c r="J84" s="15">
        <v>94.9</v>
      </c>
      <c r="K84" s="15">
        <v>111.9</v>
      </c>
      <c r="L84" s="15">
        <v>93.4</v>
      </c>
      <c r="M84" s="15">
        <v>85.8</v>
      </c>
      <c r="N84" s="290">
        <f>SUM(B84:M84)/12</f>
        <v>123.80833333333335</v>
      </c>
      <c r="O84" s="210">
        <v>96.1</v>
      </c>
      <c r="P84" s="57"/>
      <c r="Q84" s="392"/>
      <c r="R84" s="392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197</v>
      </c>
      <c r="B85" s="15">
        <v>84</v>
      </c>
      <c r="C85" s="15">
        <v>85.9</v>
      </c>
      <c r="D85" s="15">
        <v>88.9</v>
      </c>
      <c r="E85" s="15">
        <v>114.2</v>
      </c>
      <c r="F85" s="15">
        <v>92.2</v>
      </c>
      <c r="G85" s="15">
        <v>108.8</v>
      </c>
      <c r="H85" s="15">
        <v>107.6</v>
      </c>
      <c r="I85" s="15">
        <v>72.599999999999994</v>
      </c>
      <c r="J85" s="15">
        <v>91.1</v>
      </c>
      <c r="K85" s="15">
        <v>101.9</v>
      </c>
      <c r="L85" s="15">
        <v>80</v>
      </c>
      <c r="M85" s="15">
        <v>91.1</v>
      </c>
      <c r="N85" s="290">
        <f>SUM(B85:M85)/12</f>
        <v>93.191666666666663</v>
      </c>
      <c r="O85" s="210">
        <f>ROUND(N85/N84*100,1)</f>
        <v>75.3</v>
      </c>
      <c r="P85" s="57"/>
      <c r="Q85" s="392"/>
      <c r="R85" s="392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203</v>
      </c>
      <c r="B86" s="15">
        <v>76</v>
      </c>
      <c r="C86" s="15">
        <v>76.8</v>
      </c>
      <c r="D86" s="15">
        <v>79.5</v>
      </c>
      <c r="E86" s="15">
        <v>101.2</v>
      </c>
      <c r="F86" s="15">
        <v>83.2</v>
      </c>
      <c r="G86" s="15">
        <v>96.4</v>
      </c>
      <c r="H86" s="15">
        <v>95.3</v>
      </c>
      <c r="I86" s="15">
        <v>73.7</v>
      </c>
      <c r="J86" s="15">
        <v>73.3</v>
      </c>
      <c r="K86" s="15">
        <v>82.8</v>
      </c>
      <c r="L86" s="15">
        <v>79.8</v>
      </c>
      <c r="M86" s="15">
        <v>90.5</v>
      </c>
      <c r="N86" s="290">
        <f>SUM(B86:M86)/12</f>
        <v>84.041666666666657</v>
      </c>
      <c r="O86" s="210">
        <f t="shared" ref="O86" si="2">ROUND(N86/N85*100,1)</f>
        <v>90.2</v>
      </c>
      <c r="P86" s="57"/>
      <c r="Q86" s="392"/>
      <c r="R86" s="392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210</v>
      </c>
      <c r="B87" s="15">
        <v>78</v>
      </c>
      <c r="C87" s="15">
        <v>81.900000000000006</v>
      </c>
      <c r="D87" s="15">
        <v>93.5</v>
      </c>
      <c r="E87" s="15">
        <v>89.1</v>
      </c>
      <c r="F87" s="15">
        <v>85.2</v>
      </c>
      <c r="G87" s="15">
        <v>93.3</v>
      </c>
      <c r="H87" s="15">
        <v>97.7</v>
      </c>
      <c r="I87" s="15">
        <v>72.599999999999994</v>
      </c>
      <c r="J87" s="15">
        <v>73</v>
      </c>
      <c r="K87" s="15">
        <v>79.2</v>
      </c>
      <c r="L87" s="15">
        <v>77.8</v>
      </c>
      <c r="M87" s="15">
        <v>73.400000000000006</v>
      </c>
      <c r="N87" s="290">
        <f>SUM(B87:M87)/12</f>
        <v>82.891666666666666</v>
      </c>
      <c r="O87" s="210">
        <v>98.7</v>
      </c>
      <c r="P87" s="57"/>
      <c r="Q87" s="392"/>
      <c r="R87" s="392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219</v>
      </c>
      <c r="B88" s="15">
        <v>64.900000000000006</v>
      </c>
      <c r="C88" s="15">
        <v>81.8</v>
      </c>
      <c r="D88" s="15">
        <v>84.6</v>
      </c>
      <c r="E88" s="15">
        <v>93.4</v>
      </c>
      <c r="F88" s="15"/>
      <c r="G88" s="15"/>
      <c r="H88" s="15"/>
      <c r="I88" s="15"/>
      <c r="J88" s="15"/>
      <c r="K88" s="15"/>
      <c r="L88" s="15"/>
      <c r="M88" s="15"/>
      <c r="N88" s="290">
        <f>SUM(B88:M88)/12</f>
        <v>27.058333333333334</v>
      </c>
      <c r="O88" s="210"/>
      <c r="P88" s="57"/>
      <c r="Q88" s="493"/>
      <c r="R88" s="493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31"/>
      <c r="D89" s="502"/>
    </row>
    <row r="90" spans="1:26" s="526" customFormat="1" ht="9.9499999999999993" customHeight="1">
      <c r="D90" s="50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Q85" sqref="Q85"/>
    </sheetView>
  </sheetViews>
  <sheetFormatPr defaultRowHeight="9.9499999999999993" customHeight="1"/>
  <cols>
    <col min="1" max="1" width="8" style="512" customWidth="1"/>
    <col min="2" max="13" width="6.125" style="512" customWidth="1"/>
    <col min="14" max="26" width="7.625" style="512" customWidth="1"/>
    <col min="27" max="16384" width="9" style="512"/>
  </cols>
  <sheetData>
    <row r="8" spans="1:26" ht="9.9499999999999993" customHeight="1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</row>
    <row r="9" spans="1:26" ht="9.9499999999999993" customHeight="1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</row>
    <row r="10" spans="1:26" ht="9.9499999999999993" customHeight="1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</row>
    <row r="11" spans="1:26" ht="9.9499999999999993" customHeight="1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</row>
    <row r="12" spans="1:26" ht="9.9499999999999993" customHeight="1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</row>
    <row r="19" spans="1:55" ht="9.9499999999999993" customHeight="1">
      <c r="A19" s="215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</row>
    <row r="20" spans="1:55" ht="9.9499999999999993" customHeight="1">
      <c r="A20" s="215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</row>
    <row r="21" spans="1:55" ht="9.9499999999999993" customHeight="1">
      <c r="A21" s="215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</row>
    <row r="22" spans="1:55" ht="9.9499999999999993" customHeight="1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5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5" t="s">
        <v>149</v>
      </c>
      <c r="O24" s="211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96" t="s">
        <v>194</v>
      </c>
      <c r="B25" s="497">
        <v>74.8</v>
      </c>
      <c r="C25" s="497">
        <v>80</v>
      </c>
      <c r="D25" s="497">
        <v>85.8</v>
      </c>
      <c r="E25" s="497">
        <v>89.3</v>
      </c>
      <c r="F25" s="497">
        <v>92</v>
      </c>
      <c r="G25" s="497">
        <v>92.3</v>
      </c>
      <c r="H25" s="497">
        <v>93.1</v>
      </c>
      <c r="I25" s="497">
        <v>83.1</v>
      </c>
      <c r="J25" s="497">
        <v>74.400000000000006</v>
      </c>
      <c r="K25" s="497">
        <v>84.4</v>
      </c>
      <c r="L25" s="497">
        <v>80.8</v>
      </c>
      <c r="M25" s="497">
        <v>81.400000000000006</v>
      </c>
      <c r="N25" s="291">
        <f>SUM(B25:M25)</f>
        <v>1011.4</v>
      </c>
      <c r="O25" s="286">
        <v>97.1</v>
      </c>
      <c r="P25" s="220"/>
      <c r="Q25" s="397"/>
      <c r="R25" s="397"/>
      <c r="S25" s="220"/>
      <c r="T25" s="220"/>
      <c r="U25" s="220"/>
      <c r="V25" s="220"/>
      <c r="W25" s="220"/>
      <c r="X25" s="220"/>
      <c r="Y25" s="220"/>
      <c r="Z25" s="220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96" t="s">
        <v>197</v>
      </c>
      <c r="B26" s="497">
        <v>67.3</v>
      </c>
      <c r="C26" s="497">
        <v>73</v>
      </c>
      <c r="D26" s="497">
        <v>86.4</v>
      </c>
      <c r="E26" s="497">
        <v>89</v>
      </c>
      <c r="F26" s="497">
        <v>74.5</v>
      </c>
      <c r="G26" s="497">
        <v>91.5</v>
      </c>
      <c r="H26" s="497">
        <v>85.7</v>
      </c>
      <c r="I26" s="497">
        <v>83.3</v>
      </c>
      <c r="J26" s="497">
        <v>85</v>
      </c>
      <c r="K26" s="497">
        <v>90.2</v>
      </c>
      <c r="L26" s="497">
        <v>91.7</v>
      </c>
      <c r="M26" s="497">
        <v>82.4</v>
      </c>
      <c r="N26" s="498">
        <f>SUM(B26:M26)</f>
        <v>1000.0000000000001</v>
      </c>
      <c r="O26" s="499">
        <f>ROUND(N26/N25*100,1)</f>
        <v>98.9</v>
      </c>
      <c r="P26" s="503"/>
      <c r="Q26" s="504"/>
      <c r="R26" s="504"/>
      <c r="S26" s="503"/>
      <c r="T26" s="503"/>
      <c r="U26" s="503"/>
      <c r="V26" s="503"/>
      <c r="W26" s="503"/>
      <c r="X26" s="503"/>
      <c r="Y26" s="503"/>
      <c r="Z26" s="503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96" t="s">
        <v>203</v>
      </c>
      <c r="B27" s="497">
        <v>65.8</v>
      </c>
      <c r="C27" s="497">
        <v>77.2</v>
      </c>
      <c r="D27" s="497">
        <v>98.6</v>
      </c>
      <c r="E27" s="497">
        <v>102.1</v>
      </c>
      <c r="F27" s="497">
        <v>107.9</v>
      </c>
      <c r="G27" s="497">
        <v>110.2</v>
      </c>
      <c r="H27" s="497">
        <v>110.1</v>
      </c>
      <c r="I27" s="497">
        <v>92.2</v>
      </c>
      <c r="J27" s="497">
        <v>93.8</v>
      </c>
      <c r="K27" s="497">
        <v>96.7</v>
      </c>
      <c r="L27" s="497">
        <v>111.1</v>
      </c>
      <c r="M27" s="497">
        <v>104.1</v>
      </c>
      <c r="N27" s="498">
        <f>SUM(B27:M27)</f>
        <v>1169.8</v>
      </c>
      <c r="O27" s="499">
        <f t="shared" ref="O27:O29" si="0">ROUND(N27/N26*100,1)</f>
        <v>117</v>
      </c>
      <c r="P27" s="503"/>
      <c r="Q27" s="504"/>
      <c r="R27" s="504"/>
      <c r="S27" s="503"/>
      <c r="T27" s="503"/>
      <c r="U27" s="503"/>
      <c r="V27" s="503"/>
      <c r="W27" s="503"/>
      <c r="X27" s="503"/>
      <c r="Y27" s="503"/>
      <c r="Z27" s="503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96" t="s">
        <v>210</v>
      </c>
      <c r="B28" s="497">
        <v>86.4</v>
      </c>
      <c r="C28" s="497">
        <v>105.9</v>
      </c>
      <c r="D28" s="497">
        <v>115.8</v>
      </c>
      <c r="E28" s="497">
        <v>124.6</v>
      </c>
      <c r="F28" s="497">
        <v>121.9</v>
      </c>
      <c r="G28" s="497">
        <v>135.4</v>
      </c>
      <c r="H28" s="497">
        <v>137.80000000000001</v>
      </c>
      <c r="I28" s="497">
        <v>127</v>
      </c>
      <c r="J28" s="497">
        <v>126.1</v>
      </c>
      <c r="K28" s="497">
        <v>125.2</v>
      </c>
      <c r="L28" s="497">
        <v>122.8</v>
      </c>
      <c r="M28" s="497">
        <v>110</v>
      </c>
      <c r="N28" s="498">
        <f>SUM(B28:M28)</f>
        <v>1438.8999999999999</v>
      </c>
      <c r="O28" s="499">
        <f t="shared" si="0"/>
        <v>123</v>
      </c>
      <c r="P28" s="503"/>
      <c r="Q28" s="504"/>
      <c r="R28" s="504"/>
      <c r="S28" s="503"/>
      <c r="T28" s="503"/>
      <c r="U28" s="503"/>
      <c r="V28" s="503"/>
      <c r="W28" s="503"/>
      <c r="X28" s="503"/>
      <c r="Y28" s="503"/>
      <c r="Z28" s="503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96" t="s">
        <v>219</v>
      </c>
      <c r="B29" s="497">
        <v>91</v>
      </c>
      <c r="C29" s="497">
        <v>88.5</v>
      </c>
      <c r="D29" s="497">
        <v>127.1</v>
      </c>
      <c r="E29" s="497">
        <v>123.6</v>
      </c>
      <c r="F29" s="497"/>
      <c r="G29" s="497"/>
      <c r="H29" s="497"/>
      <c r="I29" s="497"/>
      <c r="J29" s="497"/>
      <c r="K29" s="497"/>
      <c r="L29" s="497"/>
      <c r="M29" s="497"/>
      <c r="N29" s="498">
        <f>SUM(B29:M29)</f>
        <v>430.20000000000005</v>
      </c>
      <c r="O29" s="499">
        <f t="shared" si="0"/>
        <v>29.9</v>
      </c>
      <c r="P29" s="503"/>
      <c r="Q29" s="505"/>
      <c r="R29" s="505"/>
      <c r="S29" s="503"/>
      <c r="T29" s="503"/>
      <c r="U29" s="503"/>
      <c r="V29" s="503"/>
      <c r="W29" s="503"/>
      <c r="X29" s="503"/>
      <c r="Y29" s="503"/>
      <c r="Z29" s="503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9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21" customFormat="1" ht="11.1" customHeight="1">
      <c r="A53" s="506"/>
      <c r="B53" s="507" t="s">
        <v>90</v>
      </c>
      <c r="C53" s="507" t="s">
        <v>91</v>
      </c>
      <c r="D53" s="507" t="s">
        <v>92</v>
      </c>
      <c r="E53" s="507" t="s">
        <v>93</v>
      </c>
      <c r="F53" s="507" t="s">
        <v>94</v>
      </c>
      <c r="G53" s="507" t="s">
        <v>95</v>
      </c>
      <c r="H53" s="507" t="s">
        <v>96</v>
      </c>
      <c r="I53" s="507" t="s">
        <v>97</v>
      </c>
      <c r="J53" s="507" t="s">
        <v>98</v>
      </c>
      <c r="K53" s="507" t="s">
        <v>99</v>
      </c>
      <c r="L53" s="507" t="s">
        <v>100</v>
      </c>
      <c r="M53" s="507" t="s">
        <v>101</v>
      </c>
      <c r="N53" s="508" t="s">
        <v>150</v>
      </c>
      <c r="O53" s="509" t="s">
        <v>152</v>
      </c>
      <c r="P53" s="510"/>
      <c r="Q53" s="510"/>
      <c r="R53" s="510"/>
      <c r="S53" s="510"/>
      <c r="T53" s="510"/>
      <c r="U53" s="510"/>
      <c r="V53" s="510"/>
      <c r="W53" s="510"/>
      <c r="X53" s="510"/>
      <c r="Y53" s="510"/>
      <c r="Z53" s="510"/>
      <c r="AA53" s="502"/>
      <c r="AB53" s="502"/>
      <c r="AC53" s="502"/>
      <c r="AD53" s="502"/>
      <c r="AE53" s="502"/>
      <c r="AF53" s="502"/>
      <c r="AG53" s="502"/>
      <c r="AH53" s="502"/>
      <c r="AI53" s="502"/>
      <c r="AJ53" s="502"/>
      <c r="AK53" s="502"/>
      <c r="AL53" s="502"/>
      <c r="AM53" s="502"/>
      <c r="AN53" s="502"/>
      <c r="AO53" s="502"/>
      <c r="AP53" s="502"/>
      <c r="AQ53" s="502"/>
      <c r="AR53" s="502"/>
      <c r="AS53" s="502"/>
      <c r="AT53" s="502"/>
      <c r="AU53" s="502"/>
      <c r="AV53" s="502"/>
    </row>
    <row r="54" spans="1:48" s="421" customFormat="1" ht="11.1" customHeight="1">
      <c r="A54" s="496" t="s">
        <v>194</v>
      </c>
      <c r="B54" s="497">
        <v>80</v>
      </c>
      <c r="C54" s="497">
        <v>84.1</v>
      </c>
      <c r="D54" s="497">
        <v>84.5</v>
      </c>
      <c r="E54" s="497">
        <v>90.6</v>
      </c>
      <c r="F54" s="497">
        <v>100.8</v>
      </c>
      <c r="G54" s="497">
        <v>107.1</v>
      </c>
      <c r="H54" s="497">
        <v>100.5</v>
      </c>
      <c r="I54" s="497">
        <v>87.9</v>
      </c>
      <c r="J54" s="497">
        <v>85</v>
      </c>
      <c r="K54" s="497">
        <v>81.8</v>
      </c>
      <c r="L54" s="497">
        <v>84.8</v>
      </c>
      <c r="M54" s="497">
        <v>80.8</v>
      </c>
      <c r="N54" s="498">
        <f>SUM(B54:M54)/12</f>
        <v>88.99166666666666</v>
      </c>
      <c r="O54" s="499">
        <v>105.2</v>
      </c>
      <c r="P54" s="500"/>
      <c r="Q54" s="501"/>
      <c r="R54" s="501"/>
      <c r="S54" s="500"/>
      <c r="T54" s="500"/>
      <c r="U54" s="500"/>
      <c r="V54" s="500"/>
      <c r="W54" s="500"/>
      <c r="X54" s="500"/>
      <c r="Y54" s="500"/>
      <c r="Z54" s="500"/>
      <c r="AA54" s="502"/>
      <c r="AB54" s="502"/>
      <c r="AC54" s="502"/>
      <c r="AD54" s="502"/>
      <c r="AE54" s="502"/>
      <c r="AF54" s="502"/>
      <c r="AG54" s="502"/>
      <c r="AH54" s="502"/>
      <c r="AI54" s="502"/>
      <c r="AJ54" s="502"/>
      <c r="AK54" s="502"/>
      <c r="AL54" s="502"/>
      <c r="AM54" s="502"/>
      <c r="AN54" s="502"/>
      <c r="AO54" s="502"/>
      <c r="AP54" s="502"/>
      <c r="AQ54" s="502"/>
      <c r="AR54" s="502"/>
      <c r="AS54" s="502"/>
      <c r="AT54" s="502"/>
      <c r="AU54" s="502"/>
      <c r="AV54" s="502"/>
    </row>
    <row r="55" spans="1:48" s="421" customFormat="1" ht="11.1" customHeight="1">
      <c r="A55" s="496" t="s">
        <v>197</v>
      </c>
      <c r="B55" s="497">
        <v>87.5</v>
      </c>
      <c r="C55" s="497">
        <v>86</v>
      </c>
      <c r="D55" s="497">
        <v>88.7</v>
      </c>
      <c r="E55" s="497">
        <v>92</v>
      </c>
      <c r="F55" s="497">
        <v>87.1</v>
      </c>
      <c r="G55" s="497">
        <v>88.8</v>
      </c>
      <c r="H55" s="497">
        <v>85.6</v>
      </c>
      <c r="I55" s="497">
        <v>85.8</v>
      </c>
      <c r="J55" s="497">
        <v>84.5</v>
      </c>
      <c r="K55" s="497">
        <v>89.5</v>
      </c>
      <c r="L55" s="497">
        <v>92.2</v>
      </c>
      <c r="M55" s="497">
        <v>85.7</v>
      </c>
      <c r="N55" s="498">
        <f>SUM(B55:M55)/12</f>
        <v>87.783333333333317</v>
      </c>
      <c r="O55" s="499">
        <f t="shared" ref="O55:O56" si="1">ROUND(N55/N54*100,1)</f>
        <v>98.6</v>
      </c>
      <c r="P55" s="500"/>
      <c r="Q55" s="501"/>
      <c r="R55" s="501"/>
      <c r="S55" s="500"/>
      <c r="T55" s="500"/>
      <c r="U55" s="500"/>
      <c r="V55" s="500"/>
      <c r="W55" s="500"/>
      <c r="X55" s="500"/>
      <c r="Y55" s="500"/>
      <c r="Z55" s="500"/>
      <c r="AA55" s="502"/>
      <c r="AB55" s="502"/>
      <c r="AC55" s="502"/>
      <c r="AD55" s="502"/>
      <c r="AE55" s="502"/>
      <c r="AF55" s="502"/>
      <c r="AG55" s="502"/>
      <c r="AH55" s="502"/>
      <c r="AI55" s="502"/>
      <c r="AJ55" s="502"/>
      <c r="AK55" s="502"/>
      <c r="AL55" s="502"/>
      <c r="AM55" s="502"/>
      <c r="AN55" s="502"/>
      <c r="AO55" s="502"/>
      <c r="AP55" s="502"/>
      <c r="AQ55" s="502"/>
      <c r="AR55" s="502"/>
      <c r="AS55" s="502"/>
      <c r="AT55" s="502"/>
      <c r="AU55" s="502"/>
      <c r="AV55" s="502"/>
    </row>
    <row r="56" spans="1:48" s="421" customFormat="1" ht="11.1" customHeight="1">
      <c r="A56" s="496" t="s">
        <v>203</v>
      </c>
      <c r="B56" s="497">
        <v>84</v>
      </c>
      <c r="C56" s="497">
        <v>84.8</v>
      </c>
      <c r="D56" s="497">
        <v>92.1</v>
      </c>
      <c r="E56" s="497">
        <v>91.6</v>
      </c>
      <c r="F56" s="497">
        <v>101.2</v>
      </c>
      <c r="G56" s="497">
        <v>98.3</v>
      </c>
      <c r="H56" s="497">
        <v>99.7</v>
      </c>
      <c r="I56" s="497">
        <v>93.7</v>
      </c>
      <c r="J56" s="497">
        <v>97.1</v>
      </c>
      <c r="K56" s="497">
        <v>93.4</v>
      </c>
      <c r="L56" s="497">
        <v>102.6</v>
      </c>
      <c r="M56" s="497">
        <v>94.6</v>
      </c>
      <c r="N56" s="498">
        <f>SUM(B56:M56)/12</f>
        <v>94.424999999999997</v>
      </c>
      <c r="O56" s="499">
        <f t="shared" si="1"/>
        <v>107.6</v>
      </c>
      <c r="P56" s="500"/>
      <c r="Q56" s="501"/>
      <c r="R56" s="501"/>
      <c r="S56" s="500"/>
      <c r="T56" s="500"/>
      <c r="U56" s="500"/>
      <c r="V56" s="500"/>
      <c r="W56" s="500"/>
      <c r="X56" s="500"/>
      <c r="Y56" s="500"/>
      <c r="Z56" s="500"/>
      <c r="AA56" s="502"/>
    </row>
    <row r="57" spans="1:48" s="421" customFormat="1" ht="11.1" customHeight="1">
      <c r="A57" s="10" t="s">
        <v>210</v>
      </c>
      <c r="B57" s="217">
        <v>92.5</v>
      </c>
      <c r="C57" s="217">
        <v>102.9</v>
      </c>
      <c r="D57" s="217">
        <v>99.4</v>
      </c>
      <c r="E57" s="217">
        <v>109.4</v>
      </c>
      <c r="F57" s="217">
        <v>112.9</v>
      </c>
      <c r="G57" s="217">
        <v>124.7</v>
      </c>
      <c r="H57" s="217">
        <v>123</v>
      </c>
      <c r="I57" s="217">
        <v>131.30000000000001</v>
      </c>
      <c r="J57" s="217">
        <v>130.1</v>
      </c>
      <c r="K57" s="217">
        <v>132.19999999999999</v>
      </c>
      <c r="L57" s="217">
        <v>134.30000000000001</v>
      </c>
      <c r="M57" s="217">
        <v>124.2</v>
      </c>
      <c r="N57" s="498">
        <f>SUM(B57:M57)/12</f>
        <v>118.075</v>
      </c>
      <c r="O57" s="499">
        <v>124.2</v>
      </c>
      <c r="P57" s="500"/>
      <c r="Q57" s="501"/>
      <c r="R57" s="501"/>
      <c r="S57" s="500"/>
      <c r="T57" s="500"/>
      <c r="U57" s="500"/>
      <c r="V57" s="500"/>
      <c r="W57" s="500"/>
      <c r="X57" s="500"/>
      <c r="Y57" s="500"/>
      <c r="Z57" s="500"/>
      <c r="AA57" s="502"/>
    </row>
    <row r="58" spans="1:48" s="214" customFormat="1" ht="11.1" customHeight="1">
      <c r="A58" s="10" t="s">
        <v>219</v>
      </c>
      <c r="B58" s="217">
        <v>120.5</v>
      </c>
      <c r="C58" s="217">
        <v>109</v>
      </c>
      <c r="D58" s="217">
        <v>119.8</v>
      </c>
      <c r="E58" s="217">
        <v>121.6</v>
      </c>
      <c r="F58" s="217"/>
      <c r="G58" s="217"/>
      <c r="H58" s="217"/>
      <c r="I58" s="217"/>
      <c r="J58" s="217"/>
      <c r="K58" s="217"/>
      <c r="L58" s="217"/>
      <c r="M58" s="217"/>
      <c r="N58" s="291">
        <f>SUM(B58:M58)/12</f>
        <v>39.241666666666667</v>
      </c>
      <c r="O58" s="499"/>
      <c r="P58" s="224"/>
      <c r="Q58" s="494"/>
      <c r="R58" s="494"/>
      <c r="S58" s="224"/>
      <c r="T58" s="224"/>
      <c r="U58" s="224"/>
      <c r="V58" s="224"/>
      <c r="W58" s="224"/>
      <c r="X58" s="224"/>
      <c r="Y58" s="224"/>
      <c r="Z58" s="224"/>
      <c r="AA58" s="212"/>
    </row>
    <row r="59" spans="1:48" ht="9.9499999999999993" customHeight="1">
      <c r="A59" s="215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5"/>
    </row>
    <row r="68" spans="18:18" ht="9.9499999999999993" customHeight="1">
      <c r="R68" s="495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4" customFormat="1" ht="11.1" customHeight="1">
      <c r="A83" s="15"/>
      <c r="B83" s="208" t="s">
        <v>90</v>
      </c>
      <c r="C83" s="208" t="s">
        <v>91</v>
      </c>
      <c r="D83" s="208" t="s">
        <v>92</v>
      </c>
      <c r="E83" s="208" t="s">
        <v>93</v>
      </c>
      <c r="F83" s="208" t="s">
        <v>94</v>
      </c>
      <c r="G83" s="208" t="s">
        <v>95</v>
      </c>
      <c r="H83" s="208" t="s">
        <v>96</v>
      </c>
      <c r="I83" s="208" t="s">
        <v>97</v>
      </c>
      <c r="J83" s="208" t="s">
        <v>98</v>
      </c>
      <c r="K83" s="208" t="s">
        <v>99</v>
      </c>
      <c r="L83" s="208" t="s">
        <v>100</v>
      </c>
      <c r="M83" s="208" t="s">
        <v>101</v>
      </c>
      <c r="N83" s="285" t="s">
        <v>150</v>
      </c>
      <c r="O83" s="211" t="s">
        <v>152</v>
      </c>
      <c r="P83" s="223"/>
      <c r="Q83" s="223"/>
      <c r="R83" s="223"/>
      <c r="S83" s="223"/>
      <c r="T83" s="223"/>
      <c r="U83" s="223"/>
      <c r="V83" s="223"/>
      <c r="W83" s="223"/>
      <c r="X83" s="223"/>
      <c r="Y83" s="223"/>
      <c r="Z83" s="223"/>
    </row>
    <row r="84" spans="1:26" s="214" customFormat="1" ht="11.1" customHeight="1">
      <c r="A84" s="10" t="s">
        <v>194</v>
      </c>
      <c r="B84" s="210">
        <v>93.2</v>
      </c>
      <c r="C84" s="210">
        <v>95</v>
      </c>
      <c r="D84" s="210">
        <v>101.6</v>
      </c>
      <c r="E84" s="210">
        <v>98.6</v>
      </c>
      <c r="F84" s="210">
        <v>90.8</v>
      </c>
      <c r="G84" s="210">
        <v>85.8</v>
      </c>
      <c r="H84" s="210">
        <v>92.8</v>
      </c>
      <c r="I84" s="210">
        <v>94.8</v>
      </c>
      <c r="J84" s="210">
        <v>87.7</v>
      </c>
      <c r="K84" s="210">
        <v>103.1</v>
      </c>
      <c r="L84" s="210">
        <v>95.2</v>
      </c>
      <c r="M84" s="210">
        <v>100.7</v>
      </c>
      <c r="N84" s="290">
        <f t="shared" ref="N84:N88" si="2">SUM(B84:M84)/12</f>
        <v>94.941666666666663</v>
      </c>
      <c r="O84" s="296">
        <v>92.6</v>
      </c>
      <c r="P84" s="212"/>
      <c r="Q84" s="401"/>
      <c r="R84" s="401"/>
      <c r="S84" s="212"/>
      <c r="T84" s="212"/>
      <c r="U84" s="212"/>
      <c r="V84" s="212"/>
      <c r="W84" s="212"/>
      <c r="X84" s="212"/>
      <c r="Y84" s="212"/>
      <c r="Z84" s="212"/>
    </row>
    <row r="85" spans="1:26" s="214" customFormat="1" ht="11.1" customHeight="1">
      <c r="A85" s="10" t="s">
        <v>197</v>
      </c>
      <c r="B85" s="210">
        <v>76</v>
      </c>
      <c r="C85" s="210">
        <v>85.1</v>
      </c>
      <c r="D85" s="210">
        <v>97.4</v>
      </c>
      <c r="E85" s="210">
        <v>96.6</v>
      </c>
      <c r="F85" s="210">
        <v>86</v>
      </c>
      <c r="G85" s="210">
        <v>103.1</v>
      </c>
      <c r="H85" s="210">
        <v>100.1</v>
      </c>
      <c r="I85" s="210">
        <v>97.1</v>
      </c>
      <c r="J85" s="210">
        <v>100.5</v>
      </c>
      <c r="K85" s="210">
        <v>100.8</v>
      </c>
      <c r="L85" s="210">
        <v>99.4</v>
      </c>
      <c r="M85" s="210">
        <v>96.3</v>
      </c>
      <c r="N85" s="290">
        <f t="shared" si="2"/>
        <v>94.866666666666674</v>
      </c>
      <c r="O85" s="296">
        <f t="shared" ref="O85:O88" si="3">ROUND(N85/N84*100,1)</f>
        <v>99.9</v>
      </c>
      <c r="P85" s="212"/>
      <c r="Q85" s="401"/>
      <c r="R85" s="401"/>
      <c r="S85" s="212"/>
      <c r="T85" s="212"/>
      <c r="U85" s="212"/>
      <c r="V85" s="212"/>
      <c r="W85" s="212"/>
      <c r="X85" s="212"/>
      <c r="Y85" s="212"/>
      <c r="Z85" s="212"/>
    </row>
    <row r="86" spans="1:26" s="214" customFormat="1" ht="11.1" customHeight="1">
      <c r="A86" s="10" t="s">
        <v>203</v>
      </c>
      <c r="B86" s="210">
        <v>78.599999999999994</v>
      </c>
      <c r="C86" s="210">
        <v>91.1</v>
      </c>
      <c r="D86" s="210">
        <v>107.4</v>
      </c>
      <c r="E86" s="210">
        <v>111.5</v>
      </c>
      <c r="F86" s="210">
        <v>106.9</v>
      </c>
      <c r="G86" s="210">
        <v>112</v>
      </c>
      <c r="H86" s="210">
        <v>110.5</v>
      </c>
      <c r="I86" s="210">
        <v>98.5</v>
      </c>
      <c r="J86" s="210">
        <v>96.5</v>
      </c>
      <c r="K86" s="210">
        <v>103.5</v>
      </c>
      <c r="L86" s="210">
        <v>108.7</v>
      </c>
      <c r="M86" s="210">
        <v>109.6</v>
      </c>
      <c r="N86" s="290">
        <f t="shared" si="2"/>
        <v>102.89999999999999</v>
      </c>
      <c r="O86" s="296">
        <f t="shared" si="3"/>
        <v>108.5</v>
      </c>
      <c r="P86" s="212"/>
      <c r="Q86" s="401"/>
      <c r="R86" s="401"/>
      <c r="S86" s="212"/>
      <c r="T86" s="212"/>
      <c r="U86" s="212"/>
      <c r="V86" s="212"/>
      <c r="W86" s="212"/>
      <c r="X86" s="212"/>
      <c r="Y86" s="212"/>
      <c r="Z86" s="212"/>
    </row>
    <row r="87" spans="1:26" s="214" customFormat="1" ht="11.1" customHeight="1">
      <c r="A87" s="10" t="s">
        <v>210</v>
      </c>
      <c r="B87" s="210">
        <v>93.4</v>
      </c>
      <c r="C87" s="210">
        <v>103.1</v>
      </c>
      <c r="D87" s="210">
        <v>116.2</v>
      </c>
      <c r="E87" s="210">
        <v>114.5</v>
      </c>
      <c r="F87" s="210">
        <v>108.1</v>
      </c>
      <c r="G87" s="210">
        <v>109</v>
      </c>
      <c r="H87" s="210">
        <v>112</v>
      </c>
      <c r="I87" s="210">
        <v>96.6</v>
      </c>
      <c r="J87" s="210">
        <v>97</v>
      </c>
      <c r="K87" s="210">
        <v>94.7</v>
      </c>
      <c r="L87" s="210">
        <v>91.3</v>
      </c>
      <c r="M87" s="210">
        <v>89</v>
      </c>
      <c r="N87" s="290">
        <f t="shared" si="2"/>
        <v>102.07499999999999</v>
      </c>
      <c r="O87" s="296">
        <f t="shared" si="3"/>
        <v>99.2</v>
      </c>
      <c r="P87" s="212"/>
      <c r="Q87" s="401"/>
      <c r="R87" s="401"/>
      <c r="S87" s="212"/>
      <c r="T87" s="212"/>
      <c r="U87" s="212"/>
      <c r="V87" s="212"/>
      <c r="W87" s="212"/>
      <c r="X87" s="212"/>
      <c r="Y87" s="212"/>
      <c r="Z87" s="212"/>
    </row>
    <row r="88" spans="1:26" s="214" customFormat="1" ht="11.1" customHeight="1">
      <c r="A88" s="10" t="s">
        <v>219</v>
      </c>
      <c r="B88" s="210">
        <v>76</v>
      </c>
      <c r="C88" s="210">
        <v>82.2</v>
      </c>
      <c r="D88" s="210">
        <v>106.4</v>
      </c>
      <c r="E88" s="210">
        <v>101.7</v>
      </c>
      <c r="F88" s="210"/>
      <c r="G88" s="210"/>
      <c r="H88" s="210"/>
      <c r="I88" s="210"/>
      <c r="J88" s="210"/>
      <c r="K88" s="210"/>
      <c r="L88" s="210"/>
      <c r="M88" s="210"/>
      <c r="N88" s="290">
        <f t="shared" si="2"/>
        <v>30.525000000000002</v>
      </c>
      <c r="O88" s="296">
        <f t="shared" si="3"/>
        <v>29.9</v>
      </c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</row>
    <row r="89" spans="1:26" ht="9.9499999999999993" customHeight="1">
      <c r="E89" s="547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workbookViewId="0">
      <selection activeCell="E89" sqref="E89"/>
    </sheetView>
  </sheetViews>
  <sheetFormatPr defaultRowHeight="9.9499999999999993" customHeight="1"/>
  <cols>
    <col min="1" max="1" width="8" style="511" customWidth="1"/>
    <col min="2" max="13" width="6.125" style="511" customWidth="1"/>
    <col min="14" max="26" width="7.625" style="511" customWidth="1"/>
    <col min="27" max="16384" width="9" style="511"/>
  </cols>
  <sheetData>
    <row r="8" spans="1:26" ht="9.9499999999999993" customHeight="1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</row>
    <row r="9" spans="1:26" ht="9.9499999999999993" customHeight="1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</row>
    <row r="10" spans="1:26" ht="9.9499999999999993" customHeight="1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</row>
    <row r="11" spans="1:26" ht="9.9499999999999993" customHeight="1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</row>
    <row r="12" spans="1:26" ht="9.9499999999999993" customHeight="1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</row>
    <row r="19" spans="1:55" ht="9.9499999999999993" customHeight="1">
      <c r="A19" s="215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</row>
    <row r="20" spans="1:55" ht="9.9499999999999993" customHeight="1">
      <c r="A20" s="215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</row>
    <row r="21" spans="1:55" ht="9.9499999999999993" customHeight="1">
      <c r="A21" s="215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</row>
    <row r="22" spans="1:55" ht="9.9499999999999993" customHeight="1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5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5" t="s">
        <v>149</v>
      </c>
      <c r="O24" s="211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194</v>
      </c>
      <c r="B25" s="217">
        <v>7.5</v>
      </c>
      <c r="C25" s="217">
        <v>8</v>
      </c>
      <c r="D25" s="217">
        <v>8.6</v>
      </c>
      <c r="E25" s="217">
        <v>8.9</v>
      </c>
      <c r="F25" s="217">
        <v>9.1999999999999993</v>
      </c>
      <c r="G25" s="217">
        <v>9.1999999999999993</v>
      </c>
      <c r="H25" s="217">
        <v>9.3000000000000007</v>
      </c>
      <c r="I25" s="217">
        <v>8.3000000000000007</v>
      </c>
      <c r="J25" s="217">
        <v>7.4</v>
      </c>
      <c r="K25" s="217">
        <v>8.4</v>
      </c>
      <c r="L25" s="217">
        <v>8.1</v>
      </c>
      <c r="M25" s="217">
        <v>8.1</v>
      </c>
      <c r="N25" s="291">
        <f>SUM(B25:M25)</f>
        <v>101</v>
      </c>
      <c r="O25" s="286">
        <v>97.1</v>
      </c>
      <c r="P25" s="220"/>
      <c r="Q25" s="397"/>
      <c r="R25" s="397"/>
      <c r="S25" s="220"/>
      <c r="T25" s="220"/>
      <c r="U25" s="220"/>
      <c r="V25" s="220"/>
      <c r="W25" s="220"/>
      <c r="X25" s="220"/>
      <c r="Y25" s="220"/>
      <c r="Z25" s="220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197</v>
      </c>
      <c r="B26" s="217">
        <v>6.7</v>
      </c>
      <c r="C26" s="217">
        <v>7.3</v>
      </c>
      <c r="D26" s="217">
        <v>8.6</v>
      </c>
      <c r="E26" s="217">
        <v>8.9</v>
      </c>
      <c r="F26" s="217">
        <v>7.5</v>
      </c>
      <c r="G26" s="217">
        <v>9.1</v>
      </c>
      <c r="H26" s="217">
        <v>8.6</v>
      </c>
      <c r="I26" s="217">
        <v>8.3000000000000007</v>
      </c>
      <c r="J26" s="217">
        <v>8.5</v>
      </c>
      <c r="K26" s="217">
        <v>9</v>
      </c>
      <c r="L26" s="217">
        <v>9.1999999999999993</v>
      </c>
      <c r="M26" s="217">
        <v>8.1999999999999993</v>
      </c>
      <c r="N26" s="291">
        <f>SUM(B26:M26)</f>
        <v>99.9</v>
      </c>
      <c r="O26" s="286">
        <f>ROUND(N26/N25*100,1)</f>
        <v>98.9</v>
      </c>
      <c r="P26" s="220"/>
      <c r="Q26" s="397"/>
      <c r="R26" s="397"/>
      <c r="S26" s="220"/>
      <c r="T26" s="220"/>
      <c r="U26" s="220"/>
      <c r="V26" s="220"/>
      <c r="W26" s="220"/>
      <c r="X26" s="220"/>
      <c r="Y26" s="220"/>
      <c r="Z26" s="220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203</v>
      </c>
      <c r="B27" s="217">
        <v>6.6</v>
      </c>
      <c r="C27" s="217">
        <v>7.7</v>
      </c>
      <c r="D27" s="217">
        <v>9.9</v>
      </c>
      <c r="E27" s="217">
        <v>10.199999999999999</v>
      </c>
      <c r="F27" s="217">
        <v>10.8</v>
      </c>
      <c r="G27" s="217">
        <v>11</v>
      </c>
      <c r="H27" s="217">
        <v>11</v>
      </c>
      <c r="I27" s="217">
        <v>9.1999999999999993</v>
      </c>
      <c r="J27" s="217">
        <v>9.4</v>
      </c>
      <c r="K27" s="217">
        <v>9.6999999999999993</v>
      </c>
      <c r="L27" s="217">
        <v>11.1</v>
      </c>
      <c r="M27" s="217">
        <v>10.4</v>
      </c>
      <c r="N27" s="423">
        <f>SUM(B27:M27)</f>
        <v>117.00000000000001</v>
      </c>
      <c r="O27" s="286">
        <f t="shared" ref="O27:O29" si="0">ROUND(N27/N26*100,1)</f>
        <v>117.1</v>
      </c>
      <c r="P27" s="220"/>
      <c r="Q27" s="397"/>
      <c r="R27" s="397"/>
      <c r="S27" s="220"/>
      <c r="T27" s="220"/>
      <c r="U27" s="220"/>
      <c r="V27" s="220"/>
      <c r="W27" s="220"/>
      <c r="X27" s="220"/>
      <c r="Y27" s="220"/>
      <c r="Z27" s="220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210</v>
      </c>
      <c r="B28" s="217">
        <v>8.6</v>
      </c>
      <c r="C28" s="217">
        <v>10.6</v>
      </c>
      <c r="D28" s="217">
        <v>11.6</v>
      </c>
      <c r="E28" s="217">
        <v>12.5</v>
      </c>
      <c r="F28" s="217">
        <v>12.2</v>
      </c>
      <c r="G28" s="217">
        <v>13.5</v>
      </c>
      <c r="H28" s="217">
        <v>13.8</v>
      </c>
      <c r="I28" s="217">
        <v>12.7</v>
      </c>
      <c r="J28" s="217">
        <v>12.6</v>
      </c>
      <c r="K28" s="217">
        <v>12.5</v>
      </c>
      <c r="L28" s="217">
        <v>12.3</v>
      </c>
      <c r="M28" s="217">
        <v>11</v>
      </c>
      <c r="N28" s="291">
        <f>SUM(B28:M28)</f>
        <v>143.9</v>
      </c>
      <c r="O28" s="286">
        <f t="shared" si="0"/>
        <v>123</v>
      </c>
      <c r="P28" s="220"/>
      <c r="Q28" s="397"/>
      <c r="R28" s="397"/>
      <c r="S28" s="220"/>
      <c r="T28" s="220"/>
      <c r="U28" s="220"/>
      <c r="V28" s="220"/>
      <c r="W28" s="220"/>
      <c r="X28" s="220"/>
      <c r="Y28" s="220"/>
      <c r="Z28" s="220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219</v>
      </c>
      <c r="B29" s="217">
        <v>9.1</v>
      </c>
      <c r="C29" s="217">
        <v>8.9</v>
      </c>
      <c r="D29" s="217">
        <v>12.7</v>
      </c>
      <c r="E29" s="217">
        <v>12.4</v>
      </c>
      <c r="F29" s="217"/>
      <c r="G29" s="217"/>
      <c r="H29" s="217"/>
      <c r="I29" s="217"/>
      <c r="J29" s="217"/>
      <c r="K29" s="217"/>
      <c r="L29" s="217"/>
      <c r="M29" s="217"/>
      <c r="N29" s="291">
        <f>SUM(B29:M29)</f>
        <v>43.1</v>
      </c>
      <c r="O29" s="286">
        <f t="shared" si="0"/>
        <v>30</v>
      </c>
      <c r="P29" s="220"/>
      <c r="Q29" s="294"/>
      <c r="R29" s="294"/>
      <c r="S29" s="220"/>
      <c r="T29" s="220"/>
      <c r="U29" s="220"/>
      <c r="V29" s="220"/>
      <c r="W29" s="220"/>
      <c r="X29" s="220"/>
      <c r="Y29" s="220"/>
      <c r="Z29" s="220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9"/>
    </row>
    <row r="53" spans="1:48" s="214" customFormat="1" ht="11.1" customHeight="1">
      <c r="A53" s="15"/>
      <c r="B53" s="208" t="s">
        <v>90</v>
      </c>
      <c r="C53" s="208" t="s">
        <v>91</v>
      </c>
      <c r="D53" s="208" t="s">
        <v>92</v>
      </c>
      <c r="E53" s="208" t="s">
        <v>93</v>
      </c>
      <c r="F53" s="208" t="s">
        <v>94</v>
      </c>
      <c r="G53" s="208" t="s">
        <v>95</v>
      </c>
      <c r="H53" s="208" t="s">
        <v>96</v>
      </c>
      <c r="I53" s="208" t="s">
        <v>97</v>
      </c>
      <c r="J53" s="208" t="s">
        <v>98</v>
      </c>
      <c r="K53" s="208" t="s">
        <v>99</v>
      </c>
      <c r="L53" s="208" t="s">
        <v>100</v>
      </c>
      <c r="M53" s="208" t="s">
        <v>101</v>
      </c>
      <c r="N53" s="285" t="s">
        <v>150</v>
      </c>
      <c r="O53" s="211" t="s">
        <v>152</v>
      </c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12"/>
      <c r="AB53" s="212"/>
      <c r="AC53" s="212"/>
      <c r="AD53" s="212"/>
      <c r="AE53" s="212"/>
      <c r="AF53" s="212"/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</row>
    <row r="54" spans="1:48" s="214" customFormat="1" ht="11.1" customHeight="1">
      <c r="A54" s="10" t="s">
        <v>194</v>
      </c>
      <c r="B54" s="217">
        <v>8</v>
      </c>
      <c r="C54" s="217">
        <v>8.4</v>
      </c>
      <c r="D54" s="217">
        <v>8.5</v>
      </c>
      <c r="E54" s="217">
        <v>9.1</v>
      </c>
      <c r="F54" s="217">
        <v>10.1</v>
      </c>
      <c r="G54" s="217">
        <v>10.7</v>
      </c>
      <c r="H54" s="217">
        <v>10.1</v>
      </c>
      <c r="I54" s="217">
        <v>8.8000000000000007</v>
      </c>
      <c r="J54" s="217">
        <v>8.5</v>
      </c>
      <c r="K54" s="217">
        <v>8.1999999999999993</v>
      </c>
      <c r="L54" s="217">
        <v>8.5</v>
      </c>
      <c r="M54" s="217">
        <v>8.1</v>
      </c>
      <c r="N54" s="291">
        <f>SUM(B54:M54)/12</f>
        <v>8.9166666666666661</v>
      </c>
      <c r="O54" s="286">
        <v>105.4</v>
      </c>
      <c r="P54" s="224"/>
      <c r="Q54" s="391"/>
      <c r="R54" s="391"/>
      <c r="S54" s="224"/>
      <c r="T54" s="224"/>
      <c r="U54" s="224"/>
      <c r="V54" s="224"/>
      <c r="W54" s="224"/>
      <c r="X54" s="224"/>
      <c r="Y54" s="224"/>
      <c r="Z54" s="224"/>
      <c r="AA54" s="212"/>
      <c r="AB54" s="212"/>
      <c r="AC54" s="212"/>
      <c r="AD54" s="212"/>
      <c r="AE54" s="212"/>
      <c r="AF54" s="212"/>
      <c r="AG54" s="212"/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</row>
    <row r="55" spans="1:48" s="214" customFormat="1" ht="11.1" customHeight="1">
      <c r="A55" s="10" t="s">
        <v>197</v>
      </c>
      <c r="B55" s="217">
        <v>8.6999999999999993</v>
      </c>
      <c r="C55" s="217">
        <v>8.6</v>
      </c>
      <c r="D55" s="217">
        <v>8.9</v>
      </c>
      <c r="E55" s="217">
        <v>9.1999999999999993</v>
      </c>
      <c r="F55" s="217">
        <v>8.6999999999999993</v>
      </c>
      <c r="G55" s="217">
        <v>8.9</v>
      </c>
      <c r="H55" s="217">
        <v>8.6</v>
      </c>
      <c r="I55" s="217">
        <v>8.6</v>
      </c>
      <c r="J55" s="217">
        <v>8.5</v>
      </c>
      <c r="K55" s="217">
        <v>8.9</v>
      </c>
      <c r="L55" s="217">
        <v>9.1999999999999993</v>
      </c>
      <c r="M55" s="217">
        <v>8.6</v>
      </c>
      <c r="N55" s="291">
        <f>SUM(B55:M55)/12</f>
        <v>8.7833333333333332</v>
      </c>
      <c r="O55" s="286">
        <f t="shared" ref="O55:O56" si="1">ROUND(N55/N54*100,1)</f>
        <v>98.5</v>
      </c>
      <c r="P55" s="224"/>
      <c r="Q55" s="391"/>
      <c r="R55" s="391"/>
      <c r="S55" s="224"/>
      <c r="T55" s="224"/>
      <c r="U55" s="224"/>
      <c r="V55" s="224"/>
      <c r="W55" s="224"/>
      <c r="X55" s="224"/>
      <c r="Y55" s="224"/>
      <c r="Z55" s="224"/>
      <c r="AA55" s="212"/>
      <c r="AB55" s="212"/>
      <c r="AC55" s="212"/>
      <c r="AD55" s="212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</row>
    <row r="56" spans="1:48" s="214" customFormat="1" ht="11.1" customHeight="1">
      <c r="A56" s="10" t="s">
        <v>203</v>
      </c>
      <c r="B56" s="217">
        <v>8.4</v>
      </c>
      <c r="C56" s="217">
        <v>8.5</v>
      </c>
      <c r="D56" s="217">
        <v>9.1999999999999993</v>
      </c>
      <c r="E56" s="217">
        <v>9.1999999999999993</v>
      </c>
      <c r="F56" s="217">
        <v>10.1</v>
      </c>
      <c r="G56" s="217">
        <v>9.8000000000000007</v>
      </c>
      <c r="H56" s="217">
        <v>10</v>
      </c>
      <c r="I56" s="217">
        <v>9.4</v>
      </c>
      <c r="J56" s="217">
        <v>9.6999999999999993</v>
      </c>
      <c r="K56" s="217">
        <v>9.3000000000000007</v>
      </c>
      <c r="L56" s="217">
        <v>10.3</v>
      </c>
      <c r="M56" s="217">
        <v>9.5</v>
      </c>
      <c r="N56" s="291">
        <f>SUM(B56:M56)/12</f>
        <v>9.4500000000000011</v>
      </c>
      <c r="O56" s="286">
        <f t="shared" si="1"/>
        <v>107.6</v>
      </c>
      <c r="P56" s="224"/>
      <c r="Q56" s="391"/>
      <c r="R56" s="391"/>
      <c r="S56" s="224"/>
      <c r="T56" s="224"/>
      <c r="U56" s="224"/>
      <c r="V56" s="224"/>
      <c r="W56" s="224"/>
      <c r="X56" s="224"/>
      <c r="Y56" s="224"/>
      <c r="Z56" s="224"/>
      <c r="AA56" s="212"/>
    </row>
    <row r="57" spans="1:48" s="214" customFormat="1" ht="11.1" customHeight="1">
      <c r="A57" s="10" t="s">
        <v>210</v>
      </c>
      <c r="B57" s="217">
        <v>9.3000000000000007</v>
      </c>
      <c r="C57" s="217">
        <v>10.3</v>
      </c>
      <c r="D57" s="217">
        <v>9.9</v>
      </c>
      <c r="E57" s="217">
        <v>10.9</v>
      </c>
      <c r="F57" s="217">
        <v>11.3</v>
      </c>
      <c r="G57" s="217">
        <v>12.5</v>
      </c>
      <c r="H57" s="217">
        <v>12.3</v>
      </c>
      <c r="I57" s="217">
        <v>13.1</v>
      </c>
      <c r="J57" s="217">
        <v>13</v>
      </c>
      <c r="K57" s="217">
        <v>13.2</v>
      </c>
      <c r="L57" s="217">
        <v>13.4</v>
      </c>
      <c r="M57" s="217">
        <v>12.4</v>
      </c>
      <c r="N57" s="291">
        <f>SUM(B57:M57)/12</f>
        <v>11.799999999999999</v>
      </c>
      <c r="O57" s="286">
        <v>124.2</v>
      </c>
      <c r="P57" s="224"/>
      <c r="Q57" s="391"/>
      <c r="R57" s="391"/>
      <c r="S57" s="224"/>
      <c r="T57" s="224"/>
      <c r="U57" s="224"/>
      <c r="V57" s="224"/>
      <c r="W57" s="224"/>
      <c r="X57" s="224"/>
      <c r="Y57" s="224"/>
      <c r="Z57" s="224"/>
      <c r="AA57" s="212"/>
    </row>
    <row r="58" spans="1:48" s="214" customFormat="1" ht="11.1" customHeight="1">
      <c r="A58" s="10" t="s">
        <v>219</v>
      </c>
      <c r="B58" s="217">
        <v>12</v>
      </c>
      <c r="C58" s="217">
        <v>10.9</v>
      </c>
      <c r="D58" s="217">
        <v>12</v>
      </c>
      <c r="E58" s="217">
        <v>12.2</v>
      </c>
      <c r="F58" s="217"/>
      <c r="G58" s="217"/>
      <c r="H58" s="217"/>
      <c r="I58" s="217"/>
      <c r="J58" s="217"/>
      <c r="K58" s="217"/>
      <c r="L58" s="217"/>
      <c r="M58" s="217"/>
      <c r="N58" s="291">
        <f>SUM(B58:M58)/12</f>
        <v>3.9249999999999994</v>
      </c>
      <c r="O58" s="286">
        <f t="shared" ref="O58" si="2">ROUND(N58/N57*100,1)</f>
        <v>33.299999999999997</v>
      </c>
      <c r="P58" s="224"/>
      <c r="Q58" s="494"/>
      <c r="R58" s="494"/>
      <c r="S58" s="224"/>
      <c r="T58" s="224"/>
      <c r="U58" s="224"/>
      <c r="V58" s="224"/>
      <c r="W58" s="224"/>
      <c r="X58" s="224"/>
      <c r="Y58" s="224"/>
      <c r="Z58" s="224"/>
      <c r="AA58" s="212"/>
    </row>
    <row r="59" spans="1:48" ht="9.9499999999999993" customHeight="1">
      <c r="A59" s="215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5"/>
    </row>
    <row r="68" spans="18:18" ht="9.9499999999999993" customHeight="1">
      <c r="R68" s="495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4" customFormat="1" ht="11.1" customHeight="1">
      <c r="A83" s="15"/>
      <c r="B83" s="208" t="s">
        <v>90</v>
      </c>
      <c r="C83" s="208" t="s">
        <v>91</v>
      </c>
      <c r="D83" s="208" t="s">
        <v>92</v>
      </c>
      <c r="E83" s="208" t="s">
        <v>93</v>
      </c>
      <c r="F83" s="208" t="s">
        <v>94</v>
      </c>
      <c r="G83" s="208" t="s">
        <v>95</v>
      </c>
      <c r="H83" s="208" t="s">
        <v>96</v>
      </c>
      <c r="I83" s="208" t="s">
        <v>97</v>
      </c>
      <c r="J83" s="208" t="s">
        <v>98</v>
      </c>
      <c r="K83" s="208" t="s">
        <v>99</v>
      </c>
      <c r="L83" s="208" t="s">
        <v>100</v>
      </c>
      <c r="M83" s="208" t="s">
        <v>101</v>
      </c>
      <c r="N83" s="285" t="s">
        <v>150</v>
      </c>
      <c r="O83" s="211" t="s">
        <v>152</v>
      </c>
      <c r="P83" s="223"/>
      <c r="Q83" s="223"/>
      <c r="R83" s="223"/>
      <c r="S83" s="223"/>
      <c r="T83" s="223"/>
      <c r="U83" s="223"/>
      <c r="V83" s="223"/>
      <c r="W83" s="223"/>
      <c r="X83" s="223"/>
      <c r="Y83" s="223"/>
      <c r="Z83" s="223"/>
    </row>
    <row r="84" spans="1:26" s="214" customFormat="1" ht="11.1" customHeight="1">
      <c r="A84" s="10" t="s">
        <v>194</v>
      </c>
      <c r="B84" s="210">
        <v>93.2</v>
      </c>
      <c r="C84" s="210">
        <v>95</v>
      </c>
      <c r="D84" s="210">
        <v>101.6</v>
      </c>
      <c r="E84" s="210">
        <v>98.6</v>
      </c>
      <c r="F84" s="210">
        <v>90.8</v>
      </c>
      <c r="G84" s="210">
        <v>85.8</v>
      </c>
      <c r="H84" s="210">
        <v>92.8</v>
      </c>
      <c r="I84" s="210">
        <v>94.8</v>
      </c>
      <c r="J84" s="210">
        <v>87.7</v>
      </c>
      <c r="K84" s="210">
        <v>103.1</v>
      </c>
      <c r="L84" s="210">
        <v>95.2</v>
      </c>
      <c r="M84" s="210">
        <v>100.7</v>
      </c>
      <c r="N84" s="290">
        <f t="shared" ref="N84:N88" si="3">SUM(B84:M84)/12</f>
        <v>94.941666666666663</v>
      </c>
      <c r="O84" s="296">
        <v>92.6</v>
      </c>
      <c r="P84" s="212"/>
      <c r="Q84" s="401"/>
      <c r="R84" s="401"/>
      <c r="S84" s="212"/>
      <c r="T84" s="212"/>
      <c r="U84" s="212"/>
      <c r="V84" s="212"/>
      <c r="W84" s="212"/>
      <c r="X84" s="212"/>
      <c r="Y84" s="212"/>
      <c r="Z84" s="212"/>
    </row>
    <row r="85" spans="1:26" s="214" customFormat="1" ht="11.1" customHeight="1">
      <c r="A85" s="10" t="s">
        <v>197</v>
      </c>
      <c r="B85" s="210">
        <v>76</v>
      </c>
      <c r="C85" s="210">
        <v>85.1</v>
      </c>
      <c r="D85" s="210">
        <v>97.4</v>
      </c>
      <c r="E85" s="210">
        <v>96.6</v>
      </c>
      <c r="F85" s="210">
        <v>86</v>
      </c>
      <c r="G85" s="210">
        <v>103.1</v>
      </c>
      <c r="H85" s="210">
        <v>100.1</v>
      </c>
      <c r="I85" s="210">
        <v>97.1</v>
      </c>
      <c r="J85" s="210">
        <v>100.5</v>
      </c>
      <c r="K85" s="210">
        <v>100.8</v>
      </c>
      <c r="L85" s="210">
        <v>99.4</v>
      </c>
      <c r="M85" s="210">
        <v>96.3</v>
      </c>
      <c r="N85" s="290">
        <f t="shared" si="3"/>
        <v>94.866666666666674</v>
      </c>
      <c r="O85" s="296">
        <f t="shared" ref="O85:O88" si="4">ROUND(N85/N84*100,1)</f>
        <v>99.9</v>
      </c>
      <c r="P85" s="212"/>
      <c r="Q85" s="401"/>
      <c r="R85" s="401"/>
      <c r="S85" s="212"/>
      <c r="T85" s="212"/>
      <c r="U85" s="212"/>
      <c r="V85" s="212"/>
      <c r="W85" s="212"/>
      <c r="X85" s="212"/>
      <c r="Y85" s="212"/>
      <c r="Z85" s="212"/>
    </row>
    <row r="86" spans="1:26" s="214" customFormat="1" ht="11.1" customHeight="1">
      <c r="A86" s="10" t="s">
        <v>203</v>
      </c>
      <c r="B86" s="210">
        <v>78.599999999999994</v>
      </c>
      <c r="C86" s="210">
        <v>91.1</v>
      </c>
      <c r="D86" s="210">
        <v>107.4</v>
      </c>
      <c r="E86" s="210">
        <v>111.5</v>
      </c>
      <c r="F86" s="210">
        <v>106.9</v>
      </c>
      <c r="G86" s="210">
        <v>112</v>
      </c>
      <c r="H86" s="210">
        <v>110.5</v>
      </c>
      <c r="I86" s="210">
        <v>98.5</v>
      </c>
      <c r="J86" s="210">
        <v>96.5</v>
      </c>
      <c r="K86" s="210">
        <v>103.5</v>
      </c>
      <c r="L86" s="210">
        <v>108.7</v>
      </c>
      <c r="M86" s="210">
        <v>109.6</v>
      </c>
      <c r="N86" s="290">
        <f t="shared" si="3"/>
        <v>102.89999999999999</v>
      </c>
      <c r="O86" s="296">
        <f t="shared" si="4"/>
        <v>108.5</v>
      </c>
      <c r="P86" s="212"/>
      <c r="Q86" s="401"/>
      <c r="R86" s="401"/>
      <c r="S86" s="212"/>
      <c r="T86" s="212"/>
      <c r="U86" s="212"/>
      <c r="V86" s="212"/>
      <c r="W86" s="212"/>
      <c r="X86" s="212"/>
      <c r="Y86" s="212"/>
      <c r="Z86" s="212"/>
    </row>
    <row r="87" spans="1:26" s="214" customFormat="1" ht="11.1" customHeight="1">
      <c r="A87" s="10" t="s">
        <v>210</v>
      </c>
      <c r="B87" s="210">
        <v>93.4</v>
      </c>
      <c r="C87" s="210">
        <v>103.1</v>
      </c>
      <c r="D87" s="210">
        <v>116.2</v>
      </c>
      <c r="E87" s="210">
        <v>114.5</v>
      </c>
      <c r="F87" s="210">
        <v>108.1</v>
      </c>
      <c r="G87" s="210">
        <v>109</v>
      </c>
      <c r="H87" s="210">
        <v>112</v>
      </c>
      <c r="I87" s="210">
        <v>96.6</v>
      </c>
      <c r="J87" s="210">
        <v>97</v>
      </c>
      <c r="K87" s="210">
        <v>94.7</v>
      </c>
      <c r="L87" s="210">
        <v>91.3</v>
      </c>
      <c r="M87" s="210">
        <v>89</v>
      </c>
      <c r="N87" s="290">
        <f t="shared" si="3"/>
        <v>102.07499999999999</v>
      </c>
      <c r="O87" s="296">
        <f t="shared" si="4"/>
        <v>99.2</v>
      </c>
      <c r="P87" s="212"/>
      <c r="Q87" s="401"/>
      <c r="R87" s="401"/>
      <c r="S87" s="212"/>
      <c r="T87" s="212"/>
      <c r="U87" s="212"/>
      <c r="V87" s="212"/>
      <c r="W87" s="212"/>
      <c r="X87" s="212"/>
      <c r="Y87" s="212"/>
      <c r="Z87" s="212"/>
    </row>
    <row r="88" spans="1:26" s="214" customFormat="1" ht="11.1" customHeight="1">
      <c r="A88" s="10" t="s">
        <v>219</v>
      </c>
      <c r="B88" s="210">
        <v>76</v>
      </c>
      <c r="C88" s="210">
        <v>82.2</v>
      </c>
      <c r="D88" s="210">
        <v>106.4</v>
      </c>
      <c r="E88" s="210">
        <v>101.7</v>
      </c>
      <c r="F88" s="210"/>
      <c r="G88" s="210"/>
      <c r="H88" s="210"/>
      <c r="I88" s="210"/>
      <c r="J88" s="210"/>
      <c r="K88" s="210"/>
      <c r="L88" s="210"/>
      <c r="M88" s="210"/>
      <c r="N88" s="290">
        <f t="shared" si="3"/>
        <v>30.525000000000002</v>
      </c>
      <c r="O88" s="296">
        <f t="shared" si="4"/>
        <v>29.9</v>
      </c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E89" sqref="E89"/>
    </sheetView>
  </sheetViews>
  <sheetFormatPr defaultRowHeight="9.9499999999999993" customHeight="1"/>
  <cols>
    <col min="1" max="1" width="7.625" style="316" customWidth="1"/>
    <col min="2" max="13" width="6.125" style="316" customWidth="1"/>
    <col min="14" max="27" width="7.625" style="316" customWidth="1"/>
    <col min="28" max="16384" width="9" style="316"/>
  </cols>
  <sheetData>
    <row r="7" spans="1:15" ht="9.9499999999999993" customHeight="1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</row>
    <row r="8" spans="1:15" ht="9.9499999999999993" customHeight="1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</row>
    <row r="9" spans="1:15" ht="9.9499999999999993" customHeight="1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</row>
    <row r="10" spans="1:15" ht="9.9499999999999993" customHeight="1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</row>
    <row r="11" spans="1:15" ht="9.9499999999999993" customHeight="1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</row>
    <row r="14" spans="1:15" ht="9.9499999999999993" customHeight="1">
      <c r="N14" s="317"/>
      <c r="O14" s="317"/>
    </row>
    <row r="17" spans="1:48" ht="9.9499999999999993" customHeight="1">
      <c r="O17" s="317"/>
    </row>
    <row r="18" spans="1:48" ht="9.9499999999999993" customHeight="1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</row>
    <row r="19" spans="1:48" ht="9.9499999999999993" customHeight="1">
      <c r="A19" s="215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</row>
    <row r="20" spans="1:48" ht="9.9499999999999993" customHeight="1">
      <c r="A20" s="215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317"/>
    </row>
    <row r="21" spans="1:48" ht="9.9499999999999993" customHeight="1">
      <c r="A21" s="215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317"/>
    </row>
    <row r="22" spans="1:48" ht="9.9499999999999993" customHeight="1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5" t="s">
        <v>149</v>
      </c>
      <c r="O24" s="211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194</v>
      </c>
      <c r="B25" s="217">
        <v>14.9</v>
      </c>
      <c r="C25" s="217">
        <v>16.399999999999999</v>
      </c>
      <c r="D25" s="217">
        <v>17.100000000000001</v>
      </c>
      <c r="E25" s="217">
        <v>17.600000000000001</v>
      </c>
      <c r="F25" s="217">
        <v>16.5</v>
      </c>
      <c r="G25" s="217">
        <v>16</v>
      </c>
      <c r="H25" s="217">
        <v>15.9</v>
      </c>
      <c r="I25" s="217">
        <v>13.1</v>
      </c>
      <c r="J25" s="217">
        <v>16.2</v>
      </c>
      <c r="K25" s="217">
        <v>16.7</v>
      </c>
      <c r="L25" s="217">
        <v>14.7</v>
      </c>
      <c r="M25" s="460">
        <v>14.9</v>
      </c>
      <c r="N25" s="291">
        <f>SUM(B25:M25)</f>
        <v>189.99999999999997</v>
      </c>
      <c r="O25" s="286">
        <v>106</v>
      </c>
      <c r="P25" s="220"/>
      <c r="Q25" s="391"/>
      <c r="R25" s="391"/>
      <c r="S25" s="220"/>
      <c r="T25" s="220"/>
      <c r="U25" s="220"/>
      <c r="V25" s="220"/>
      <c r="W25" s="220"/>
      <c r="X25" s="220"/>
      <c r="Y25" s="220"/>
      <c r="Z25" s="220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197</v>
      </c>
      <c r="B26" s="217">
        <v>13.6</v>
      </c>
      <c r="C26" s="217">
        <v>14.7</v>
      </c>
      <c r="D26" s="217">
        <v>13.4</v>
      </c>
      <c r="E26" s="217">
        <v>17.2</v>
      </c>
      <c r="F26" s="217">
        <v>14.6</v>
      </c>
      <c r="G26" s="217">
        <v>15.1</v>
      </c>
      <c r="H26" s="217">
        <v>15.7</v>
      </c>
      <c r="I26" s="217">
        <v>13</v>
      </c>
      <c r="J26" s="217">
        <v>15.8</v>
      </c>
      <c r="K26" s="217">
        <v>17.2</v>
      </c>
      <c r="L26" s="217">
        <v>15.7</v>
      </c>
      <c r="M26" s="460">
        <v>15.1</v>
      </c>
      <c r="N26" s="291">
        <f>SUM(B26:M26)</f>
        <v>181.09999999999997</v>
      </c>
      <c r="O26" s="286">
        <f>SUM(N26/N25)*100</f>
        <v>95.315789473684205</v>
      </c>
      <c r="P26" s="220"/>
      <c r="Q26" s="391"/>
      <c r="R26" s="391"/>
      <c r="S26" s="220"/>
      <c r="T26" s="220"/>
      <c r="U26" s="220"/>
      <c r="V26" s="220"/>
      <c r="W26" s="220"/>
      <c r="X26" s="220"/>
      <c r="Y26" s="220"/>
      <c r="Z26" s="220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203</v>
      </c>
      <c r="B27" s="217">
        <v>14.4</v>
      </c>
      <c r="C27" s="217">
        <v>14.3</v>
      </c>
      <c r="D27" s="217">
        <v>14.8</v>
      </c>
      <c r="E27" s="217">
        <v>15.4</v>
      </c>
      <c r="F27" s="217">
        <v>14</v>
      </c>
      <c r="G27" s="217">
        <v>14.7</v>
      </c>
      <c r="H27" s="217">
        <v>14</v>
      </c>
      <c r="I27" s="217">
        <v>13.2</v>
      </c>
      <c r="J27" s="217">
        <v>15.8</v>
      </c>
      <c r="K27" s="217">
        <v>14.9</v>
      </c>
      <c r="L27" s="217">
        <v>15.2</v>
      </c>
      <c r="M27" s="460">
        <v>14.8</v>
      </c>
      <c r="N27" s="394">
        <f>SUM(B27:M27)</f>
        <v>175.50000000000003</v>
      </c>
      <c r="O27" s="286">
        <f>SUM(N27/N26)*100</f>
        <v>96.907785753727254</v>
      </c>
      <c r="P27" s="220"/>
      <c r="Q27" s="391"/>
      <c r="R27" s="391"/>
      <c r="S27" s="220"/>
      <c r="T27" s="220"/>
      <c r="U27" s="220"/>
      <c r="V27" s="220"/>
      <c r="W27" s="220"/>
      <c r="X27" s="220"/>
      <c r="Y27" s="220"/>
      <c r="Z27" s="220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210</v>
      </c>
      <c r="B28" s="217">
        <v>14.1</v>
      </c>
      <c r="C28" s="217">
        <v>14.9</v>
      </c>
      <c r="D28" s="217">
        <v>16.399999999999999</v>
      </c>
      <c r="E28" s="217">
        <v>16.100000000000001</v>
      </c>
      <c r="F28" s="217">
        <v>15.5</v>
      </c>
      <c r="G28" s="217">
        <v>16.8</v>
      </c>
      <c r="H28" s="217">
        <v>16.100000000000001</v>
      </c>
      <c r="I28" s="217">
        <v>15</v>
      </c>
      <c r="J28" s="217">
        <v>17.8</v>
      </c>
      <c r="K28" s="217">
        <v>16.899999999999999</v>
      </c>
      <c r="L28" s="217">
        <v>15.7</v>
      </c>
      <c r="M28" s="460">
        <v>15.7</v>
      </c>
      <c r="N28" s="394">
        <f>SUM(B28:M28)</f>
        <v>191</v>
      </c>
      <c r="O28" s="286">
        <f>SUM(N28/N27)*100</f>
        <v>108.83190883190881</v>
      </c>
      <c r="P28" s="220"/>
      <c r="Q28" s="391"/>
      <c r="R28" s="391"/>
      <c r="S28" s="220"/>
      <c r="T28" s="220"/>
      <c r="U28" s="220"/>
      <c r="V28" s="220"/>
      <c r="W28" s="220"/>
      <c r="X28" s="220"/>
      <c r="Y28" s="220"/>
      <c r="Z28" s="220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219</v>
      </c>
      <c r="B29" s="217">
        <v>14.6</v>
      </c>
      <c r="C29" s="217">
        <v>14.9</v>
      </c>
      <c r="D29" s="217">
        <v>16</v>
      </c>
      <c r="E29" s="217">
        <v>15.6</v>
      </c>
      <c r="F29" s="217"/>
      <c r="G29" s="217"/>
      <c r="H29" s="217"/>
      <c r="I29" s="217"/>
      <c r="J29" s="217"/>
      <c r="K29" s="217"/>
      <c r="L29" s="217"/>
      <c r="M29" s="460"/>
      <c r="N29" s="394">
        <f>SUM(B29:M29)</f>
        <v>61.1</v>
      </c>
      <c r="O29" s="286">
        <f>SUM(N29/N28)*100</f>
        <v>31.989528795811516</v>
      </c>
      <c r="P29" s="220"/>
      <c r="Q29" s="294"/>
      <c r="R29" s="294"/>
      <c r="S29" s="220"/>
      <c r="T29" s="220"/>
      <c r="U29" s="220"/>
      <c r="V29" s="220"/>
      <c r="W29" s="220"/>
      <c r="X29" s="220"/>
      <c r="Y29" s="220"/>
      <c r="Z29" s="220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7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5" t="s">
        <v>150</v>
      </c>
      <c r="O53" s="211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194</v>
      </c>
      <c r="B54" s="217">
        <v>22</v>
      </c>
      <c r="C54" s="217">
        <v>22.5</v>
      </c>
      <c r="D54" s="217">
        <v>21.6</v>
      </c>
      <c r="E54" s="217">
        <v>22.3</v>
      </c>
      <c r="F54" s="217">
        <v>22.7</v>
      </c>
      <c r="G54" s="217">
        <v>22.1</v>
      </c>
      <c r="H54" s="217">
        <v>22.5</v>
      </c>
      <c r="I54" s="217">
        <v>22.5</v>
      </c>
      <c r="J54" s="217">
        <v>22.9</v>
      </c>
      <c r="K54" s="217">
        <v>23.4</v>
      </c>
      <c r="L54" s="217">
        <v>22.9</v>
      </c>
      <c r="M54" s="217">
        <v>22.4</v>
      </c>
      <c r="N54" s="291">
        <f t="shared" ref="N54:N58" si="0">SUM(B54:M54)/12</f>
        <v>22.483333333333334</v>
      </c>
      <c r="O54" s="286">
        <v>97</v>
      </c>
      <c r="P54" s="220"/>
      <c r="Q54" s="402"/>
      <c r="R54" s="402"/>
      <c r="S54" s="220"/>
      <c r="T54" s="220"/>
      <c r="U54" s="220"/>
      <c r="V54" s="220"/>
      <c r="W54" s="220"/>
      <c r="X54" s="220"/>
      <c r="Y54" s="220"/>
      <c r="Z54" s="220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197</v>
      </c>
      <c r="B55" s="217">
        <v>22.1</v>
      </c>
      <c r="C55" s="217">
        <v>22.8</v>
      </c>
      <c r="D55" s="217">
        <v>21.1</v>
      </c>
      <c r="E55" s="217">
        <v>21.5</v>
      </c>
      <c r="F55" s="217">
        <v>21.8</v>
      </c>
      <c r="G55" s="217">
        <v>21.9</v>
      </c>
      <c r="H55" s="217">
        <v>21.8</v>
      </c>
      <c r="I55" s="217">
        <v>21.1</v>
      </c>
      <c r="J55" s="217">
        <v>21.4</v>
      </c>
      <c r="K55" s="217">
        <v>22.2</v>
      </c>
      <c r="L55" s="217">
        <v>21.8</v>
      </c>
      <c r="M55" s="217">
        <v>21.3</v>
      </c>
      <c r="N55" s="291">
        <f t="shared" si="0"/>
        <v>21.733333333333334</v>
      </c>
      <c r="O55" s="286">
        <v>96.4</v>
      </c>
      <c r="P55" s="220"/>
      <c r="Q55" s="402"/>
      <c r="R55" s="402"/>
      <c r="S55" s="220"/>
      <c r="T55" s="220"/>
      <c r="U55" s="220"/>
      <c r="V55" s="220"/>
      <c r="W55" s="220"/>
      <c r="X55" s="220"/>
      <c r="Y55" s="220"/>
      <c r="Z55" s="220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203</v>
      </c>
      <c r="B56" s="217">
        <v>22.8</v>
      </c>
      <c r="C56" s="217">
        <v>22.7</v>
      </c>
      <c r="D56" s="217">
        <v>21.7</v>
      </c>
      <c r="E56" s="217">
        <v>21.4</v>
      </c>
      <c r="F56" s="217">
        <v>22</v>
      </c>
      <c r="G56" s="217">
        <v>21.7</v>
      </c>
      <c r="H56" s="217">
        <v>21.6</v>
      </c>
      <c r="I56" s="217">
        <v>21.9</v>
      </c>
      <c r="J56" s="217">
        <v>22.5</v>
      </c>
      <c r="K56" s="217">
        <v>22.3</v>
      </c>
      <c r="L56" s="217">
        <v>22.7</v>
      </c>
      <c r="M56" s="217">
        <v>22.4</v>
      </c>
      <c r="N56" s="291">
        <f t="shared" si="0"/>
        <v>22.141666666666666</v>
      </c>
      <c r="O56" s="286">
        <v>101.8</v>
      </c>
      <c r="P56" s="220"/>
      <c r="Q56" s="402"/>
      <c r="R56" s="402"/>
      <c r="S56" s="220"/>
      <c r="T56" s="220"/>
      <c r="U56" s="220"/>
      <c r="V56" s="220"/>
      <c r="W56" s="220"/>
      <c r="X56" s="220"/>
      <c r="Y56" s="220"/>
      <c r="Z56" s="220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210</v>
      </c>
      <c r="B57" s="217">
        <v>22.9</v>
      </c>
      <c r="C57" s="217">
        <v>22.8</v>
      </c>
      <c r="D57" s="217">
        <v>23.1</v>
      </c>
      <c r="E57" s="217">
        <v>23.2</v>
      </c>
      <c r="F57" s="217">
        <v>23</v>
      </c>
      <c r="G57" s="217">
        <v>23.1</v>
      </c>
      <c r="H57" s="217">
        <v>22.7</v>
      </c>
      <c r="I57" s="217">
        <v>22.8</v>
      </c>
      <c r="J57" s="217">
        <v>23.7</v>
      </c>
      <c r="K57" s="217">
        <v>24.1</v>
      </c>
      <c r="L57" s="217">
        <v>24.6</v>
      </c>
      <c r="M57" s="217">
        <v>24.6</v>
      </c>
      <c r="N57" s="291">
        <f t="shared" si="0"/>
        <v>23.383333333333336</v>
      </c>
      <c r="O57" s="286">
        <v>105.9</v>
      </c>
      <c r="P57" s="220"/>
      <c r="Q57" s="402"/>
      <c r="R57" s="402"/>
      <c r="S57" s="220"/>
      <c r="T57" s="220"/>
      <c r="U57" s="220"/>
      <c r="V57" s="220"/>
      <c r="W57" s="220"/>
      <c r="X57" s="220"/>
      <c r="Y57" s="220"/>
      <c r="Z57" s="220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219</v>
      </c>
      <c r="B58" s="217">
        <v>24.8</v>
      </c>
      <c r="C58" s="217">
        <v>25.3</v>
      </c>
      <c r="D58" s="217">
        <v>24.4</v>
      </c>
      <c r="E58" s="217">
        <v>23.9</v>
      </c>
      <c r="F58" s="217"/>
      <c r="G58" s="217"/>
      <c r="H58" s="217"/>
      <c r="I58" s="217"/>
      <c r="J58" s="217"/>
      <c r="K58" s="217"/>
      <c r="L58" s="217"/>
      <c r="M58" s="217"/>
      <c r="N58" s="291">
        <f t="shared" si="0"/>
        <v>8.2000000000000011</v>
      </c>
      <c r="O58" s="286"/>
      <c r="P58" s="220"/>
      <c r="Q58" s="402"/>
      <c r="R58" s="402"/>
      <c r="S58" s="220"/>
      <c r="T58" s="220"/>
      <c r="U58" s="220"/>
      <c r="V58" s="220"/>
      <c r="W58" s="220"/>
      <c r="X58" s="220"/>
      <c r="Y58" s="220"/>
      <c r="Z58" s="220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5" t="s">
        <v>150</v>
      </c>
      <c r="O83" s="211" t="s">
        <v>152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194</v>
      </c>
      <c r="B84" s="208">
        <v>67</v>
      </c>
      <c r="C84" s="208">
        <v>72.3</v>
      </c>
      <c r="D84" s="208">
        <v>79.7</v>
      </c>
      <c r="E84" s="208">
        <v>78.7</v>
      </c>
      <c r="F84" s="208">
        <v>72.2</v>
      </c>
      <c r="G84" s="208">
        <v>72.7</v>
      </c>
      <c r="H84" s="208">
        <v>70.2</v>
      </c>
      <c r="I84" s="208">
        <v>58.1</v>
      </c>
      <c r="J84" s="208">
        <v>70.7</v>
      </c>
      <c r="K84" s="208">
        <v>71.099999999999994</v>
      </c>
      <c r="L84" s="208">
        <v>64.2</v>
      </c>
      <c r="M84" s="208">
        <v>66.8</v>
      </c>
      <c r="N84" s="290">
        <f t="shared" ref="N84:N88" si="1">SUM(B84:M84)/12</f>
        <v>70.308333333333337</v>
      </c>
      <c r="O84" s="210">
        <v>108.2</v>
      </c>
      <c r="P84" s="57"/>
      <c r="Q84" s="393"/>
      <c r="R84" s="393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197</v>
      </c>
      <c r="B85" s="208">
        <v>62.1</v>
      </c>
      <c r="C85" s="208">
        <v>63.9</v>
      </c>
      <c r="D85" s="208">
        <v>65</v>
      </c>
      <c r="E85" s="208">
        <v>79.5</v>
      </c>
      <c r="F85" s="208">
        <v>66.599999999999994</v>
      </c>
      <c r="G85" s="208">
        <v>69.099999999999994</v>
      </c>
      <c r="H85" s="208">
        <v>72.5</v>
      </c>
      <c r="I85" s="208">
        <v>62</v>
      </c>
      <c r="J85" s="208">
        <v>73.599999999999994</v>
      </c>
      <c r="K85" s="208">
        <v>77.099999999999994</v>
      </c>
      <c r="L85" s="208">
        <v>72.2</v>
      </c>
      <c r="M85" s="208">
        <v>71.3</v>
      </c>
      <c r="N85" s="290">
        <f t="shared" si="1"/>
        <v>69.575000000000003</v>
      </c>
      <c r="O85" s="210">
        <f t="shared" ref="O85:O86" si="2">ROUND(N85/N84*100,1)</f>
        <v>99</v>
      </c>
      <c r="P85" s="57"/>
      <c r="Q85" s="393"/>
      <c r="R85" s="393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203</v>
      </c>
      <c r="B86" s="208">
        <v>62.2</v>
      </c>
      <c r="C86" s="208">
        <v>62.8</v>
      </c>
      <c r="D86" s="208">
        <v>69</v>
      </c>
      <c r="E86" s="208">
        <v>72.2</v>
      </c>
      <c r="F86" s="208">
        <v>63.1</v>
      </c>
      <c r="G86" s="208">
        <v>68</v>
      </c>
      <c r="H86" s="208">
        <v>64.5</v>
      </c>
      <c r="I86" s="208">
        <v>59.7</v>
      </c>
      <c r="J86" s="208">
        <v>70</v>
      </c>
      <c r="K86" s="208">
        <v>67</v>
      </c>
      <c r="L86" s="208">
        <v>66.400000000000006</v>
      </c>
      <c r="M86" s="208">
        <v>66.3</v>
      </c>
      <c r="N86" s="290">
        <f t="shared" si="1"/>
        <v>65.933333333333323</v>
      </c>
      <c r="O86" s="210">
        <f t="shared" si="2"/>
        <v>94.8</v>
      </c>
      <c r="P86" s="57"/>
      <c r="Q86" s="393"/>
      <c r="R86" s="393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210</v>
      </c>
      <c r="B87" s="208">
        <v>61.1</v>
      </c>
      <c r="C87" s="208">
        <v>65.400000000000006</v>
      </c>
      <c r="D87" s="208">
        <v>70.900000000000006</v>
      </c>
      <c r="E87" s="208">
        <v>69.2</v>
      </c>
      <c r="F87" s="208">
        <v>67.3</v>
      </c>
      <c r="G87" s="208">
        <v>72.8</v>
      </c>
      <c r="H87" s="208">
        <v>71.2</v>
      </c>
      <c r="I87" s="208">
        <v>66</v>
      </c>
      <c r="J87" s="208">
        <v>74.900000000000006</v>
      </c>
      <c r="K87" s="208">
        <v>69.900000000000006</v>
      </c>
      <c r="L87" s="208">
        <v>63.4</v>
      </c>
      <c r="M87" s="208">
        <v>63.8</v>
      </c>
      <c r="N87" s="290">
        <f t="shared" si="1"/>
        <v>67.99166666666666</v>
      </c>
      <c r="O87" s="210">
        <v>103.2</v>
      </c>
      <c r="P87" s="57"/>
      <c r="Q87" s="393"/>
      <c r="R87" s="393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219</v>
      </c>
      <c r="B88" s="208">
        <v>58.8</v>
      </c>
      <c r="C88" s="208">
        <v>58.5</v>
      </c>
      <c r="D88" s="208">
        <v>66.2</v>
      </c>
      <c r="E88" s="208">
        <v>65.8</v>
      </c>
      <c r="F88" s="208"/>
      <c r="G88" s="208"/>
      <c r="H88" s="208"/>
      <c r="I88" s="208"/>
      <c r="J88" s="208"/>
      <c r="K88" s="208"/>
      <c r="L88" s="208"/>
      <c r="M88" s="208"/>
      <c r="N88" s="290">
        <f t="shared" si="1"/>
        <v>20.775000000000002</v>
      </c>
      <c r="O88" s="210"/>
      <c r="P88" s="57"/>
      <c r="Q88" s="493"/>
      <c r="R88" s="493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workbookViewId="0">
      <selection activeCell="M37" sqref="M37"/>
    </sheetView>
  </sheetViews>
  <sheetFormatPr defaultColWidth="10.625" defaultRowHeight="13.5"/>
  <cols>
    <col min="1" max="1" width="8.5" style="488" customWidth="1"/>
    <col min="2" max="2" width="13.375" style="488" customWidth="1"/>
    <col min="3" max="16384" width="10.625" style="488"/>
  </cols>
  <sheetData>
    <row r="1" spans="1:13" ht="17.25" customHeight="1">
      <c r="A1" s="555" t="s">
        <v>159</v>
      </c>
      <c r="F1" s="203"/>
      <c r="G1" s="203"/>
      <c r="H1" s="203"/>
    </row>
    <row r="2" spans="1:13">
      <c r="A2" s="549"/>
    </row>
    <row r="3" spans="1:13" ht="17.25">
      <c r="A3" s="549"/>
      <c r="C3" s="203"/>
    </row>
    <row r="4" spans="1:13" ht="17.25">
      <c r="A4" s="549"/>
      <c r="J4" s="203"/>
      <c r="K4" s="203"/>
      <c r="L4" s="203"/>
      <c r="M4" s="203"/>
    </row>
    <row r="5" spans="1:13">
      <c r="A5" s="549"/>
    </row>
    <row r="6" spans="1:13">
      <c r="A6" s="549"/>
    </row>
    <row r="7" spans="1:13">
      <c r="A7" s="549"/>
    </row>
    <row r="8" spans="1:13">
      <c r="A8" s="549"/>
    </row>
    <row r="9" spans="1:13">
      <c r="A9" s="549"/>
    </row>
    <row r="10" spans="1:13">
      <c r="A10" s="549"/>
    </row>
    <row r="11" spans="1:13">
      <c r="A11" s="549"/>
    </row>
    <row r="12" spans="1:13">
      <c r="A12" s="549"/>
    </row>
    <row r="13" spans="1:13">
      <c r="A13" s="549"/>
    </row>
    <row r="14" spans="1:13">
      <c r="A14" s="549"/>
    </row>
    <row r="15" spans="1:13">
      <c r="A15" s="549"/>
    </row>
    <row r="16" spans="1:13">
      <c r="A16" s="549"/>
    </row>
    <row r="17" spans="1:15">
      <c r="A17" s="549"/>
    </row>
    <row r="18" spans="1:15">
      <c r="A18" s="549"/>
    </row>
    <row r="19" spans="1:15">
      <c r="A19" s="549"/>
    </row>
    <row r="20" spans="1:15">
      <c r="A20" s="549"/>
    </row>
    <row r="21" spans="1:15">
      <c r="A21" s="549"/>
    </row>
    <row r="22" spans="1:15">
      <c r="A22" s="549"/>
    </row>
    <row r="23" spans="1:15">
      <c r="A23" s="549"/>
    </row>
    <row r="24" spans="1:15">
      <c r="A24" s="549"/>
    </row>
    <row r="25" spans="1:15">
      <c r="A25" s="549"/>
    </row>
    <row r="26" spans="1:15">
      <c r="A26" s="549"/>
    </row>
    <row r="27" spans="1:15">
      <c r="A27" s="549"/>
    </row>
    <row r="28" spans="1:15">
      <c r="A28" s="549"/>
    </row>
    <row r="29" spans="1:15">
      <c r="A29" s="549"/>
      <c r="O29" s="485"/>
    </row>
    <row r="30" spans="1:15">
      <c r="A30" s="549"/>
    </row>
    <row r="31" spans="1:15">
      <c r="A31" s="549"/>
    </row>
    <row r="32" spans="1:15">
      <c r="A32" s="549"/>
    </row>
    <row r="33" spans="1:15">
      <c r="A33" s="549"/>
    </row>
    <row r="34" spans="1:15">
      <c r="A34" s="549"/>
    </row>
    <row r="35" spans="1:15" s="51" customFormat="1" ht="20.100000000000001" customHeight="1">
      <c r="A35" s="549"/>
      <c r="B35" s="515" t="s">
        <v>215</v>
      </c>
      <c r="C35" s="515" t="s">
        <v>131</v>
      </c>
      <c r="D35" s="515" t="s">
        <v>135</v>
      </c>
      <c r="E35" s="515" t="s">
        <v>148</v>
      </c>
      <c r="F35" s="515" t="s">
        <v>158</v>
      </c>
      <c r="G35" s="515" t="s">
        <v>189</v>
      </c>
      <c r="H35" s="515" t="s">
        <v>191</v>
      </c>
      <c r="I35" s="516" t="s">
        <v>194</v>
      </c>
      <c r="J35" s="517" t="s">
        <v>197</v>
      </c>
      <c r="K35" s="517" t="s">
        <v>203</v>
      </c>
      <c r="L35" s="517" t="s">
        <v>218</v>
      </c>
      <c r="M35" s="518" t="s">
        <v>226</v>
      </c>
      <c r="N35" s="56"/>
      <c r="O35" s="205"/>
    </row>
    <row r="36" spans="1:15" ht="25.5" customHeight="1">
      <c r="A36" s="549"/>
      <c r="B36" s="272" t="s">
        <v>133</v>
      </c>
      <c r="C36" s="386">
        <v>116.1</v>
      </c>
      <c r="D36" s="386">
        <v>108.8</v>
      </c>
      <c r="E36" s="386">
        <v>101.6</v>
      </c>
      <c r="F36" s="386">
        <v>107.2</v>
      </c>
      <c r="G36" s="386">
        <v>105</v>
      </c>
      <c r="H36" s="386">
        <v>95.8</v>
      </c>
      <c r="I36" s="386">
        <v>99.5</v>
      </c>
      <c r="J36" s="386">
        <v>100.7</v>
      </c>
      <c r="K36" s="386">
        <v>106.9</v>
      </c>
      <c r="L36" s="386">
        <v>108.5</v>
      </c>
      <c r="M36" s="386">
        <v>111.6</v>
      </c>
      <c r="N36" s="1"/>
      <c r="O36" s="1"/>
    </row>
    <row r="37" spans="1:15" ht="25.5" customHeight="1">
      <c r="A37" s="549"/>
      <c r="B37" s="271" t="s">
        <v>163</v>
      </c>
      <c r="C37" s="386">
        <v>214.4</v>
      </c>
      <c r="D37" s="386">
        <v>218.3</v>
      </c>
      <c r="E37" s="386">
        <v>215.3</v>
      </c>
      <c r="F37" s="386">
        <v>214.8</v>
      </c>
      <c r="G37" s="386">
        <v>215</v>
      </c>
      <c r="H37" s="386">
        <v>220.5</v>
      </c>
      <c r="I37" s="386">
        <v>225.3</v>
      </c>
      <c r="J37" s="386">
        <v>226.3</v>
      </c>
      <c r="K37" s="386">
        <v>228.9</v>
      </c>
      <c r="L37" s="386">
        <v>231.8</v>
      </c>
      <c r="M37" s="386">
        <v>232.8</v>
      </c>
      <c r="N37" s="1"/>
      <c r="O37" s="1"/>
    </row>
    <row r="38" spans="1:15" ht="24.75" customHeight="1">
      <c r="A38" s="549"/>
      <c r="B38" s="245" t="s">
        <v>162</v>
      </c>
      <c r="C38" s="386">
        <v>176</v>
      </c>
      <c r="D38" s="386">
        <v>176</v>
      </c>
      <c r="E38" s="386">
        <v>174</v>
      </c>
      <c r="F38" s="386">
        <v>174</v>
      </c>
      <c r="G38" s="386">
        <v>174</v>
      </c>
      <c r="H38" s="386">
        <v>173</v>
      </c>
      <c r="I38" s="386">
        <v>171</v>
      </c>
      <c r="J38" s="386">
        <v>171</v>
      </c>
      <c r="K38" s="386">
        <v>171</v>
      </c>
      <c r="L38" s="386">
        <v>171</v>
      </c>
      <c r="M38" s="386">
        <v>170</v>
      </c>
    </row>
    <row r="40" spans="1:15" ht="14.25">
      <c r="C40" s="3"/>
      <c r="D40" s="233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N34" sqref="N34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12"/>
      <c r="B1" s="556" t="s">
        <v>227</v>
      </c>
      <c r="C1" s="556"/>
      <c r="D1" s="556"/>
      <c r="E1" s="556"/>
      <c r="F1" s="556"/>
      <c r="G1" s="557" t="s">
        <v>160</v>
      </c>
      <c r="H1" s="557"/>
      <c r="I1" s="557"/>
      <c r="J1" s="315" t="s">
        <v>136</v>
      </c>
      <c r="K1" s="5"/>
      <c r="M1" s="5" t="s">
        <v>205</v>
      </c>
    </row>
    <row r="2" spans="1:15">
      <c r="A2" s="312"/>
      <c r="B2" s="556"/>
      <c r="C2" s="556"/>
      <c r="D2" s="556"/>
      <c r="E2" s="556"/>
      <c r="F2" s="556"/>
      <c r="G2" s="557"/>
      <c r="H2" s="557"/>
      <c r="I2" s="557"/>
      <c r="J2" s="281">
        <v>199513</v>
      </c>
      <c r="K2" s="7" t="s">
        <v>138</v>
      </c>
      <c r="L2" s="281">
        <f t="shared" ref="L2:L7" si="0">SUM(J2)</f>
        <v>199513</v>
      </c>
      <c r="M2" s="477">
        <v>130325</v>
      </c>
    </row>
    <row r="3" spans="1:15">
      <c r="J3" s="281">
        <v>381803</v>
      </c>
      <c r="K3" s="5" t="s">
        <v>139</v>
      </c>
      <c r="L3" s="281">
        <f t="shared" si="0"/>
        <v>381803</v>
      </c>
      <c r="M3" s="477">
        <v>237409</v>
      </c>
    </row>
    <row r="4" spans="1:15">
      <c r="J4" s="281">
        <v>488222</v>
      </c>
      <c r="K4" s="5" t="s">
        <v>126</v>
      </c>
      <c r="L4" s="281">
        <f t="shared" si="0"/>
        <v>488222</v>
      </c>
      <c r="M4" s="477">
        <v>297218</v>
      </c>
    </row>
    <row r="5" spans="1:15">
      <c r="J5" s="281">
        <v>85288</v>
      </c>
      <c r="K5" s="5" t="s">
        <v>105</v>
      </c>
      <c r="L5" s="281">
        <f t="shared" si="0"/>
        <v>85288</v>
      </c>
      <c r="M5" s="477">
        <v>52743</v>
      </c>
    </row>
    <row r="6" spans="1:15">
      <c r="J6" s="281">
        <v>415743</v>
      </c>
      <c r="K6" s="5" t="s">
        <v>124</v>
      </c>
      <c r="L6" s="281">
        <f t="shared" si="0"/>
        <v>415743</v>
      </c>
      <c r="M6" s="477">
        <v>312898</v>
      </c>
    </row>
    <row r="7" spans="1:15">
      <c r="J7" s="281">
        <v>757502</v>
      </c>
      <c r="K7" s="5" t="s">
        <v>127</v>
      </c>
      <c r="L7" s="281">
        <f t="shared" si="0"/>
        <v>757502</v>
      </c>
      <c r="M7" s="477">
        <v>490947</v>
      </c>
    </row>
    <row r="8" spans="1:15">
      <c r="J8" s="281">
        <f>SUM(J2:J7)</f>
        <v>2328071</v>
      </c>
      <c r="K8" s="5" t="s">
        <v>112</v>
      </c>
      <c r="L8" s="60">
        <f>SUM(L2:L7)</f>
        <v>2328071</v>
      </c>
      <c r="M8" s="477">
        <f>SUM(M2:M7)</f>
        <v>1521540</v>
      </c>
    </row>
    <row r="10" spans="1:15">
      <c r="J10" t="s">
        <v>155</v>
      </c>
      <c r="K10" s="5"/>
      <c r="L10" s="5" t="s">
        <v>205</v>
      </c>
      <c r="M10" s="5" t="s">
        <v>140</v>
      </c>
      <c r="N10" s="5"/>
      <c r="O10" s="5" t="s">
        <v>161</v>
      </c>
    </row>
    <row r="11" spans="1:15">
      <c r="K11" s="7" t="s">
        <v>138</v>
      </c>
      <c r="L11" s="281">
        <f>SUM(M2)</f>
        <v>130325</v>
      </c>
      <c r="M11" s="281">
        <f t="shared" ref="M11:M17" si="1">SUM(N11-L11)</f>
        <v>69188</v>
      </c>
      <c r="N11" s="281">
        <f t="shared" ref="N11:N17" si="2">SUM(L2)</f>
        <v>199513</v>
      </c>
      <c r="O11" s="478">
        <f>SUM(L11/N11)</f>
        <v>0.65321557993714696</v>
      </c>
    </row>
    <row r="12" spans="1:15">
      <c r="K12" s="5" t="s">
        <v>139</v>
      </c>
      <c r="L12" s="281">
        <f t="shared" ref="L12:L17" si="3">SUM(M3)</f>
        <v>237409</v>
      </c>
      <c r="M12" s="281">
        <f t="shared" si="1"/>
        <v>144394</v>
      </c>
      <c r="N12" s="281">
        <f t="shared" si="2"/>
        <v>381803</v>
      </c>
      <c r="O12" s="478">
        <f t="shared" ref="O12:O17" si="4">SUM(L12/N12)</f>
        <v>0.62181020054845038</v>
      </c>
    </row>
    <row r="13" spans="1:15">
      <c r="K13" s="5" t="s">
        <v>126</v>
      </c>
      <c r="L13" s="281">
        <f t="shared" si="3"/>
        <v>297218</v>
      </c>
      <c r="M13" s="281">
        <f t="shared" si="1"/>
        <v>191004</v>
      </c>
      <c r="N13" s="281">
        <f t="shared" si="2"/>
        <v>488222</v>
      </c>
      <c r="O13" s="478">
        <f t="shared" si="4"/>
        <v>0.60877633535563735</v>
      </c>
    </row>
    <row r="14" spans="1:15">
      <c r="K14" s="5" t="s">
        <v>105</v>
      </c>
      <c r="L14" s="281">
        <f t="shared" si="3"/>
        <v>52743</v>
      </c>
      <c r="M14" s="281">
        <f t="shared" si="1"/>
        <v>32545</v>
      </c>
      <c r="N14" s="281">
        <f t="shared" si="2"/>
        <v>85288</v>
      </c>
      <c r="O14" s="478">
        <f t="shared" si="4"/>
        <v>0.61841056186098864</v>
      </c>
    </row>
    <row r="15" spans="1:15">
      <c r="K15" s="5" t="s">
        <v>124</v>
      </c>
      <c r="L15" s="281">
        <f t="shared" si="3"/>
        <v>312898</v>
      </c>
      <c r="M15" s="281">
        <f t="shared" si="1"/>
        <v>102845</v>
      </c>
      <c r="N15" s="281">
        <f t="shared" si="2"/>
        <v>415743</v>
      </c>
      <c r="O15" s="478">
        <f t="shared" si="4"/>
        <v>0.75262361603201977</v>
      </c>
    </row>
    <row r="16" spans="1:15">
      <c r="K16" s="5" t="s">
        <v>127</v>
      </c>
      <c r="L16" s="281">
        <f t="shared" si="3"/>
        <v>490947</v>
      </c>
      <c r="M16" s="281">
        <f t="shared" si="1"/>
        <v>266555</v>
      </c>
      <c r="N16" s="281">
        <f t="shared" si="2"/>
        <v>757502</v>
      </c>
      <c r="O16" s="478">
        <f t="shared" si="4"/>
        <v>0.64811314029533917</v>
      </c>
    </row>
    <row r="17" spans="11:15">
      <c r="K17" s="5" t="s">
        <v>112</v>
      </c>
      <c r="L17" s="281">
        <f t="shared" si="3"/>
        <v>1521540</v>
      </c>
      <c r="M17" s="281">
        <f t="shared" si="1"/>
        <v>806531</v>
      </c>
      <c r="N17" s="281">
        <f t="shared" si="2"/>
        <v>2328071</v>
      </c>
      <c r="O17" s="478">
        <f t="shared" si="4"/>
        <v>0.65356254169224215</v>
      </c>
    </row>
    <row r="52" spans="1:11">
      <c r="K52" s="282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141</v>
      </c>
      <c r="B56" s="44"/>
      <c r="C56" s="558" t="s">
        <v>136</v>
      </c>
      <c r="D56" s="559"/>
      <c r="E56" s="558" t="s">
        <v>137</v>
      </c>
      <c r="F56" s="559"/>
      <c r="G56" s="562" t="s">
        <v>142</v>
      </c>
      <c r="H56" s="558" t="s">
        <v>143</v>
      </c>
      <c r="I56" s="559"/>
    </row>
    <row r="57" spans="1:11" ht="14.25">
      <c r="A57" s="45" t="s">
        <v>144</v>
      </c>
      <c r="B57" s="46"/>
      <c r="C57" s="560"/>
      <c r="D57" s="561"/>
      <c r="E57" s="560"/>
      <c r="F57" s="561"/>
      <c r="G57" s="563"/>
      <c r="H57" s="560"/>
      <c r="I57" s="561"/>
    </row>
    <row r="58" spans="1:11" ht="19.5" customHeight="1">
      <c r="A58" s="50" t="s">
        <v>145</v>
      </c>
      <c r="B58" s="47"/>
      <c r="C58" s="566" t="s">
        <v>196</v>
      </c>
      <c r="D58" s="565"/>
      <c r="E58" s="567" t="s">
        <v>228</v>
      </c>
      <c r="F58" s="565"/>
      <c r="G58" s="116">
        <v>15.1</v>
      </c>
      <c r="H58" s="48"/>
      <c r="I58" s="49"/>
    </row>
    <row r="59" spans="1:11" ht="19.5" customHeight="1">
      <c r="A59" s="50" t="s">
        <v>146</v>
      </c>
      <c r="B59" s="47"/>
      <c r="C59" s="564" t="s">
        <v>193</v>
      </c>
      <c r="D59" s="565"/>
      <c r="E59" s="567" t="s">
        <v>229</v>
      </c>
      <c r="F59" s="565"/>
      <c r="G59" s="122">
        <v>28.9</v>
      </c>
      <c r="H59" s="48"/>
      <c r="I59" s="49"/>
    </row>
    <row r="60" spans="1:11" ht="20.100000000000001" customHeight="1">
      <c r="A60" s="50" t="s">
        <v>147</v>
      </c>
      <c r="B60" s="47"/>
      <c r="C60" s="567" t="s">
        <v>201</v>
      </c>
      <c r="D60" s="568"/>
      <c r="E60" s="564" t="s">
        <v>230</v>
      </c>
      <c r="F60" s="565"/>
      <c r="G60" s="116">
        <v>81.5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E91" sqref="E91"/>
    </sheetView>
  </sheetViews>
  <sheetFormatPr defaultColWidth="4.75" defaultRowHeight="9.9499999999999993" customHeight="1"/>
  <cols>
    <col min="1" max="1" width="7.625" style="489" customWidth="1"/>
    <col min="2" max="10" width="6.125" style="489" customWidth="1"/>
    <col min="11" max="11" width="6.125" style="1" customWidth="1"/>
    <col min="12" max="13" width="6.125" style="489" customWidth="1"/>
    <col min="14" max="14" width="7.625" style="489" customWidth="1"/>
    <col min="15" max="15" width="7.5" style="489" customWidth="1"/>
    <col min="16" max="34" width="7.625" style="489" customWidth="1"/>
    <col min="35" max="41" width="9.625" style="489" customWidth="1"/>
    <col min="42" max="16384" width="4.75" style="489"/>
  </cols>
  <sheetData>
    <row r="1" spans="1:19" ht="9.9499999999999993" customHeight="1">
      <c r="E1" s="3"/>
      <c r="F1" s="3"/>
      <c r="G1" s="3"/>
      <c r="H1" s="3"/>
      <c r="K1" s="206"/>
    </row>
    <row r="3" spans="1:19" ht="9.9499999999999993" customHeight="1">
      <c r="A3" s="34"/>
      <c r="B3" s="34"/>
    </row>
    <row r="4" spans="1:19" ht="9.9499999999999993" customHeight="1">
      <c r="J4" s="203"/>
      <c r="K4" s="3"/>
      <c r="L4" s="3"/>
      <c r="M4" s="115"/>
    </row>
    <row r="13" spans="1:19" ht="9.9499999999999993" customHeight="1">
      <c r="R13" s="223"/>
      <c r="S13" s="387"/>
    </row>
    <row r="14" spans="1:19" ht="9.9499999999999993" customHeight="1">
      <c r="R14" s="223"/>
      <c r="S14" s="387"/>
    </row>
    <row r="15" spans="1:19" ht="9.9499999999999993" customHeight="1">
      <c r="R15" s="223"/>
      <c r="S15" s="387"/>
    </row>
    <row r="16" spans="1:19" ht="9.9499999999999993" customHeight="1">
      <c r="R16" s="223"/>
      <c r="S16" s="387"/>
    </row>
    <row r="17" spans="1:35" ht="9.9499999999999993" customHeight="1">
      <c r="R17" s="223"/>
      <c r="S17" s="387"/>
    </row>
    <row r="20" spans="1:35" ht="9.9499999999999993" customHeight="1">
      <c r="AI20" s="207"/>
    </row>
    <row r="25" spans="1:35" s="207" customFormat="1" ht="9.9499999999999993" customHeight="1">
      <c r="A25" s="208"/>
      <c r="B25" s="208" t="s">
        <v>90</v>
      </c>
      <c r="C25" s="208" t="s">
        <v>91</v>
      </c>
      <c r="D25" s="208" t="s">
        <v>92</v>
      </c>
      <c r="E25" s="208" t="s">
        <v>93</v>
      </c>
      <c r="F25" s="208" t="s">
        <v>94</v>
      </c>
      <c r="G25" s="208" t="s">
        <v>95</v>
      </c>
      <c r="H25" s="208" t="s">
        <v>96</v>
      </c>
      <c r="I25" s="208" t="s">
        <v>97</v>
      </c>
      <c r="J25" s="208" t="s">
        <v>98</v>
      </c>
      <c r="K25" s="208" t="s">
        <v>99</v>
      </c>
      <c r="L25" s="208" t="s">
        <v>100</v>
      </c>
      <c r="M25" s="209" t="s">
        <v>101</v>
      </c>
      <c r="N25" s="285" t="s">
        <v>153</v>
      </c>
      <c r="O25" s="211" t="s">
        <v>152</v>
      </c>
      <c r="AI25" s="489"/>
    </row>
    <row r="26" spans="1:35" ht="9.9499999999999993" customHeight="1">
      <c r="A26" s="10" t="s">
        <v>194</v>
      </c>
      <c r="B26" s="208">
        <v>69.5</v>
      </c>
      <c r="C26" s="208">
        <v>66.8</v>
      </c>
      <c r="D26" s="210">
        <v>68.5</v>
      </c>
      <c r="E26" s="208">
        <v>71.099999999999994</v>
      </c>
      <c r="F26" s="208">
        <v>70.5</v>
      </c>
      <c r="G26" s="208">
        <v>68.3</v>
      </c>
      <c r="H26" s="208">
        <v>70.7</v>
      </c>
      <c r="I26" s="208">
        <v>56.8</v>
      </c>
      <c r="J26" s="208">
        <v>61.8</v>
      </c>
      <c r="K26" s="208">
        <v>65.3</v>
      </c>
      <c r="L26" s="208">
        <v>61</v>
      </c>
      <c r="M26" s="422">
        <v>63.6</v>
      </c>
      <c r="N26" s="423">
        <f>SUM(B26:M26)</f>
        <v>793.89999999999986</v>
      </c>
      <c r="O26" s="210">
        <v>101.7</v>
      </c>
    </row>
    <row r="27" spans="1:35" ht="9.9499999999999993" customHeight="1">
      <c r="A27" s="10" t="s">
        <v>197</v>
      </c>
      <c r="B27" s="208">
        <v>53</v>
      </c>
      <c r="C27" s="208">
        <v>59</v>
      </c>
      <c r="D27" s="210">
        <v>64.400000000000006</v>
      </c>
      <c r="E27" s="208">
        <v>65.8</v>
      </c>
      <c r="F27" s="208">
        <v>67.099999999999994</v>
      </c>
      <c r="G27" s="208">
        <v>67.400000000000006</v>
      </c>
      <c r="H27" s="208">
        <v>70.099999999999994</v>
      </c>
      <c r="I27" s="208">
        <v>62.7</v>
      </c>
      <c r="J27" s="208">
        <v>66.900000000000006</v>
      </c>
      <c r="K27" s="208">
        <v>69.2</v>
      </c>
      <c r="L27" s="208">
        <v>67.400000000000006</v>
      </c>
      <c r="M27" s="422">
        <v>65</v>
      </c>
      <c r="N27" s="423">
        <f t="shared" ref="N27:N30" si="0">SUM(B27:M27)</f>
        <v>778</v>
      </c>
      <c r="O27" s="210">
        <f>SUM(N27/N26)*100</f>
        <v>97.997228870134791</v>
      </c>
    </row>
    <row r="28" spans="1:35" ht="9.9499999999999993" customHeight="1">
      <c r="A28" s="10" t="s">
        <v>203</v>
      </c>
      <c r="B28" s="208">
        <v>61.5</v>
      </c>
      <c r="C28" s="208">
        <v>63.9</v>
      </c>
      <c r="D28" s="210">
        <v>67.2</v>
      </c>
      <c r="E28" s="208">
        <v>66</v>
      </c>
      <c r="F28" s="208">
        <v>64.400000000000006</v>
      </c>
      <c r="G28" s="208">
        <v>68.099999999999994</v>
      </c>
      <c r="H28" s="210">
        <v>70</v>
      </c>
      <c r="I28" s="208">
        <v>62.7</v>
      </c>
      <c r="J28" s="208">
        <v>65.5</v>
      </c>
      <c r="K28" s="208">
        <v>65.2</v>
      </c>
      <c r="L28" s="208">
        <v>67.7</v>
      </c>
      <c r="M28" s="422">
        <v>68.3</v>
      </c>
      <c r="N28" s="423">
        <f t="shared" si="0"/>
        <v>790.50000000000011</v>
      </c>
      <c r="O28" s="210">
        <f>SUM(N28/N27)*100</f>
        <v>101.60668380462727</v>
      </c>
    </row>
    <row r="29" spans="1:35" ht="9.9499999999999993" customHeight="1">
      <c r="A29" s="10" t="s">
        <v>210</v>
      </c>
      <c r="B29" s="208">
        <v>62</v>
      </c>
      <c r="C29" s="208">
        <v>64.5</v>
      </c>
      <c r="D29" s="210">
        <v>73.8</v>
      </c>
      <c r="E29" s="208">
        <v>76.400000000000006</v>
      </c>
      <c r="F29" s="208">
        <v>79.2</v>
      </c>
      <c r="G29" s="208">
        <v>78.099999999999994</v>
      </c>
      <c r="H29" s="210">
        <v>77.5</v>
      </c>
      <c r="I29" s="208">
        <v>71.099999999999994</v>
      </c>
      <c r="J29" s="208">
        <v>75.7</v>
      </c>
      <c r="K29" s="208">
        <v>73.3</v>
      </c>
      <c r="L29" s="208">
        <v>72.900000000000006</v>
      </c>
      <c r="M29" s="422">
        <v>75.400000000000006</v>
      </c>
      <c r="N29" s="423">
        <f t="shared" si="0"/>
        <v>879.9</v>
      </c>
      <c r="O29" s="210">
        <f>SUM(N29/N28)*100</f>
        <v>111.30929791271345</v>
      </c>
    </row>
    <row r="30" spans="1:35" ht="9.9499999999999993" customHeight="1">
      <c r="A30" s="10" t="s">
        <v>219</v>
      </c>
      <c r="B30" s="208">
        <v>64.900000000000006</v>
      </c>
      <c r="C30" s="208">
        <v>67.599999999999994</v>
      </c>
      <c r="D30" s="210">
        <v>77.400000000000006</v>
      </c>
      <c r="E30" s="208">
        <v>74</v>
      </c>
      <c r="F30" s="208"/>
      <c r="G30" s="208"/>
      <c r="H30" s="210"/>
      <c r="I30" s="208"/>
      <c r="J30" s="208"/>
      <c r="K30" s="208"/>
      <c r="L30" s="208"/>
      <c r="M30" s="422"/>
      <c r="N30" s="423">
        <f t="shared" si="0"/>
        <v>283.89999999999998</v>
      </c>
      <c r="O30" s="210">
        <f>SUM(N30/N29)*100</f>
        <v>32.265030117058757</v>
      </c>
    </row>
    <row r="31" spans="1:35" s="1" customFormat="1" ht="9.9499999999999993" customHeight="1"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8"/>
      <c r="B55" s="208" t="s">
        <v>90</v>
      </c>
      <c r="C55" s="208" t="s">
        <v>91</v>
      </c>
      <c r="D55" s="208" t="s">
        <v>92</v>
      </c>
      <c r="E55" s="208" t="s">
        <v>93</v>
      </c>
      <c r="F55" s="208" t="s">
        <v>94</v>
      </c>
      <c r="G55" s="208" t="s">
        <v>95</v>
      </c>
      <c r="H55" s="208" t="s">
        <v>96</v>
      </c>
      <c r="I55" s="208" t="s">
        <v>97</v>
      </c>
      <c r="J55" s="208" t="s">
        <v>98</v>
      </c>
      <c r="K55" s="208" t="s">
        <v>99</v>
      </c>
      <c r="L55" s="208" t="s">
        <v>100</v>
      </c>
      <c r="M55" s="209" t="s">
        <v>101</v>
      </c>
      <c r="N55" s="285" t="s">
        <v>154</v>
      </c>
      <c r="O55" s="211" t="s">
        <v>152</v>
      </c>
    </row>
    <row r="56" spans="1:27" ht="9.9499999999999993" customHeight="1">
      <c r="A56" s="10" t="s">
        <v>194</v>
      </c>
      <c r="B56" s="208">
        <v>98.9</v>
      </c>
      <c r="C56" s="208">
        <v>103</v>
      </c>
      <c r="D56" s="208">
        <v>91.9</v>
      </c>
      <c r="E56" s="208">
        <v>96.6</v>
      </c>
      <c r="F56" s="208">
        <v>102.7</v>
      </c>
      <c r="G56" s="208">
        <v>102.7</v>
      </c>
      <c r="H56" s="208">
        <v>102.9</v>
      </c>
      <c r="I56" s="208">
        <v>100.3</v>
      </c>
      <c r="J56" s="209">
        <v>98.9</v>
      </c>
      <c r="K56" s="208">
        <v>98.9</v>
      </c>
      <c r="L56" s="208">
        <v>99.7</v>
      </c>
      <c r="M56" s="209">
        <v>97.9</v>
      </c>
      <c r="N56" s="290">
        <f>SUM(B56:M56)/12</f>
        <v>99.533333333333317</v>
      </c>
      <c r="O56" s="210">
        <v>103.9</v>
      </c>
      <c r="P56" s="21"/>
      <c r="Q56" s="21"/>
    </row>
    <row r="57" spans="1:27" ht="9.9499999999999993" customHeight="1">
      <c r="A57" s="10" t="s">
        <v>197</v>
      </c>
      <c r="B57" s="208">
        <v>95.2</v>
      </c>
      <c r="C57" s="208">
        <v>98.2</v>
      </c>
      <c r="D57" s="208">
        <v>97.9</v>
      </c>
      <c r="E57" s="208">
        <v>98.3</v>
      </c>
      <c r="F57" s="208">
        <v>104.6</v>
      </c>
      <c r="G57" s="208">
        <v>101.1</v>
      </c>
      <c r="H57" s="208">
        <v>103</v>
      </c>
      <c r="I57" s="208">
        <v>100.1</v>
      </c>
      <c r="J57" s="209">
        <v>101.3</v>
      </c>
      <c r="K57" s="208">
        <v>101.7</v>
      </c>
      <c r="L57" s="208">
        <v>104</v>
      </c>
      <c r="M57" s="209">
        <v>103.1</v>
      </c>
      <c r="N57" s="290">
        <f t="shared" ref="N57:N60" si="1">SUM(B57:M57)/12</f>
        <v>100.70833333333333</v>
      </c>
      <c r="O57" s="210">
        <f>SUM(N57/N56)*100</f>
        <v>101.18050904219693</v>
      </c>
      <c r="P57" s="21"/>
      <c r="Q57" s="21"/>
    </row>
    <row r="58" spans="1:27" ht="9.9499999999999993" customHeight="1">
      <c r="A58" s="10" t="s">
        <v>203</v>
      </c>
      <c r="B58" s="208">
        <v>110.5</v>
      </c>
      <c r="C58" s="208">
        <v>112.3</v>
      </c>
      <c r="D58" s="208">
        <v>111.4</v>
      </c>
      <c r="E58" s="208">
        <v>106.4</v>
      </c>
      <c r="F58" s="208">
        <v>108.4</v>
      </c>
      <c r="G58" s="208">
        <v>105.6</v>
      </c>
      <c r="H58" s="208">
        <v>105.1</v>
      </c>
      <c r="I58" s="208">
        <v>103.8</v>
      </c>
      <c r="J58" s="209">
        <v>105.3</v>
      </c>
      <c r="K58" s="208">
        <v>105.5</v>
      </c>
      <c r="L58" s="208">
        <v>106.6</v>
      </c>
      <c r="M58" s="209">
        <v>102.3</v>
      </c>
      <c r="N58" s="290">
        <f t="shared" si="1"/>
        <v>106.93333333333332</v>
      </c>
      <c r="O58" s="210">
        <f>SUM(N58/N57)*100</f>
        <v>106.18121638394705</v>
      </c>
      <c r="P58" s="21"/>
      <c r="Q58" s="21"/>
    </row>
    <row r="59" spans="1:27" ht="10.5" customHeight="1">
      <c r="A59" s="10" t="s">
        <v>210</v>
      </c>
      <c r="B59" s="208">
        <v>104.4</v>
      </c>
      <c r="C59" s="208">
        <v>104.4</v>
      </c>
      <c r="D59" s="208">
        <v>105.2</v>
      </c>
      <c r="E59" s="208">
        <v>107.2</v>
      </c>
      <c r="F59" s="208">
        <v>110.3</v>
      </c>
      <c r="G59" s="208">
        <v>111.5</v>
      </c>
      <c r="H59" s="208">
        <v>107.4</v>
      </c>
      <c r="I59" s="208">
        <v>107.8</v>
      </c>
      <c r="J59" s="209">
        <v>109.6</v>
      </c>
      <c r="K59" s="208">
        <v>111.2</v>
      </c>
      <c r="L59" s="208">
        <v>111.4</v>
      </c>
      <c r="M59" s="209">
        <v>111.9</v>
      </c>
      <c r="N59" s="290">
        <f t="shared" si="1"/>
        <v>108.52500000000002</v>
      </c>
      <c r="O59" s="210">
        <f>SUM(N59/N58)*100</f>
        <v>101.48846633416461</v>
      </c>
      <c r="P59" s="21"/>
      <c r="Q59" s="21"/>
    </row>
    <row r="60" spans="1:27" ht="10.5" customHeight="1">
      <c r="A60" s="10" t="s">
        <v>219</v>
      </c>
      <c r="B60" s="208">
        <v>109.8</v>
      </c>
      <c r="C60" s="208">
        <v>111.1</v>
      </c>
      <c r="D60" s="208">
        <v>112.9</v>
      </c>
      <c r="E60" s="208">
        <v>112.6</v>
      </c>
      <c r="F60" s="208"/>
      <c r="G60" s="208"/>
      <c r="H60" s="208"/>
      <c r="I60" s="208"/>
      <c r="J60" s="209"/>
      <c r="K60" s="208"/>
      <c r="L60" s="208"/>
      <c r="M60" s="209"/>
      <c r="N60" s="290">
        <f t="shared" si="1"/>
        <v>37.199999999999996</v>
      </c>
      <c r="O60" s="210">
        <f>SUM(N60/N59)*100</f>
        <v>34.27781617138907</v>
      </c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8"/>
      <c r="B85" s="208" t="s">
        <v>90</v>
      </c>
      <c r="C85" s="208" t="s">
        <v>91</v>
      </c>
      <c r="D85" s="208" t="s">
        <v>92</v>
      </c>
      <c r="E85" s="208" t="s">
        <v>93</v>
      </c>
      <c r="F85" s="208" t="s">
        <v>94</v>
      </c>
      <c r="G85" s="208" t="s">
        <v>95</v>
      </c>
      <c r="H85" s="208" t="s">
        <v>96</v>
      </c>
      <c r="I85" s="208" t="s">
        <v>97</v>
      </c>
      <c r="J85" s="208" t="s">
        <v>98</v>
      </c>
      <c r="K85" s="208" t="s">
        <v>99</v>
      </c>
      <c r="L85" s="208" t="s">
        <v>100</v>
      </c>
      <c r="M85" s="209" t="s">
        <v>101</v>
      </c>
      <c r="N85" s="285" t="s">
        <v>154</v>
      </c>
      <c r="O85" s="211" t="s">
        <v>152</v>
      </c>
    </row>
    <row r="86" spans="1:25" ht="9.9499999999999993" customHeight="1">
      <c r="A86" s="10" t="s">
        <v>194</v>
      </c>
      <c r="B86" s="208">
        <v>68.599999999999994</v>
      </c>
      <c r="C86" s="208">
        <v>64.099999999999994</v>
      </c>
      <c r="D86" s="208">
        <v>75.900000000000006</v>
      </c>
      <c r="E86" s="208">
        <v>72.900000000000006</v>
      </c>
      <c r="F86" s="208">
        <v>68.5</v>
      </c>
      <c r="G86" s="208">
        <v>66.5</v>
      </c>
      <c r="H86" s="208">
        <v>68.599999999999994</v>
      </c>
      <c r="I86" s="208">
        <v>57.2</v>
      </c>
      <c r="J86" s="209">
        <v>62.8</v>
      </c>
      <c r="K86" s="208">
        <v>66</v>
      </c>
      <c r="L86" s="208">
        <v>61.1</v>
      </c>
      <c r="M86" s="209">
        <v>65.400000000000006</v>
      </c>
      <c r="N86" s="290">
        <f t="shared" ref="N86:N87" si="2">SUM(B86:M86)/12</f>
        <v>66.466666666666669</v>
      </c>
      <c r="O86" s="210">
        <v>97.5</v>
      </c>
      <c r="P86" s="56"/>
      <c r="Q86" s="297"/>
      <c r="R86" s="56"/>
      <c r="S86" s="56"/>
      <c r="T86" s="56"/>
      <c r="U86" s="56"/>
      <c r="V86" s="56"/>
      <c r="W86" s="56"/>
      <c r="X86" s="56"/>
      <c r="Y86" s="213"/>
    </row>
    <row r="87" spans="1:25" ht="9.9499999999999993" customHeight="1">
      <c r="A87" s="10" t="s">
        <v>197</v>
      </c>
      <c r="B87" s="208">
        <v>56.3</v>
      </c>
      <c r="C87" s="208">
        <v>59.4</v>
      </c>
      <c r="D87" s="208">
        <v>65.8</v>
      </c>
      <c r="E87" s="208">
        <v>66.900000000000006</v>
      </c>
      <c r="F87" s="208">
        <v>63.1</v>
      </c>
      <c r="G87" s="208">
        <v>67.2</v>
      </c>
      <c r="H87" s="208">
        <v>67.8</v>
      </c>
      <c r="I87" s="208">
        <v>63.2</v>
      </c>
      <c r="J87" s="209">
        <v>65.900000000000006</v>
      </c>
      <c r="K87" s="208">
        <v>68</v>
      </c>
      <c r="L87" s="208">
        <v>64.5</v>
      </c>
      <c r="M87" s="209">
        <v>63.2</v>
      </c>
      <c r="N87" s="290">
        <f t="shared" si="2"/>
        <v>64.275000000000006</v>
      </c>
      <c r="O87" s="210">
        <f t="shared" ref="O87:O88" si="3">SUM(N87/N86)*100</f>
        <v>96.702607823470416</v>
      </c>
      <c r="P87" s="56"/>
      <c r="Q87" s="297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203</v>
      </c>
      <c r="B88" s="208">
        <v>54.1</v>
      </c>
      <c r="C88" s="208">
        <v>56.5</v>
      </c>
      <c r="D88" s="208">
        <v>60.5</v>
      </c>
      <c r="E88" s="208">
        <v>62.9</v>
      </c>
      <c r="F88" s="208">
        <v>59</v>
      </c>
      <c r="G88" s="208">
        <v>65</v>
      </c>
      <c r="H88" s="208">
        <v>66.599999999999994</v>
      </c>
      <c r="I88" s="208">
        <v>60.7</v>
      </c>
      <c r="J88" s="209">
        <v>61.9</v>
      </c>
      <c r="K88" s="208">
        <v>61.7</v>
      </c>
      <c r="L88" s="208">
        <v>63.3</v>
      </c>
      <c r="M88" s="209">
        <v>67.400000000000006</v>
      </c>
      <c r="N88" s="290">
        <f>SUM(B88:M88)/12</f>
        <v>61.633333333333333</v>
      </c>
      <c r="O88" s="210">
        <f t="shared" si="3"/>
        <v>95.890055750032403</v>
      </c>
      <c r="P88" s="56"/>
      <c r="Q88" s="297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210</v>
      </c>
      <c r="B89" s="208">
        <v>59</v>
      </c>
      <c r="C89" s="208">
        <v>61.8</v>
      </c>
      <c r="D89" s="208">
        <v>70</v>
      </c>
      <c r="E89" s="208">
        <v>71.099999999999994</v>
      </c>
      <c r="F89" s="208">
        <v>71.400000000000006</v>
      </c>
      <c r="G89" s="208">
        <v>69.900000000000006</v>
      </c>
      <c r="H89" s="208">
        <v>72.599999999999994</v>
      </c>
      <c r="I89" s="208">
        <v>65.900000000000006</v>
      </c>
      <c r="J89" s="209">
        <v>68.8</v>
      </c>
      <c r="K89" s="208">
        <v>65.7</v>
      </c>
      <c r="L89" s="208">
        <v>65.400000000000006</v>
      </c>
      <c r="M89" s="209">
        <v>67.3</v>
      </c>
      <c r="N89" s="290">
        <f>SUM(B89:M89)/12</f>
        <v>67.408333333333317</v>
      </c>
      <c r="O89" s="210">
        <f>SUM(N89/N88)*100</f>
        <v>109.36992969172523</v>
      </c>
      <c r="P89" s="56"/>
      <c r="Q89" s="297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219</v>
      </c>
      <c r="B90" s="208">
        <v>59.5</v>
      </c>
      <c r="C90" s="208">
        <v>60.6</v>
      </c>
      <c r="D90" s="208">
        <v>68.3</v>
      </c>
      <c r="E90" s="208">
        <v>65.8</v>
      </c>
      <c r="F90" s="208"/>
      <c r="G90" s="208"/>
      <c r="H90" s="208"/>
      <c r="I90" s="208"/>
      <c r="J90" s="209"/>
      <c r="K90" s="208"/>
      <c r="L90" s="208"/>
      <c r="M90" s="209"/>
      <c r="N90" s="290">
        <f>SUM(B90:M90)/12</f>
        <v>21.183333333333334</v>
      </c>
      <c r="O90" s="210">
        <f>SUM(N90/N89)*100</f>
        <v>31.425392508344675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4"/>
      <c r="B91" s="214"/>
      <c r="C91" s="214"/>
      <c r="D91" s="214"/>
      <c r="E91" s="214"/>
      <c r="F91" s="214"/>
      <c r="G91" s="214"/>
      <c r="H91" s="214"/>
      <c r="I91" s="214"/>
      <c r="J91" s="214"/>
      <c r="K91" s="212"/>
      <c r="L91" s="214"/>
      <c r="M91" s="21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J46" sqref="J46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69" t="s">
        <v>231</v>
      </c>
      <c r="B1" s="570"/>
      <c r="C1" s="570"/>
      <c r="D1" s="570"/>
      <c r="E1" s="570"/>
      <c r="F1" s="570"/>
      <c r="G1" s="570"/>
      <c r="M1" s="20"/>
      <c r="N1" s="464" t="s">
        <v>219</v>
      </c>
      <c r="O1" s="155"/>
      <c r="P1" s="58"/>
      <c r="Q1" s="388" t="s">
        <v>210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4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6" t="s">
        <v>32</v>
      </c>
      <c r="J3" s="305">
        <v>116165</v>
      </c>
      <c r="K3" s="274">
        <v>1</v>
      </c>
      <c r="L3" s="5">
        <f>SUM(H3)</f>
        <v>26</v>
      </c>
      <c r="M3" s="226" t="s">
        <v>32</v>
      </c>
      <c r="N3" s="17">
        <f>SUM(J3)</f>
        <v>116165</v>
      </c>
      <c r="O3" s="5">
        <f>SUM(H3)</f>
        <v>26</v>
      </c>
      <c r="P3" s="226" t="s">
        <v>32</v>
      </c>
      <c r="Q3" s="275">
        <v>105365</v>
      </c>
    </row>
    <row r="4" spans="1:19" ht="13.5" customHeight="1">
      <c r="H4" s="119">
        <v>33</v>
      </c>
      <c r="I4" s="226" t="s">
        <v>0</v>
      </c>
      <c r="J4" s="195">
        <v>109858</v>
      </c>
      <c r="K4" s="274">
        <v>2</v>
      </c>
      <c r="L4" s="5">
        <f t="shared" ref="L4:L12" si="0">SUM(H4)</f>
        <v>33</v>
      </c>
      <c r="M4" s="226" t="s">
        <v>0</v>
      </c>
      <c r="N4" s="17">
        <f t="shared" ref="N4:N12" si="1">SUM(J4)</f>
        <v>109858</v>
      </c>
      <c r="O4" s="5">
        <f t="shared" ref="O4:O12" si="2">SUM(H4)</f>
        <v>33</v>
      </c>
      <c r="P4" s="226" t="s">
        <v>0</v>
      </c>
      <c r="Q4" s="125">
        <v>124066</v>
      </c>
    </row>
    <row r="5" spans="1:19" ht="13.5" customHeight="1">
      <c r="H5" s="119">
        <v>16</v>
      </c>
      <c r="I5" s="226" t="s">
        <v>3</v>
      </c>
      <c r="J5" s="195">
        <v>69411</v>
      </c>
      <c r="K5" s="274">
        <v>3</v>
      </c>
      <c r="L5" s="5">
        <f t="shared" si="0"/>
        <v>16</v>
      </c>
      <c r="M5" s="226" t="s">
        <v>3</v>
      </c>
      <c r="N5" s="17">
        <f t="shared" si="1"/>
        <v>69411</v>
      </c>
      <c r="O5" s="5">
        <f t="shared" si="2"/>
        <v>16</v>
      </c>
      <c r="P5" s="226" t="s">
        <v>3</v>
      </c>
      <c r="Q5" s="125">
        <v>77012</v>
      </c>
      <c r="S5" s="58"/>
    </row>
    <row r="6" spans="1:19" ht="13.5" customHeight="1">
      <c r="H6" s="119">
        <v>34</v>
      </c>
      <c r="I6" s="226" t="s">
        <v>1</v>
      </c>
      <c r="J6" s="17">
        <v>64024</v>
      </c>
      <c r="K6" s="274">
        <v>4</v>
      </c>
      <c r="L6" s="5">
        <f t="shared" si="0"/>
        <v>34</v>
      </c>
      <c r="M6" s="226" t="s">
        <v>1</v>
      </c>
      <c r="N6" s="17">
        <f t="shared" si="1"/>
        <v>64024</v>
      </c>
      <c r="O6" s="5">
        <f t="shared" si="2"/>
        <v>34</v>
      </c>
      <c r="P6" s="226" t="s">
        <v>1</v>
      </c>
      <c r="Q6" s="125">
        <v>50547</v>
      </c>
    </row>
    <row r="7" spans="1:19" ht="13.5" customHeight="1">
      <c r="H7" s="410">
        <v>40</v>
      </c>
      <c r="I7" s="227" t="s">
        <v>2</v>
      </c>
      <c r="J7" s="17">
        <v>51160</v>
      </c>
      <c r="K7" s="274">
        <v>5</v>
      </c>
      <c r="L7" s="5">
        <f t="shared" si="0"/>
        <v>40</v>
      </c>
      <c r="M7" s="227" t="s">
        <v>2</v>
      </c>
      <c r="N7" s="17">
        <f t="shared" si="1"/>
        <v>51160</v>
      </c>
      <c r="O7" s="5">
        <f t="shared" si="2"/>
        <v>40</v>
      </c>
      <c r="P7" s="227" t="s">
        <v>2</v>
      </c>
      <c r="Q7" s="125">
        <v>66104</v>
      </c>
    </row>
    <row r="8" spans="1:19" ht="13.5" customHeight="1">
      <c r="G8" s="1"/>
      <c r="H8" s="119">
        <v>17</v>
      </c>
      <c r="I8" s="226" t="s">
        <v>23</v>
      </c>
      <c r="J8" s="17">
        <v>44921</v>
      </c>
      <c r="K8" s="274">
        <v>6</v>
      </c>
      <c r="L8" s="5">
        <f t="shared" si="0"/>
        <v>17</v>
      </c>
      <c r="M8" s="226" t="s">
        <v>23</v>
      </c>
      <c r="N8" s="17">
        <f t="shared" si="1"/>
        <v>44921</v>
      </c>
      <c r="O8" s="5">
        <f t="shared" si="2"/>
        <v>17</v>
      </c>
      <c r="P8" s="226" t="s">
        <v>23</v>
      </c>
      <c r="Q8" s="125">
        <v>45056</v>
      </c>
    </row>
    <row r="9" spans="1:19" ht="13.5" customHeight="1">
      <c r="H9" s="196">
        <v>13</v>
      </c>
      <c r="I9" s="229" t="s">
        <v>7</v>
      </c>
      <c r="J9" s="17">
        <v>36213</v>
      </c>
      <c r="K9" s="274">
        <v>7</v>
      </c>
      <c r="L9" s="5">
        <f t="shared" si="0"/>
        <v>13</v>
      </c>
      <c r="M9" s="229" t="s">
        <v>7</v>
      </c>
      <c r="N9" s="17">
        <f t="shared" si="1"/>
        <v>36213</v>
      </c>
      <c r="O9" s="5">
        <f t="shared" si="2"/>
        <v>13</v>
      </c>
      <c r="P9" s="229" t="s">
        <v>5</v>
      </c>
      <c r="Q9" s="125">
        <v>39340</v>
      </c>
    </row>
    <row r="10" spans="1:19" ht="13.5" customHeight="1">
      <c r="G10" s="21"/>
      <c r="H10" s="119">
        <v>36</v>
      </c>
      <c r="I10" s="226" t="s">
        <v>5</v>
      </c>
      <c r="J10" s="17">
        <v>32633</v>
      </c>
      <c r="K10" s="274">
        <v>8</v>
      </c>
      <c r="L10" s="5">
        <f t="shared" si="0"/>
        <v>36</v>
      </c>
      <c r="M10" s="226" t="s">
        <v>5</v>
      </c>
      <c r="N10" s="17">
        <f t="shared" si="1"/>
        <v>32633</v>
      </c>
      <c r="O10" s="5">
        <f t="shared" si="2"/>
        <v>36</v>
      </c>
      <c r="P10" s="226" t="s">
        <v>7</v>
      </c>
      <c r="Q10" s="125">
        <v>35125</v>
      </c>
    </row>
    <row r="11" spans="1:19" ht="13.5" customHeight="1">
      <c r="H11" s="196">
        <v>24</v>
      </c>
      <c r="I11" s="229" t="s">
        <v>30</v>
      </c>
      <c r="J11" s="17">
        <v>30982</v>
      </c>
      <c r="K11" s="274">
        <v>9</v>
      </c>
      <c r="L11" s="5">
        <f t="shared" si="0"/>
        <v>24</v>
      </c>
      <c r="M11" s="229" t="s">
        <v>30</v>
      </c>
      <c r="N11" s="17">
        <f t="shared" si="1"/>
        <v>30982</v>
      </c>
      <c r="O11" s="5">
        <f t="shared" si="2"/>
        <v>24</v>
      </c>
      <c r="P11" s="229" t="s">
        <v>30</v>
      </c>
      <c r="Q11" s="125">
        <v>34896</v>
      </c>
    </row>
    <row r="12" spans="1:19" ht="13.5" customHeight="1" thickBot="1">
      <c r="H12" s="379">
        <v>25</v>
      </c>
      <c r="I12" s="470" t="s">
        <v>31</v>
      </c>
      <c r="J12" s="537">
        <v>29921</v>
      </c>
      <c r="K12" s="273">
        <v>10</v>
      </c>
      <c r="L12" s="5">
        <f t="shared" si="0"/>
        <v>25</v>
      </c>
      <c r="M12" s="470" t="s">
        <v>31</v>
      </c>
      <c r="N12" s="162">
        <f t="shared" si="1"/>
        <v>29921</v>
      </c>
      <c r="O12" s="18">
        <f t="shared" si="2"/>
        <v>25</v>
      </c>
      <c r="P12" s="470" t="s">
        <v>40</v>
      </c>
      <c r="Q12" s="276">
        <v>28126</v>
      </c>
    </row>
    <row r="13" spans="1:19" ht="13.5" customHeight="1" thickTop="1" thickBot="1">
      <c r="H13" s="170">
        <v>38</v>
      </c>
      <c r="I13" s="248" t="s">
        <v>40</v>
      </c>
      <c r="J13" s="536">
        <v>25495</v>
      </c>
      <c r="K13" s="147"/>
      <c r="L13" s="113"/>
      <c r="M13" s="230"/>
      <c r="N13" s="473">
        <f>SUM(J43)</f>
        <v>740076</v>
      </c>
      <c r="O13" s="5"/>
      <c r="P13" s="378" t="s">
        <v>187</v>
      </c>
      <c r="Q13" s="278">
        <v>764316</v>
      </c>
    </row>
    <row r="14" spans="1:19" ht="13.5" customHeight="1">
      <c r="B14" s="24"/>
      <c r="H14" s="119">
        <v>31</v>
      </c>
      <c r="I14" s="226" t="s">
        <v>128</v>
      </c>
      <c r="J14" s="17">
        <v>17199</v>
      </c>
      <c r="K14" s="147"/>
      <c r="L14" s="31"/>
      <c r="N14" t="s">
        <v>67</v>
      </c>
      <c r="O14"/>
    </row>
    <row r="15" spans="1:19" ht="13.5" customHeight="1">
      <c r="H15" s="119">
        <v>3</v>
      </c>
      <c r="I15" s="226" t="s">
        <v>12</v>
      </c>
      <c r="J15" s="17">
        <v>16342</v>
      </c>
      <c r="K15" s="147"/>
      <c r="L15" s="31"/>
      <c r="M15" s="1" t="s">
        <v>220</v>
      </c>
      <c r="N15" s="19"/>
      <c r="O15"/>
      <c r="P15" s="464" t="s">
        <v>221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2</v>
      </c>
      <c r="I16" s="226" t="s">
        <v>6</v>
      </c>
      <c r="J16" s="305">
        <v>15097</v>
      </c>
      <c r="K16" s="147"/>
      <c r="L16" s="5">
        <f>SUM(L3)</f>
        <v>26</v>
      </c>
      <c r="M16" s="17">
        <f>SUM(N3)</f>
        <v>116165</v>
      </c>
      <c r="N16" s="226" t="s">
        <v>32</v>
      </c>
      <c r="O16" s="5">
        <f>SUM(O3)</f>
        <v>26</v>
      </c>
      <c r="P16" s="17">
        <f>SUM(M16)</f>
        <v>116165</v>
      </c>
      <c r="Q16" s="383">
        <v>121541</v>
      </c>
      <c r="R16" s="114"/>
    </row>
    <row r="17" spans="2:20" ht="13.5" customHeight="1">
      <c r="B17" s="1"/>
      <c r="C17" s="19"/>
      <c r="D17" s="1"/>
      <c r="E17" s="22"/>
      <c r="F17" s="1"/>
      <c r="H17" s="119">
        <v>37</v>
      </c>
      <c r="I17" s="226" t="s">
        <v>39</v>
      </c>
      <c r="J17" s="305">
        <v>11151</v>
      </c>
      <c r="K17" s="147"/>
      <c r="L17" s="5">
        <f t="shared" ref="L17:L25" si="3">SUM(L4)</f>
        <v>33</v>
      </c>
      <c r="M17" s="17">
        <f t="shared" ref="M17:M25" si="4">SUM(N4)</f>
        <v>109858</v>
      </c>
      <c r="N17" s="226" t="s">
        <v>0</v>
      </c>
      <c r="O17" s="5">
        <f t="shared" ref="O17:O25" si="5">SUM(O4)</f>
        <v>33</v>
      </c>
      <c r="P17" s="17">
        <f t="shared" ref="P17:P25" si="6">SUM(M17)</f>
        <v>109858</v>
      </c>
      <c r="Q17" s="384">
        <v>111005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15</v>
      </c>
      <c r="I18" s="226" t="s">
        <v>22</v>
      </c>
      <c r="J18" s="195">
        <v>10933</v>
      </c>
      <c r="K18" s="147"/>
      <c r="L18" s="5">
        <f t="shared" si="3"/>
        <v>16</v>
      </c>
      <c r="M18" s="17">
        <f t="shared" si="4"/>
        <v>69411</v>
      </c>
      <c r="N18" s="226" t="s">
        <v>3</v>
      </c>
      <c r="O18" s="5">
        <f t="shared" si="5"/>
        <v>16</v>
      </c>
      <c r="P18" s="17">
        <f t="shared" si="6"/>
        <v>69411</v>
      </c>
      <c r="Q18" s="384">
        <v>65199</v>
      </c>
      <c r="R18" s="114"/>
      <c r="S18" s="160"/>
    </row>
    <row r="19" spans="2:20" ht="13.5" customHeight="1">
      <c r="B19" s="1"/>
      <c r="C19" s="19"/>
      <c r="D19" s="1"/>
      <c r="E19" s="22"/>
      <c r="F19" s="1"/>
      <c r="G19" s="513"/>
      <c r="H19" s="119">
        <v>14</v>
      </c>
      <c r="I19" s="226" t="s">
        <v>21</v>
      </c>
      <c r="J19" s="17">
        <v>9735</v>
      </c>
      <c r="L19" s="5">
        <f t="shared" si="3"/>
        <v>34</v>
      </c>
      <c r="M19" s="17">
        <f t="shared" si="4"/>
        <v>64024</v>
      </c>
      <c r="N19" s="226" t="s">
        <v>1</v>
      </c>
      <c r="O19" s="5">
        <f t="shared" si="5"/>
        <v>34</v>
      </c>
      <c r="P19" s="17">
        <f t="shared" si="6"/>
        <v>64024</v>
      </c>
      <c r="Q19" s="384">
        <v>63606</v>
      </c>
      <c r="R19" s="114"/>
      <c r="S19" s="177"/>
    </row>
    <row r="20" spans="2:20" ht="13.5" customHeight="1">
      <c r="B20" s="23"/>
      <c r="C20" s="19"/>
      <c r="D20" s="1"/>
      <c r="E20" s="22"/>
      <c r="F20" s="1"/>
      <c r="H20" s="119">
        <v>21</v>
      </c>
      <c r="I20" s="465" t="s">
        <v>199</v>
      </c>
      <c r="J20" s="17">
        <v>8794</v>
      </c>
      <c r="L20" s="5">
        <f t="shared" si="3"/>
        <v>40</v>
      </c>
      <c r="M20" s="17">
        <f t="shared" si="4"/>
        <v>51160</v>
      </c>
      <c r="N20" s="227" t="s">
        <v>2</v>
      </c>
      <c r="O20" s="5">
        <f t="shared" si="5"/>
        <v>40</v>
      </c>
      <c r="P20" s="17">
        <f t="shared" si="6"/>
        <v>51160</v>
      </c>
      <c r="Q20" s="384">
        <v>61373</v>
      </c>
      <c r="R20" s="114"/>
      <c r="S20" s="177"/>
    </row>
    <row r="21" spans="2:20" ht="13.5" customHeight="1">
      <c r="B21" s="23"/>
      <c r="C21" s="19"/>
      <c r="D21" s="1"/>
      <c r="E21" s="22"/>
      <c r="F21" s="1"/>
      <c r="H21" s="119">
        <v>9</v>
      </c>
      <c r="I21" s="465" t="s">
        <v>208</v>
      </c>
      <c r="J21" s="305">
        <v>8154</v>
      </c>
      <c r="L21" s="5">
        <f t="shared" si="3"/>
        <v>17</v>
      </c>
      <c r="M21" s="17">
        <f t="shared" si="4"/>
        <v>44921</v>
      </c>
      <c r="N21" s="226" t="s">
        <v>23</v>
      </c>
      <c r="O21" s="5">
        <f t="shared" si="5"/>
        <v>17</v>
      </c>
      <c r="P21" s="17">
        <f t="shared" si="6"/>
        <v>44921</v>
      </c>
      <c r="Q21" s="384">
        <v>44189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11</v>
      </c>
      <c r="I22" s="226" t="s">
        <v>19</v>
      </c>
      <c r="J22" s="17">
        <v>6503</v>
      </c>
      <c r="K22" s="19"/>
      <c r="L22" s="5">
        <f t="shared" si="3"/>
        <v>13</v>
      </c>
      <c r="M22" s="17">
        <f t="shared" si="4"/>
        <v>36213</v>
      </c>
      <c r="N22" s="229" t="s">
        <v>7</v>
      </c>
      <c r="O22" s="5">
        <f t="shared" si="5"/>
        <v>13</v>
      </c>
      <c r="P22" s="17">
        <f t="shared" si="6"/>
        <v>36213</v>
      </c>
      <c r="Q22" s="384">
        <v>34204</v>
      </c>
      <c r="R22" s="114"/>
    </row>
    <row r="23" spans="2:20" ht="13.5" customHeight="1">
      <c r="B23" s="23"/>
      <c r="C23" s="19"/>
      <c r="D23" s="1"/>
      <c r="E23" s="22"/>
      <c r="F23" s="1"/>
      <c r="H23" s="119">
        <v>22</v>
      </c>
      <c r="I23" s="226" t="s">
        <v>28</v>
      </c>
      <c r="J23" s="17">
        <v>3737</v>
      </c>
      <c r="K23" s="19"/>
      <c r="L23" s="5">
        <f t="shared" si="3"/>
        <v>36</v>
      </c>
      <c r="M23" s="17">
        <f t="shared" si="4"/>
        <v>32633</v>
      </c>
      <c r="N23" s="226" t="s">
        <v>5</v>
      </c>
      <c r="O23" s="5">
        <f t="shared" si="5"/>
        <v>36</v>
      </c>
      <c r="P23" s="17">
        <f t="shared" si="6"/>
        <v>32633</v>
      </c>
      <c r="Q23" s="384">
        <v>34242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30</v>
      </c>
      <c r="I24" s="226" t="s">
        <v>35</v>
      </c>
      <c r="J24" s="17">
        <v>3240</v>
      </c>
      <c r="K24" s="19"/>
      <c r="L24" s="5">
        <f t="shared" si="3"/>
        <v>24</v>
      </c>
      <c r="M24" s="17">
        <f t="shared" si="4"/>
        <v>30982</v>
      </c>
      <c r="N24" s="229" t="s">
        <v>30</v>
      </c>
      <c r="O24" s="5">
        <f t="shared" si="5"/>
        <v>24</v>
      </c>
      <c r="P24" s="17">
        <f t="shared" si="6"/>
        <v>30982</v>
      </c>
      <c r="Q24" s="384">
        <v>29930</v>
      </c>
      <c r="R24" s="114"/>
      <c r="S24" s="160"/>
    </row>
    <row r="25" spans="2:20" ht="13.5" customHeight="1" thickBot="1">
      <c r="B25" s="1"/>
      <c r="C25" s="19"/>
      <c r="D25" s="1"/>
      <c r="E25" s="22"/>
      <c r="F25" s="1"/>
      <c r="H25" s="119">
        <v>1</v>
      </c>
      <c r="I25" s="226" t="s">
        <v>4</v>
      </c>
      <c r="J25" s="195">
        <v>3182</v>
      </c>
      <c r="K25" s="19"/>
      <c r="L25" s="18">
        <f t="shared" si="3"/>
        <v>25</v>
      </c>
      <c r="M25" s="162">
        <f t="shared" si="4"/>
        <v>29921</v>
      </c>
      <c r="N25" s="470" t="s">
        <v>31</v>
      </c>
      <c r="O25" s="18">
        <f t="shared" si="5"/>
        <v>25</v>
      </c>
      <c r="P25" s="162">
        <f t="shared" si="6"/>
        <v>29921</v>
      </c>
      <c r="Q25" s="385">
        <v>27332</v>
      </c>
      <c r="R25" s="180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12</v>
      </c>
      <c r="I26" s="226" t="s">
        <v>20</v>
      </c>
      <c r="J26" s="17">
        <v>3049</v>
      </c>
      <c r="K26" s="19"/>
      <c r="L26" s="163"/>
      <c r="M26" s="228">
        <f>SUM(J43-(M16+M17+M18+M19+M20+M21+M22+M23+M24+M25))</f>
        <v>154788</v>
      </c>
      <c r="N26" s="306" t="s">
        <v>47</v>
      </c>
      <c r="O26" s="164"/>
      <c r="P26" s="228">
        <f>SUM(M26)</f>
        <v>154788</v>
      </c>
      <c r="Q26" s="228"/>
      <c r="R26" s="249">
        <v>773640</v>
      </c>
      <c r="T26" s="33"/>
    </row>
    <row r="27" spans="2:20" ht="13.5" customHeight="1">
      <c r="H27" s="119">
        <v>35</v>
      </c>
      <c r="I27" s="226" t="s">
        <v>38</v>
      </c>
      <c r="J27" s="17">
        <v>2047</v>
      </c>
      <c r="K27" s="19"/>
      <c r="M27" s="58" t="s">
        <v>211</v>
      </c>
      <c r="N27" s="58"/>
      <c r="O27" s="155"/>
      <c r="P27" s="156" t="s">
        <v>212</v>
      </c>
    </row>
    <row r="28" spans="2:20" ht="13.5" customHeight="1">
      <c r="H28" s="119">
        <v>18</v>
      </c>
      <c r="I28" s="226" t="s">
        <v>24</v>
      </c>
      <c r="J28" s="17">
        <v>1997</v>
      </c>
      <c r="K28" s="19"/>
      <c r="M28" s="125">
        <f t="shared" ref="M28:M37" si="7">SUM(Q3)</f>
        <v>105365</v>
      </c>
      <c r="N28" s="226" t="s">
        <v>32</v>
      </c>
      <c r="O28" s="5">
        <f>SUM(L3)</f>
        <v>26</v>
      </c>
      <c r="P28" s="125">
        <f t="shared" ref="P28:P37" si="8">SUM(Q3)</f>
        <v>105365</v>
      </c>
    </row>
    <row r="29" spans="2:20" ht="13.5" customHeight="1">
      <c r="H29" s="119">
        <v>39</v>
      </c>
      <c r="I29" s="226" t="s">
        <v>41</v>
      </c>
      <c r="J29" s="17">
        <v>1973</v>
      </c>
      <c r="K29" s="19"/>
      <c r="M29" s="125">
        <f t="shared" si="7"/>
        <v>124066</v>
      </c>
      <c r="N29" s="226" t="s">
        <v>0</v>
      </c>
      <c r="O29" s="5">
        <f t="shared" ref="O29:O37" si="9">SUM(L4)</f>
        <v>33</v>
      </c>
      <c r="P29" s="125">
        <f t="shared" si="8"/>
        <v>124066</v>
      </c>
    </row>
    <row r="30" spans="2:20" ht="13.5" customHeight="1">
      <c r="H30" s="119">
        <v>29</v>
      </c>
      <c r="I30" s="226" t="s">
        <v>118</v>
      </c>
      <c r="J30" s="17">
        <v>1765</v>
      </c>
      <c r="K30" s="19"/>
      <c r="M30" s="125">
        <f t="shared" si="7"/>
        <v>77012</v>
      </c>
      <c r="N30" s="226" t="s">
        <v>3</v>
      </c>
      <c r="O30" s="5">
        <f t="shared" si="9"/>
        <v>16</v>
      </c>
      <c r="P30" s="125">
        <f t="shared" si="8"/>
        <v>77012</v>
      </c>
    </row>
    <row r="31" spans="2:20" ht="13.5" customHeight="1">
      <c r="H31" s="119">
        <v>27</v>
      </c>
      <c r="I31" s="226" t="s">
        <v>33</v>
      </c>
      <c r="J31" s="17">
        <v>1594</v>
      </c>
      <c r="K31" s="19"/>
      <c r="M31" s="125">
        <f t="shared" si="7"/>
        <v>50547</v>
      </c>
      <c r="N31" s="226" t="s">
        <v>1</v>
      </c>
      <c r="O31" s="5">
        <f t="shared" si="9"/>
        <v>34</v>
      </c>
      <c r="P31" s="125">
        <f t="shared" si="8"/>
        <v>50547</v>
      </c>
    </row>
    <row r="32" spans="2:20" ht="13.5" customHeight="1">
      <c r="H32" s="119">
        <v>4</v>
      </c>
      <c r="I32" s="226" t="s">
        <v>13</v>
      </c>
      <c r="J32" s="305">
        <v>1013</v>
      </c>
      <c r="K32" s="19"/>
      <c r="M32" s="125">
        <f t="shared" si="7"/>
        <v>66104</v>
      </c>
      <c r="N32" s="227" t="s">
        <v>2</v>
      </c>
      <c r="O32" s="5">
        <f t="shared" si="9"/>
        <v>40</v>
      </c>
      <c r="P32" s="125">
        <f t="shared" si="8"/>
        <v>66104</v>
      </c>
      <c r="S32" s="14"/>
    </row>
    <row r="33" spans="7:21" ht="13.5" customHeight="1">
      <c r="H33" s="119">
        <v>6</v>
      </c>
      <c r="I33" s="226" t="s">
        <v>15</v>
      </c>
      <c r="J33" s="17">
        <v>579</v>
      </c>
      <c r="K33" s="19"/>
      <c r="M33" s="125">
        <f t="shared" si="7"/>
        <v>45056</v>
      </c>
      <c r="N33" s="226" t="s">
        <v>23</v>
      </c>
      <c r="O33" s="5">
        <f t="shared" si="9"/>
        <v>17</v>
      </c>
      <c r="P33" s="125">
        <f t="shared" si="8"/>
        <v>45056</v>
      </c>
      <c r="S33" s="33"/>
      <c r="T33" s="33"/>
    </row>
    <row r="34" spans="7:21" ht="13.5" customHeight="1">
      <c r="H34" s="119">
        <v>32</v>
      </c>
      <c r="I34" s="226" t="s">
        <v>37</v>
      </c>
      <c r="J34" s="17">
        <v>390</v>
      </c>
      <c r="K34" s="19"/>
      <c r="M34" s="125">
        <f t="shared" si="7"/>
        <v>39340</v>
      </c>
      <c r="N34" s="229" t="s">
        <v>7</v>
      </c>
      <c r="O34" s="5">
        <f t="shared" si="9"/>
        <v>13</v>
      </c>
      <c r="P34" s="125">
        <f t="shared" si="8"/>
        <v>39340</v>
      </c>
      <c r="S34" s="33"/>
      <c r="T34" s="33"/>
    </row>
    <row r="35" spans="7:21" ht="13.5" customHeight="1">
      <c r="H35" s="119">
        <v>23</v>
      </c>
      <c r="I35" s="226" t="s">
        <v>29</v>
      </c>
      <c r="J35" s="17">
        <v>259</v>
      </c>
      <c r="K35" s="19"/>
      <c r="M35" s="125">
        <f t="shared" si="7"/>
        <v>35125</v>
      </c>
      <c r="N35" s="226" t="s">
        <v>5</v>
      </c>
      <c r="O35" s="5">
        <f t="shared" si="9"/>
        <v>36</v>
      </c>
      <c r="P35" s="125">
        <f t="shared" si="8"/>
        <v>35125</v>
      </c>
      <c r="S35" s="33"/>
    </row>
    <row r="36" spans="7:21" ht="13.5" customHeight="1">
      <c r="H36" s="119">
        <v>19</v>
      </c>
      <c r="I36" s="226" t="s">
        <v>25</v>
      </c>
      <c r="J36" s="17">
        <v>225</v>
      </c>
      <c r="K36" s="19"/>
      <c r="M36" s="125">
        <f t="shared" si="7"/>
        <v>34896</v>
      </c>
      <c r="N36" s="229" t="s">
        <v>30</v>
      </c>
      <c r="O36" s="5">
        <f t="shared" si="9"/>
        <v>24</v>
      </c>
      <c r="P36" s="125">
        <f t="shared" si="8"/>
        <v>34896</v>
      </c>
      <c r="S36" s="33"/>
    </row>
    <row r="37" spans="7:21" ht="13.5" customHeight="1" thickBot="1">
      <c r="H37" s="119">
        <v>20</v>
      </c>
      <c r="I37" s="226" t="s">
        <v>26</v>
      </c>
      <c r="J37" s="17">
        <v>152</v>
      </c>
      <c r="K37" s="19"/>
      <c r="M37" s="161">
        <f t="shared" si="7"/>
        <v>28126</v>
      </c>
      <c r="N37" s="470" t="s">
        <v>31</v>
      </c>
      <c r="O37" s="18">
        <f t="shared" si="9"/>
        <v>25</v>
      </c>
      <c r="P37" s="161">
        <f t="shared" si="8"/>
        <v>28126</v>
      </c>
      <c r="S37" s="33"/>
    </row>
    <row r="38" spans="7:21" ht="13.5" customHeight="1" thickTop="1">
      <c r="G38" s="513"/>
      <c r="H38" s="119">
        <v>28</v>
      </c>
      <c r="I38" s="226" t="s">
        <v>34</v>
      </c>
      <c r="J38" s="305">
        <v>74</v>
      </c>
      <c r="K38" s="19"/>
      <c r="M38" s="481">
        <f>SUM(Q13-(Q3+Q4+Q5+Q6+Q7+Q8+Q9+Q10+Q11+Q12))</f>
        <v>158679</v>
      </c>
      <c r="N38" s="482" t="s">
        <v>204</v>
      </c>
      <c r="O38" s="483"/>
      <c r="P38" s="484">
        <f>SUM(M38)</f>
        <v>158679</v>
      </c>
      <c r="U38" s="33"/>
    </row>
    <row r="39" spans="7:21" ht="13.5" customHeight="1">
      <c r="H39" s="119">
        <v>10</v>
      </c>
      <c r="I39" s="226" t="s">
        <v>18</v>
      </c>
      <c r="J39" s="17">
        <v>60</v>
      </c>
      <c r="K39" s="19"/>
      <c r="P39" s="33"/>
    </row>
    <row r="40" spans="7:21" ht="13.5" customHeight="1">
      <c r="H40" s="119">
        <v>5</v>
      </c>
      <c r="I40" s="226" t="s">
        <v>14</v>
      </c>
      <c r="J40" s="126">
        <v>49</v>
      </c>
      <c r="K40" s="19"/>
    </row>
    <row r="41" spans="7:21" ht="13.5" customHeight="1">
      <c r="H41" s="119">
        <v>7</v>
      </c>
      <c r="I41" s="226" t="s">
        <v>16</v>
      </c>
      <c r="J41" s="17">
        <v>0</v>
      </c>
      <c r="K41" s="19"/>
    </row>
    <row r="42" spans="7:21" ht="13.5" customHeight="1" thickBot="1">
      <c r="H42" s="196">
        <v>8</v>
      </c>
      <c r="I42" s="229" t="s">
        <v>17</v>
      </c>
      <c r="J42" s="162">
        <v>0</v>
      </c>
      <c r="K42" s="19"/>
    </row>
    <row r="43" spans="7:21" ht="13.5" customHeight="1" thickTop="1">
      <c r="H43" s="163"/>
      <c r="I43" s="405" t="s">
        <v>112</v>
      </c>
      <c r="J43" s="406">
        <f>SUM(J3:J42)</f>
        <v>740076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219</v>
      </c>
      <c r="D52" s="12" t="s">
        <v>210</v>
      </c>
      <c r="E52" s="29" t="s">
        <v>45</v>
      </c>
      <c r="F52" s="28" t="s">
        <v>44</v>
      </c>
      <c r="G52" s="28" t="s">
        <v>42</v>
      </c>
      <c r="I52" s="225"/>
    </row>
    <row r="53" spans="1:16" ht="13.5" customHeight="1">
      <c r="A53" s="13">
        <v>1</v>
      </c>
      <c r="B53" s="226" t="s">
        <v>32</v>
      </c>
      <c r="C53" s="17">
        <f t="shared" ref="C53:C62" si="10">SUM(J3)</f>
        <v>116165</v>
      </c>
      <c r="D53" s="126">
        <f t="shared" ref="D53:D63" si="11">SUM(Q3)</f>
        <v>105365</v>
      </c>
      <c r="E53" s="123">
        <f t="shared" ref="E53:E62" si="12">SUM(P16/Q16*100)</f>
        <v>95.576801244024651</v>
      </c>
      <c r="F53" s="25">
        <f t="shared" ref="F53:F63" si="13">SUM(C53/D53*100)</f>
        <v>110.25008304465429</v>
      </c>
      <c r="G53" s="26"/>
      <c r="I53" s="225"/>
    </row>
    <row r="54" spans="1:16" ht="13.5" customHeight="1">
      <c r="A54" s="13">
        <v>2</v>
      </c>
      <c r="B54" s="226" t="s">
        <v>0</v>
      </c>
      <c r="C54" s="17">
        <f t="shared" si="10"/>
        <v>109858</v>
      </c>
      <c r="D54" s="126">
        <f t="shared" si="11"/>
        <v>124066</v>
      </c>
      <c r="E54" s="123">
        <f t="shared" si="12"/>
        <v>98.966713211116613</v>
      </c>
      <c r="F54" s="25">
        <f t="shared" si="13"/>
        <v>88.548030886786066</v>
      </c>
      <c r="G54" s="26"/>
      <c r="I54" s="225"/>
    </row>
    <row r="55" spans="1:16" ht="13.5" customHeight="1">
      <c r="A55" s="13">
        <v>3</v>
      </c>
      <c r="B55" s="226" t="s">
        <v>3</v>
      </c>
      <c r="C55" s="17">
        <f t="shared" si="10"/>
        <v>69411</v>
      </c>
      <c r="D55" s="126">
        <f t="shared" si="11"/>
        <v>77012</v>
      </c>
      <c r="E55" s="123">
        <f t="shared" si="12"/>
        <v>106.46022178254269</v>
      </c>
      <c r="F55" s="25">
        <f t="shared" si="13"/>
        <v>90.130109593310138</v>
      </c>
      <c r="G55" s="26"/>
      <c r="I55" s="225"/>
    </row>
    <row r="56" spans="1:16" ht="13.5" customHeight="1">
      <c r="A56" s="13">
        <v>4</v>
      </c>
      <c r="B56" s="226" t="s">
        <v>1</v>
      </c>
      <c r="C56" s="17">
        <f t="shared" si="10"/>
        <v>64024</v>
      </c>
      <c r="D56" s="126">
        <f t="shared" si="11"/>
        <v>50547</v>
      </c>
      <c r="E56" s="123">
        <f t="shared" si="12"/>
        <v>100.657170707166</v>
      </c>
      <c r="F56" s="25">
        <f t="shared" si="13"/>
        <v>126.66231428175759</v>
      </c>
      <c r="G56" s="26"/>
      <c r="I56" s="225"/>
    </row>
    <row r="57" spans="1:16" ht="13.5" customHeight="1">
      <c r="A57" s="13">
        <v>5</v>
      </c>
      <c r="B57" s="227" t="s">
        <v>2</v>
      </c>
      <c r="C57" s="17">
        <f t="shared" si="10"/>
        <v>51160</v>
      </c>
      <c r="D57" s="126">
        <f t="shared" si="11"/>
        <v>66104</v>
      </c>
      <c r="E57" s="123">
        <f t="shared" si="12"/>
        <v>83.359131865804187</v>
      </c>
      <c r="F57" s="25">
        <f t="shared" si="13"/>
        <v>77.393198596151507</v>
      </c>
      <c r="G57" s="26"/>
      <c r="I57" s="225"/>
      <c r="P57" s="33"/>
    </row>
    <row r="58" spans="1:16" ht="13.5" customHeight="1">
      <c r="A58" s="13">
        <v>6</v>
      </c>
      <c r="B58" s="226" t="s">
        <v>23</v>
      </c>
      <c r="C58" s="17">
        <f t="shared" si="10"/>
        <v>44921</v>
      </c>
      <c r="D58" s="126">
        <f t="shared" si="11"/>
        <v>45056</v>
      </c>
      <c r="E58" s="123">
        <f t="shared" si="12"/>
        <v>101.6565208536061</v>
      </c>
      <c r="F58" s="25">
        <f t="shared" si="13"/>
        <v>99.700372869318173</v>
      </c>
      <c r="G58" s="26"/>
    </row>
    <row r="59" spans="1:16" ht="13.5" customHeight="1">
      <c r="A59" s="13">
        <v>7</v>
      </c>
      <c r="B59" s="229" t="s">
        <v>7</v>
      </c>
      <c r="C59" s="17">
        <f t="shared" si="10"/>
        <v>36213</v>
      </c>
      <c r="D59" s="126">
        <f t="shared" si="11"/>
        <v>39340</v>
      </c>
      <c r="E59" s="123">
        <f t="shared" si="12"/>
        <v>105.87358203718864</v>
      </c>
      <c r="F59" s="25">
        <f t="shared" si="13"/>
        <v>92.051347229283181</v>
      </c>
      <c r="G59" s="26"/>
    </row>
    <row r="60" spans="1:16" ht="13.5" customHeight="1">
      <c r="A60" s="13">
        <v>8</v>
      </c>
      <c r="B60" s="226" t="s">
        <v>5</v>
      </c>
      <c r="C60" s="17">
        <f t="shared" si="10"/>
        <v>32633</v>
      </c>
      <c r="D60" s="126">
        <f t="shared" si="11"/>
        <v>35125</v>
      </c>
      <c r="E60" s="123">
        <f t="shared" si="12"/>
        <v>95.30109222592138</v>
      </c>
      <c r="F60" s="25">
        <f t="shared" si="13"/>
        <v>92.905338078291805</v>
      </c>
      <c r="G60" s="26"/>
    </row>
    <row r="61" spans="1:16" ht="13.5" customHeight="1">
      <c r="A61" s="13">
        <v>9</v>
      </c>
      <c r="B61" s="229" t="s">
        <v>30</v>
      </c>
      <c r="C61" s="17">
        <f t="shared" si="10"/>
        <v>30982</v>
      </c>
      <c r="D61" s="126">
        <f t="shared" si="11"/>
        <v>34896</v>
      </c>
      <c r="E61" s="123">
        <f t="shared" si="12"/>
        <v>103.51486802539259</v>
      </c>
      <c r="F61" s="25">
        <f t="shared" si="13"/>
        <v>88.783814763869785</v>
      </c>
      <c r="G61" s="26"/>
    </row>
    <row r="62" spans="1:16" ht="13.5" customHeight="1" thickBot="1">
      <c r="A62" s="181">
        <v>10</v>
      </c>
      <c r="B62" s="470" t="s">
        <v>31</v>
      </c>
      <c r="C62" s="162">
        <f t="shared" si="10"/>
        <v>29921</v>
      </c>
      <c r="D62" s="182">
        <f t="shared" si="11"/>
        <v>28126</v>
      </c>
      <c r="E62" s="183">
        <f t="shared" si="12"/>
        <v>109.4724132884531</v>
      </c>
      <c r="F62" s="184">
        <f t="shared" si="13"/>
        <v>106.38199530683355</v>
      </c>
      <c r="G62" s="185"/>
    </row>
    <row r="63" spans="1:16" ht="13.5" customHeight="1" thickTop="1">
      <c r="A63" s="163"/>
      <c r="B63" s="186" t="s">
        <v>83</v>
      </c>
      <c r="C63" s="187">
        <f>SUM(J43)</f>
        <v>740076</v>
      </c>
      <c r="D63" s="187">
        <f t="shared" si="11"/>
        <v>764316</v>
      </c>
      <c r="E63" s="188">
        <f>SUM(C63/R26*100)</f>
        <v>95.661548006824887</v>
      </c>
      <c r="F63" s="189">
        <f t="shared" si="13"/>
        <v>96.82853688788407</v>
      </c>
      <c r="G63" s="163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L44" sqref="L44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58" t="s">
        <v>219</v>
      </c>
      <c r="I2" s="119"/>
      <c r="J2" s="260" t="s">
        <v>125</v>
      </c>
      <c r="K2" s="5"/>
      <c r="L2" s="414" t="s">
        <v>210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50" t="s">
        <v>122</v>
      </c>
      <c r="I3" s="119"/>
      <c r="J3" s="204" t="s">
        <v>123</v>
      </c>
      <c r="K3" s="5"/>
      <c r="L3" s="414" t="s">
        <v>122</v>
      </c>
      <c r="M3" s="1"/>
      <c r="N3" s="129"/>
      <c r="O3" s="129"/>
      <c r="S3" s="31"/>
      <c r="T3" s="31"/>
      <c r="U3" s="31"/>
    </row>
    <row r="4" spans="8:30">
      <c r="H4" s="139">
        <v>30354</v>
      </c>
      <c r="I4" s="119">
        <v>33</v>
      </c>
      <c r="J4" s="226" t="s">
        <v>0</v>
      </c>
      <c r="K4" s="165">
        <f>SUM(I4)</f>
        <v>33</v>
      </c>
      <c r="L4" s="431">
        <v>33909</v>
      </c>
      <c r="M4" s="54"/>
      <c r="N4" s="130"/>
      <c r="O4" s="130"/>
      <c r="S4" s="31"/>
      <c r="T4" s="31"/>
      <c r="U4" s="31"/>
    </row>
    <row r="5" spans="8:30">
      <c r="H5" s="53">
        <v>20431</v>
      </c>
      <c r="I5" s="119">
        <v>26</v>
      </c>
      <c r="J5" s="226" t="s">
        <v>32</v>
      </c>
      <c r="K5" s="165">
        <f t="shared" ref="K5:K13" si="0">SUM(I5)</f>
        <v>26</v>
      </c>
      <c r="L5" s="432">
        <v>19075</v>
      </c>
      <c r="M5" s="54"/>
      <c r="N5" s="130"/>
      <c r="O5" s="130"/>
      <c r="S5" s="31"/>
      <c r="T5" s="31"/>
      <c r="U5" s="31"/>
    </row>
    <row r="6" spans="8:30">
      <c r="H6" s="533">
        <v>5851</v>
      </c>
      <c r="I6" s="119">
        <v>14</v>
      </c>
      <c r="J6" s="226" t="s">
        <v>21</v>
      </c>
      <c r="K6" s="165">
        <f t="shared" si="0"/>
        <v>14</v>
      </c>
      <c r="L6" s="432">
        <v>4752</v>
      </c>
      <c r="M6" s="54"/>
      <c r="N6" s="259"/>
      <c r="O6" s="130"/>
      <c r="S6" s="31"/>
      <c r="T6" s="31"/>
      <c r="U6" s="31"/>
    </row>
    <row r="7" spans="8:30">
      <c r="H7" s="53">
        <v>4524</v>
      </c>
      <c r="I7" s="119">
        <v>38</v>
      </c>
      <c r="J7" s="226" t="s">
        <v>40</v>
      </c>
      <c r="K7" s="165">
        <f t="shared" si="0"/>
        <v>38</v>
      </c>
      <c r="L7" s="432">
        <v>5318</v>
      </c>
      <c r="M7" s="54"/>
      <c r="N7" s="130"/>
      <c r="O7" s="130"/>
      <c r="S7" s="31"/>
      <c r="T7" s="31"/>
      <c r="U7" s="31"/>
    </row>
    <row r="8" spans="8:30">
      <c r="H8" s="127">
        <v>3763</v>
      </c>
      <c r="I8" s="119">
        <v>37</v>
      </c>
      <c r="J8" s="226" t="s">
        <v>39</v>
      </c>
      <c r="K8" s="165">
        <f t="shared" si="0"/>
        <v>37</v>
      </c>
      <c r="L8" s="432">
        <v>1681</v>
      </c>
      <c r="M8" s="54"/>
      <c r="N8" s="130"/>
      <c r="O8" s="130"/>
      <c r="S8" s="31"/>
      <c r="T8" s="31"/>
      <c r="U8" s="31"/>
    </row>
    <row r="9" spans="8:30">
      <c r="H9" s="270">
        <v>3260</v>
      </c>
      <c r="I9" s="119">
        <v>15</v>
      </c>
      <c r="J9" s="226" t="s">
        <v>22</v>
      </c>
      <c r="K9" s="165">
        <f t="shared" si="0"/>
        <v>15</v>
      </c>
      <c r="L9" s="432">
        <v>2760</v>
      </c>
      <c r="M9" s="54"/>
      <c r="N9" s="130"/>
      <c r="O9" s="130"/>
      <c r="S9" s="31"/>
      <c r="T9" s="31"/>
      <c r="U9" s="31"/>
    </row>
    <row r="10" spans="8:30">
      <c r="H10" s="53">
        <v>1946</v>
      </c>
      <c r="I10" s="196">
        <v>34</v>
      </c>
      <c r="J10" s="229" t="s">
        <v>1</v>
      </c>
      <c r="K10" s="165">
        <f t="shared" si="0"/>
        <v>34</v>
      </c>
      <c r="L10" s="432">
        <v>1924</v>
      </c>
      <c r="S10" s="31"/>
      <c r="T10" s="31"/>
      <c r="U10" s="31"/>
    </row>
    <row r="11" spans="8:30">
      <c r="H11" s="52">
        <v>1885</v>
      </c>
      <c r="I11" s="119">
        <v>36</v>
      </c>
      <c r="J11" s="226" t="s">
        <v>5</v>
      </c>
      <c r="K11" s="165">
        <f t="shared" si="0"/>
        <v>36</v>
      </c>
      <c r="L11" s="432">
        <v>2042</v>
      </c>
      <c r="M11" s="54"/>
      <c r="N11" s="130"/>
      <c r="O11" s="130"/>
      <c r="S11" s="31"/>
      <c r="T11" s="31"/>
      <c r="U11" s="31"/>
    </row>
    <row r="12" spans="8:30">
      <c r="H12" s="457">
        <v>1778</v>
      </c>
      <c r="I12" s="196">
        <v>17</v>
      </c>
      <c r="J12" s="229" t="s">
        <v>23</v>
      </c>
      <c r="K12" s="165">
        <f t="shared" si="0"/>
        <v>17</v>
      </c>
      <c r="L12" s="432">
        <v>1375</v>
      </c>
      <c r="M12" s="54"/>
      <c r="N12" s="130"/>
      <c r="O12" s="130"/>
      <c r="S12" s="31"/>
      <c r="T12" s="31"/>
      <c r="U12" s="31"/>
    </row>
    <row r="13" spans="8:30" ht="14.25" thickBot="1">
      <c r="H13" s="540">
        <v>1451</v>
      </c>
      <c r="I13" s="475">
        <v>16</v>
      </c>
      <c r="J13" s="476" t="s">
        <v>3</v>
      </c>
      <c r="K13" s="165">
        <f t="shared" si="0"/>
        <v>16</v>
      </c>
      <c r="L13" s="432">
        <v>1489</v>
      </c>
      <c r="M13" s="54"/>
      <c r="N13" s="130"/>
      <c r="O13" s="130"/>
      <c r="S13" s="31"/>
      <c r="T13" s="31"/>
      <c r="U13" s="31"/>
    </row>
    <row r="14" spans="8:30" ht="14.25" thickTop="1">
      <c r="H14" s="270">
        <v>1423</v>
      </c>
      <c r="I14" s="170">
        <v>25</v>
      </c>
      <c r="J14" s="248" t="s">
        <v>31</v>
      </c>
      <c r="K14" s="151" t="s">
        <v>9</v>
      </c>
      <c r="L14" s="433">
        <v>79620</v>
      </c>
      <c r="S14" s="31"/>
      <c r="T14" s="31"/>
      <c r="U14" s="31"/>
    </row>
    <row r="15" spans="8:30">
      <c r="H15" s="53">
        <v>898</v>
      </c>
      <c r="I15" s="119">
        <v>2</v>
      </c>
      <c r="J15" s="226" t="s">
        <v>6</v>
      </c>
      <c r="K15" s="61"/>
      <c r="L15" s="1" t="s">
        <v>68</v>
      </c>
      <c r="M15" s="231" t="s">
        <v>113</v>
      </c>
      <c r="N15" s="51" t="s">
        <v>84</v>
      </c>
      <c r="S15" s="31"/>
      <c r="T15" s="31"/>
      <c r="U15" s="31"/>
    </row>
    <row r="16" spans="8:30">
      <c r="H16" s="127">
        <v>850</v>
      </c>
      <c r="I16" s="119">
        <v>24</v>
      </c>
      <c r="J16" s="226" t="s">
        <v>30</v>
      </c>
      <c r="K16" s="165">
        <f>SUM(I4)</f>
        <v>33</v>
      </c>
      <c r="L16" s="226" t="s">
        <v>0</v>
      </c>
      <c r="M16" s="434">
        <v>30432</v>
      </c>
      <c r="N16" s="128">
        <f>SUM(H4)</f>
        <v>30354</v>
      </c>
      <c r="O16" s="54"/>
      <c r="P16" s="21"/>
      <c r="S16" s="31"/>
      <c r="T16" s="31"/>
      <c r="U16" s="31"/>
    </row>
    <row r="17" spans="1:21">
      <c r="H17" s="53">
        <v>729</v>
      </c>
      <c r="I17" s="119">
        <v>27</v>
      </c>
      <c r="J17" s="226" t="s">
        <v>33</v>
      </c>
      <c r="K17" s="165">
        <f t="shared" ref="K17:K25" si="1">SUM(I5)</f>
        <v>26</v>
      </c>
      <c r="L17" s="226" t="s">
        <v>32</v>
      </c>
      <c r="M17" s="435">
        <v>18547</v>
      </c>
      <c r="N17" s="128">
        <f t="shared" ref="N17:N25" si="2">SUM(H5)</f>
        <v>20431</v>
      </c>
      <c r="O17" s="54"/>
      <c r="P17" s="21"/>
      <c r="S17" s="31"/>
      <c r="T17" s="31"/>
      <c r="U17" s="31"/>
    </row>
    <row r="18" spans="1:21">
      <c r="H18" s="171">
        <v>464</v>
      </c>
      <c r="I18" s="410">
        <v>40</v>
      </c>
      <c r="J18" s="227" t="s">
        <v>2</v>
      </c>
      <c r="K18" s="165">
        <f t="shared" si="1"/>
        <v>14</v>
      </c>
      <c r="L18" s="226" t="s">
        <v>21</v>
      </c>
      <c r="M18" s="435">
        <v>5717</v>
      </c>
      <c r="N18" s="128">
        <f t="shared" si="2"/>
        <v>5851</v>
      </c>
      <c r="O18" s="54"/>
      <c r="P18" s="21"/>
      <c r="S18" s="31"/>
      <c r="T18" s="31"/>
      <c r="U18" s="31"/>
    </row>
    <row r="19" spans="1:21">
      <c r="H19" s="128">
        <v>361</v>
      </c>
      <c r="I19" s="119">
        <v>1</v>
      </c>
      <c r="J19" s="226" t="s">
        <v>4</v>
      </c>
      <c r="K19" s="165">
        <f t="shared" si="1"/>
        <v>38</v>
      </c>
      <c r="L19" s="226" t="s">
        <v>40</v>
      </c>
      <c r="M19" s="435">
        <v>5203</v>
      </c>
      <c r="N19" s="128">
        <f t="shared" si="2"/>
        <v>4524</v>
      </c>
      <c r="O19" s="54"/>
      <c r="P19" s="21"/>
      <c r="S19" s="31"/>
      <c r="T19" s="31"/>
      <c r="U19" s="31"/>
    </row>
    <row r="20" spans="1:21" ht="14.25" thickBot="1">
      <c r="H20" s="127">
        <v>184</v>
      </c>
      <c r="I20" s="119">
        <v>21</v>
      </c>
      <c r="J20" s="226" t="s">
        <v>27</v>
      </c>
      <c r="K20" s="165">
        <f t="shared" si="1"/>
        <v>37</v>
      </c>
      <c r="L20" s="226" t="s">
        <v>39</v>
      </c>
      <c r="M20" s="435">
        <v>3084</v>
      </c>
      <c r="N20" s="128">
        <f t="shared" si="2"/>
        <v>3763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219</v>
      </c>
      <c r="D21" s="74" t="s">
        <v>210</v>
      </c>
      <c r="E21" s="74" t="s">
        <v>55</v>
      </c>
      <c r="F21" s="74" t="s">
        <v>54</v>
      </c>
      <c r="G21" s="74" t="s">
        <v>56</v>
      </c>
      <c r="H21" s="127">
        <v>160</v>
      </c>
      <c r="I21" s="119">
        <v>19</v>
      </c>
      <c r="J21" s="226" t="s">
        <v>25</v>
      </c>
      <c r="K21" s="165">
        <f t="shared" si="1"/>
        <v>15</v>
      </c>
      <c r="L21" s="226" t="s">
        <v>22</v>
      </c>
      <c r="M21" s="435">
        <v>3084</v>
      </c>
      <c r="N21" s="128">
        <f t="shared" si="2"/>
        <v>3260</v>
      </c>
      <c r="O21" s="54"/>
      <c r="P21" s="21"/>
      <c r="S21" s="31"/>
      <c r="T21" s="31"/>
      <c r="U21" s="31"/>
    </row>
    <row r="22" spans="1:21">
      <c r="A22" s="76">
        <v>1</v>
      </c>
      <c r="B22" s="226" t="s">
        <v>0</v>
      </c>
      <c r="C22" s="52">
        <f t="shared" ref="C22:C31" si="3">SUM(H4)</f>
        <v>30354</v>
      </c>
      <c r="D22" s="128">
        <f>SUM(L4)</f>
        <v>33909</v>
      </c>
      <c r="E22" s="66">
        <f t="shared" ref="E22:E32" si="4">SUM(N16/M16*100)</f>
        <v>99.74369085173501</v>
      </c>
      <c r="F22" s="70">
        <f>SUM(C22/D22*100)</f>
        <v>89.516057683800767</v>
      </c>
      <c r="G22" s="5"/>
      <c r="H22" s="131">
        <v>144</v>
      </c>
      <c r="I22" s="119">
        <v>9</v>
      </c>
      <c r="J22" s="465" t="s">
        <v>209</v>
      </c>
      <c r="K22" s="165">
        <f t="shared" si="1"/>
        <v>34</v>
      </c>
      <c r="L22" s="229" t="s">
        <v>1</v>
      </c>
      <c r="M22" s="435">
        <v>1767</v>
      </c>
      <c r="N22" s="128">
        <f t="shared" si="2"/>
        <v>1946</v>
      </c>
      <c r="O22" s="54"/>
      <c r="P22" s="21"/>
      <c r="S22" s="31"/>
      <c r="T22" s="31"/>
      <c r="U22" s="31"/>
    </row>
    <row r="23" spans="1:21">
      <c r="A23" s="76">
        <v>2</v>
      </c>
      <c r="B23" s="226" t="s">
        <v>32</v>
      </c>
      <c r="C23" s="52">
        <f t="shared" si="3"/>
        <v>20431</v>
      </c>
      <c r="D23" s="128">
        <f>SUM(L5)</f>
        <v>19075</v>
      </c>
      <c r="E23" s="66">
        <f t="shared" si="4"/>
        <v>110.15797703132581</v>
      </c>
      <c r="F23" s="70">
        <f t="shared" ref="F23:F32" si="5">SUM(C23/D23*100)</f>
        <v>107.10878112712976</v>
      </c>
      <c r="G23" s="5"/>
      <c r="H23" s="178">
        <v>134</v>
      </c>
      <c r="I23" s="119">
        <v>23</v>
      </c>
      <c r="J23" s="226" t="s">
        <v>29</v>
      </c>
      <c r="K23" s="165">
        <f t="shared" si="1"/>
        <v>36</v>
      </c>
      <c r="L23" s="226" t="s">
        <v>5</v>
      </c>
      <c r="M23" s="435">
        <v>2360</v>
      </c>
      <c r="N23" s="128">
        <f t="shared" si="2"/>
        <v>1885</v>
      </c>
      <c r="O23" s="54"/>
      <c r="P23" s="21"/>
      <c r="S23" s="31"/>
      <c r="T23" s="31"/>
      <c r="U23" s="31"/>
    </row>
    <row r="24" spans="1:21">
      <c r="A24" s="76">
        <v>3</v>
      </c>
      <c r="B24" s="226" t="s">
        <v>21</v>
      </c>
      <c r="C24" s="52">
        <f t="shared" si="3"/>
        <v>5851</v>
      </c>
      <c r="D24" s="128">
        <f t="shared" ref="D24:D31" si="6">SUM(L6)</f>
        <v>4752</v>
      </c>
      <c r="E24" s="66">
        <f t="shared" si="4"/>
        <v>102.34388665383942</v>
      </c>
      <c r="F24" s="70">
        <f t="shared" si="5"/>
        <v>123.12710437710437</v>
      </c>
      <c r="G24" s="5"/>
      <c r="H24" s="131">
        <v>60</v>
      </c>
      <c r="I24" s="119">
        <v>39</v>
      </c>
      <c r="J24" s="226" t="s">
        <v>41</v>
      </c>
      <c r="K24" s="165">
        <f t="shared" si="1"/>
        <v>17</v>
      </c>
      <c r="L24" s="229" t="s">
        <v>23</v>
      </c>
      <c r="M24" s="435">
        <v>1437</v>
      </c>
      <c r="N24" s="128">
        <f t="shared" si="2"/>
        <v>1778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6" t="s">
        <v>40</v>
      </c>
      <c r="C25" s="52">
        <f t="shared" si="3"/>
        <v>4524</v>
      </c>
      <c r="D25" s="128">
        <f t="shared" si="6"/>
        <v>5318</v>
      </c>
      <c r="E25" s="66">
        <f t="shared" si="4"/>
        <v>86.949836632711893</v>
      </c>
      <c r="F25" s="70">
        <f t="shared" si="5"/>
        <v>85.069575028206089</v>
      </c>
      <c r="G25" s="5"/>
      <c r="H25" s="178">
        <v>55</v>
      </c>
      <c r="I25" s="119">
        <v>22</v>
      </c>
      <c r="J25" s="226" t="s">
        <v>28</v>
      </c>
      <c r="K25" s="255">
        <f t="shared" si="1"/>
        <v>16</v>
      </c>
      <c r="L25" s="476" t="s">
        <v>3</v>
      </c>
      <c r="M25" s="436">
        <v>1474</v>
      </c>
      <c r="N25" s="236">
        <f t="shared" si="2"/>
        <v>1451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6" t="s">
        <v>39</v>
      </c>
      <c r="C26" s="52">
        <f t="shared" si="3"/>
        <v>3763</v>
      </c>
      <c r="D26" s="128">
        <f t="shared" si="6"/>
        <v>1681</v>
      </c>
      <c r="E26" s="66">
        <f t="shared" si="4"/>
        <v>122.01686121919586</v>
      </c>
      <c r="F26" s="70">
        <f t="shared" si="5"/>
        <v>223.85484830458063</v>
      </c>
      <c r="G26" s="16"/>
      <c r="H26" s="178">
        <v>46</v>
      </c>
      <c r="I26" s="119">
        <v>6</v>
      </c>
      <c r="J26" s="226" t="s">
        <v>15</v>
      </c>
      <c r="K26" s="5"/>
      <c r="L26" s="519" t="s">
        <v>198</v>
      </c>
      <c r="M26" s="437">
        <v>78297</v>
      </c>
      <c r="N26" s="268">
        <f>SUM(H44)</f>
        <v>80784</v>
      </c>
      <c r="S26" s="31"/>
      <c r="T26" s="31"/>
      <c r="U26" s="31"/>
    </row>
    <row r="27" spans="1:21">
      <c r="A27" s="76">
        <v>6</v>
      </c>
      <c r="B27" s="226" t="s">
        <v>22</v>
      </c>
      <c r="C27" s="52">
        <f t="shared" si="3"/>
        <v>3260</v>
      </c>
      <c r="D27" s="128">
        <f t="shared" si="6"/>
        <v>2760</v>
      </c>
      <c r="E27" s="66">
        <f t="shared" si="4"/>
        <v>105.70687418936447</v>
      </c>
      <c r="F27" s="70">
        <f t="shared" si="5"/>
        <v>118.1159420289855</v>
      </c>
      <c r="G27" s="5"/>
      <c r="H27" s="131">
        <v>23</v>
      </c>
      <c r="I27" s="119">
        <v>31</v>
      </c>
      <c r="J27" s="226" t="s">
        <v>128</v>
      </c>
      <c r="L27" s="36"/>
      <c r="M27" s="31"/>
      <c r="S27" s="31"/>
      <c r="T27" s="31"/>
      <c r="U27" s="31"/>
    </row>
    <row r="28" spans="1:21">
      <c r="A28" s="76">
        <v>7</v>
      </c>
      <c r="B28" s="229" t="s">
        <v>1</v>
      </c>
      <c r="C28" s="52">
        <f t="shared" si="3"/>
        <v>1946</v>
      </c>
      <c r="D28" s="128">
        <f t="shared" si="6"/>
        <v>1924</v>
      </c>
      <c r="E28" s="66">
        <f t="shared" si="4"/>
        <v>110.13016411997737</v>
      </c>
      <c r="F28" s="70">
        <f t="shared" si="5"/>
        <v>101.14345114345113</v>
      </c>
      <c r="G28" s="5"/>
      <c r="H28" s="131">
        <v>5</v>
      </c>
      <c r="I28" s="119">
        <v>4</v>
      </c>
      <c r="J28" s="226" t="s">
        <v>13</v>
      </c>
      <c r="L28" s="36"/>
      <c r="S28" s="31"/>
      <c r="T28" s="31"/>
      <c r="U28" s="31"/>
    </row>
    <row r="29" spans="1:21">
      <c r="A29" s="76">
        <v>8</v>
      </c>
      <c r="B29" s="226" t="s">
        <v>5</v>
      </c>
      <c r="C29" s="52">
        <f t="shared" si="3"/>
        <v>1885</v>
      </c>
      <c r="D29" s="128">
        <f t="shared" si="6"/>
        <v>2042</v>
      </c>
      <c r="E29" s="66">
        <f t="shared" si="4"/>
        <v>79.872881355932208</v>
      </c>
      <c r="F29" s="70">
        <f t="shared" si="5"/>
        <v>92.311459353574932</v>
      </c>
      <c r="G29" s="15"/>
      <c r="H29" s="131">
        <v>3</v>
      </c>
      <c r="I29" s="119">
        <v>3</v>
      </c>
      <c r="J29" s="226" t="s">
        <v>12</v>
      </c>
      <c r="L29" s="36"/>
      <c r="M29" s="31"/>
      <c r="S29" s="31"/>
      <c r="T29" s="31"/>
      <c r="U29" s="31"/>
    </row>
    <row r="30" spans="1:21">
      <c r="A30" s="76">
        <v>9</v>
      </c>
      <c r="B30" s="229" t="s">
        <v>23</v>
      </c>
      <c r="C30" s="52">
        <f t="shared" si="3"/>
        <v>1778</v>
      </c>
      <c r="D30" s="128">
        <f t="shared" si="6"/>
        <v>1375</v>
      </c>
      <c r="E30" s="66">
        <f t="shared" si="4"/>
        <v>123.72999304105777</v>
      </c>
      <c r="F30" s="70">
        <f t="shared" si="5"/>
        <v>129.30909090909091</v>
      </c>
      <c r="G30" s="16"/>
      <c r="H30" s="539">
        <v>2</v>
      </c>
      <c r="I30" s="119">
        <v>12</v>
      </c>
      <c r="J30" s="226" t="s">
        <v>20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76" t="s">
        <v>3</v>
      </c>
      <c r="C31" s="52">
        <f t="shared" si="3"/>
        <v>1451</v>
      </c>
      <c r="D31" s="128">
        <f t="shared" si="6"/>
        <v>1489</v>
      </c>
      <c r="E31" s="66">
        <f t="shared" si="4"/>
        <v>98.439620081411121</v>
      </c>
      <c r="F31" s="70">
        <f t="shared" si="5"/>
        <v>97.447951645399598</v>
      </c>
      <c r="G31" s="132"/>
      <c r="H31" s="131">
        <v>0</v>
      </c>
      <c r="I31" s="119">
        <v>5</v>
      </c>
      <c r="J31" s="226" t="s">
        <v>14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80784</v>
      </c>
      <c r="D32" s="82">
        <f>SUM(L14)</f>
        <v>79620</v>
      </c>
      <c r="E32" s="85">
        <f t="shared" si="4"/>
        <v>103.1763669106096</v>
      </c>
      <c r="F32" s="83">
        <f t="shared" si="5"/>
        <v>101.4619442351168</v>
      </c>
      <c r="G32" s="84"/>
      <c r="H32" s="538">
        <v>0</v>
      </c>
      <c r="I32" s="119">
        <v>7</v>
      </c>
      <c r="J32" s="226" t="s">
        <v>16</v>
      </c>
      <c r="L32" s="36"/>
      <c r="M32" s="31"/>
      <c r="S32" s="31"/>
      <c r="T32" s="31"/>
      <c r="U32" s="31"/>
    </row>
    <row r="33" spans="1:30">
      <c r="H33" s="128">
        <v>0</v>
      </c>
      <c r="I33" s="119">
        <v>8</v>
      </c>
      <c r="J33" s="226" t="s">
        <v>17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128">
        <v>0</v>
      </c>
      <c r="I34" s="119">
        <v>10</v>
      </c>
      <c r="J34" s="226" t="s">
        <v>18</v>
      </c>
      <c r="L34" s="298"/>
      <c r="M34" s="31"/>
      <c r="S34" s="31"/>
      <c r="T34" s="31"/>
      <c r="U34" s="31"/>
    </row>
    <row r="35" spans="1:30">
      <c r="H35" s="532">
        <v>0</v>
      </c>
      <c r="I35" s="119">
        <v>11</v>
      </c>
      <c r="J35" s="226" t="s">
        <v>19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128">
        <v>0</v>
      </c>
      <c r="I36" s="119">
        <v>13</v>
      </c>
      <c r="J36" s="226" t="s">
        <v>7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270">
        <v>0</v>
      </c>
      <c r="I37" s="119">
        <v>18</v>
      </c>
      <c r="J37" s="226" t="s">
        <v>24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463">
        <v>0</v>
      </c>
      <c r="I38" s="119">
        <v>20</v>
      </c>
      <c r="J38" s="226" t="s">
        <v>26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270">
        <v>0</v>
      </c>
      <c r="I39" s="119">
        <v>28</v>
      </c>
      <c r="J39" s="226" t="s">
        <v>34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127">
        <v>0</v>
      </c>
      <c r="I40" s="119">
        <v>29</v>
      </c>
      <c r="J40" s="226" t="s">
        <v>118</v>
      </c>
      <c r="L40" s="57"/>
      <c r="M40" s="31"/>
      <c r="S40" s="31"/>
      <c r="T40" s="31"/>
      <c r="U40" s="31"/>
    </row>
    <row r="41" spans="1:30">
      <c r="H41" s="53">
        <v>0</v>
      </c>
      <c r="I41" s="119">
        <v>30</v>
      </c>
      <c r="J41" s="226" t="s">
        <v>35</v>
      </c>
      <c r="L41" s="57"/>
      <c r="M41" s="31"/>
      <c r="S41" s="31"/>
      <c r="T41" s="31"/>
      <c r="U41" s="31"/>
    </row>
    <row r="42" spans="1:30">
      <c r="H42" s="270">
        <v>0</v>
      </c>
      <c r="I42" s="119">
        <v>32</v>
      </c>
      <c r="J42" s="226" t="s">
        <v>37</v>
      </c>
      <c r="L42" s="57"/>
      <c r="M42" s="31"/>
      <c r="S42" s="31"/>
      <c r="T42" s="31"/>
      <c r="U42" s="31"/>
    </row>
    <row r="43" spans="1:30">
      <c r="H43" s="270">
        <v>0</v>
      </c>
      <c r="I43" s="119">
        <v>35</v>
      </c>
      <c r="J43" s="226" t="s">
        <v>38</v>
      </c>
      <c r="L43" s="57"/>
      <c r="M43" s="31"/>
      <c r="S43" s="37"/>
      <c r="T43" s="37"/>
      <c r="U43" s="37"/>
    </row>
    <row r="44" spans="1:30">
      <c r="H44" s="166">
        <f>SUM(H4:H43)</f>
        <v>80784</v>
      </c>
      <c r="I44" s="119"/>
      <c r="J44" s="235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4" t="s">
        <v>219</v>
      </c>
      <c r="I47" s="119"/>
      <c r="J47" s="253" t="s">
        <v>80</v>
      </c>
      <c r="K47" s="5"/>
      <c r="L47" s="419" t="s">
        <v>210</v>
      </c>
      <c r="S47" s="31"/>
      <c r="T47" s="31"/>
      <c r="U47" s="31"/>
      <c r="V47" s="31"/>
    </row>
    <row r="48" spans="1:30">
      <c r="H48" s="261" t="s">
        <v>122</v>
      </c>
      <c r="I48" s="170"/>
      <c r="J48" s="252" t="s">
        <v>57</v>
      </c>
      <c r="K48" s="246"/>
      <c r="L48" s="424" t="s">
        <v>122</v>
      </c>
      <c r="S48" s="31"/>
      <c r="T48" s="31"/>
      <c r="U48" s="31"/>
      <c r="V48" s="31"/>
    </row>
    <row r="49" spans="1:22">
      <c r="H49" s="52">
        <v>60318</v>
      </c>
      <c r="I49" s="119">
        <v>26</v>
      </c>
      <c r="J49" s="226" t="s">
        <v>32</v>
      </c>
      <c r="K49" s="5">
        <f>SUM(I49)</f>
        <v>26</v>
      </c>
      <c r="L49" s="425">
        <v>58886</v>
      </c>
      <c r="M49" s="1"/>
      <c r="N49" s="129"/>
      <c r="O49" s="129"/>
      <c r="S49" s="31"/>
      <c r="T49" s="31"/>
      <c r="U49" s="31"/>
      <c r="V49" s="31"/>
    </row>
    <row r="50" spans="1:22">
      <c r="H50" s="6">
        <v>14678</v>
      </c>
      <c r="I50" s="119">
        <v>13</v>
      </c>
      <c r="J50" s="226" t="s">
        <v>7</v>
      </c>
      <c r="K50" s="5">
        <f t="shared" ref="K50:K58" si="7">SUM(I50)</f>
        <v>13</v>
      </c>
      <c r="L50" s="425">
        <v>17878</v>
      </c>
      <c r="M50" s="31"/>
      <c r="N50" s="130"/>
      <c r="O50" s="130"/>
      <c r="S50" s="31"/>
      <c r="T50" s="31"/>
      <c r="U50" s="31"/>
      <c r="V50" s="31"/>
    </row>
    <row r="51" spans="1:22">
      <c r="H51" s="127">
        <v>12807</v>
      </c>
      <c r="I51" s="119">
        <v>25</v>
      </c>
      <c r="J51" s="226" t="s">
        <v>31</v>
      </c>
      <c r="K51" s="5">
        <f t="shared" si="7"/>
        <v>25</v>
      </c>
      <c r="L51" s="425">
        <v>14682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463">
        <v>9498</v>
      </c>
      <c r="I52" s="119">
        <v>33</v>
      </c>
      <c r="J52" s="226" t="s">
        <v>0</v>
      </c>
      <c r="K52" s="5">
        <f t="shared" si="7"/>
        <v>33</v>
      </c>
      <c r="L52" s="425">
        <v>18837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219</v>
      </c>
      <c r="D53" s="74" t="s">
        <v>210</v>
      </c>
      <c r="E53" s="74" t="s">
        <v>55</v>
      </c>
      <c r="F53" s="74" t="s">
        <v>54</v>
      </c>
      <c r="G53" s="74" t="s">
        <v>56</v>
      </c>
      <c r="H53" s="53">
        <v>9154</v>
      </c>
      <c r="I53" s="119">
        <v>34</v>
      </c>
      <c r="J53" s="226" t="s">
        <v>1</v>
      </c>
      <c r="K53" s="5">
        <f t="shared" si="7"/>
        <v>34</v>
      </c>
      <c r="L53" s="425">
        <v>11202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6" t="s">
        <v>32</v>
      </c>
      <c r="C54" s="52">
        <f t="shared" ref="C54:C63" si="8">SUM(H49)</f>
        <v>60318</v>
      </c>
      <c r="D54" s="139">
        <f>SUM(L49)</f>
        <v>58886</v>
      </c>
      <c r="E54" s="66">
        <f t="shared" ref="E54:E64" si="9">SUM(N63/M63*100)</f>
        <v>88.880702581633855</v>
      </c>
      <c r="F54" s="66">
        <f>SUM(C54/D54*100)</f>
        <v>102.43181740991068</v>
      </c>
      <c r="G54" s="5"/>
      <c r="H54" s="127">
        <v>5745</v>
      </c>
      <c r="I54" s="119">
        <v>40</v>
      </c>
      <c r="J54" s="226" t="s">
        <v>2</v>
      </c>
      <c r="K54" s="5">
        <f t="shared" si="7"/>
        <v>40</v>
      </c>
      <c r="L54" s="425">
        <v>10794</v>
      </c>
      <c r="M54" s="31"/>
      <c r="N54" s="514"/>
      <c r="O54" s="130"/>
      <c r="S54" s="31"/>
      <c r="T54" s="31"/>
      <c r="U54" s="31"/>
      <c r="V54" s="31"/>
    </row>
    <row r="55" spans="1:22">
      <c r="A55" s="76">
        <v>2</v>
      </c>
      <c r="B55" s="226" t="s">
        <v>7</v>
      </c>
      <c r="C55" s="52">
        <f t="shared" si="8"/>
        <v>14678</v>
      </c>
      <c r="D55" s="139">
        <f t="shared" ref="D55:D64" si="10">SUM(L50)</f>
        <v>17878</v>
      </c>
      <c r="E55" s="66">
        <f t="shared" si="9"/>
        <v>117.3207577331948</v>
      </c>
      <c r="F55" s="66">
        <f t="shared" ref="F55:F64" si="11">SUM(C55/D55*100)</f>
        <v>82.100906141626581</v>
      </c>
      <c r="G55" s="5"/>
      <c r="H55" s="127">
        <v>5021</v>
      </c>
      <c r="I55" s="119">
        <v>36</v>
      </c>
      <c r="J55" s="226" t="s">
        <v>5</v>
      </c>
      <c r="K55" s="5">
        <f t="shared" si="7"/>
        <v>36</v>
      </c>
      <c r="L55" s="425">
        <v>2857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6" t="s">
        <v>31</v>
      </c>
      <c r="C56" s="52">
        <f t="shared" si="8"/>
        <v>12807</v>
      </c>
      <c r="D56" s="139">
        <f t="shared" si="10"/>
        <v>14682</v>
      </c>
      <c r="E56" s="66">
        <f t="shared" si="9"/>
        <v>105.00122981060917</v>
      </c>
      <c r="F56" s="66">
        <f t="shared" si="11"/>
        <v>87.229260318757667</v>
      </c>
      <c r="G56" s="5"/>
      <c r="H56" s="127">
        <v>4985</v>
      </c>
      <c r="I56" s="119">
        <v>24</v>
      </c>
      <c r="J56" s="226" t="s">
        <v>30</v>
      </c>
      <c r="K56" s="5">
        <f t="shared" si="7"/>
        <v>24</v>
      </c>
      <c r="L56" s="425">
        <v>9281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6" t="s">
        <v>0</v>
      </c>
      <c r="C57" s="52">
        <f t="shared" si="8"/>
        <v>9498</v>
      </c>
      <c r="D57" s="139">
        <f t="shared" si="10"/>
        <v>18837</v>
      </c>
      <c r="E57" s="66">
        <f t="shared" si="9"/>
        <v>83.963932107496461</v>
      </c>
      <c r="F57" s="66">
        <f t="shared" si="11"/>
        <v>50.422041726389551</v>
      </c>
      <c r="G57" s="5"/>
      <c r="H57" s="178">
        <v>4902</v>
      </c>
      <c r="I57" s="119">
        <v>16</v>
      </c>
      <c r="J57" s="226" t="s">
        <v>3</v>
      </c>
      <c r="K57" s="5">
        <f t="shared" si="7"/>
        <v>16</v>
      </c>
      <c r="L57" s="425">
        <v>5130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6" t="s">
        <v>1</v>
      </c>
      <c r="C58" s="52">
        <f t="shared" si="8"/>
        <v>9154</v>
      </c>
      <c r="D58" s="139">
        <f t="shared" si="10"/>
        <v>11202</v>
      </c>
      <c r="E58" s="66">
        <f t="shared" si="9"/>
        <v>101.71111111111111</v>
      </c>
      <c r="F58" s="66">
        <f t="shared" si="11"/>
        <v>81.717550437421892</v>
      </c>
      <c r="G58" s="16"/>
      <c r="H58" s="236">
        <v>4243</v>
      </c>
      <c r="I58" s="196">
        <v>15</v>
      </c>
      <c r="J58" s="229" t="s">
        <v>22</v>
      </c>
      <c r="K58" s="18">
        <f t="shared" si="7"/>
        <v>15</v>
      </c>
      <c r="L58" s="426">
        <v>2560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6" t="s">
        <v>2</v>
      </c>
      <c r="C59" s="52">
        <f t="shared" si="8"/>
        <v>5745</v>
      </c>
      <c r="D59" s="139">
        <f t="shared" si="10"/>
        <v>10794</v>
      </c>
      <c r="E59" s="66">
        <f t="shared" si="9"/>
        <v>57.147120262608176</v>
      </c>
      <c r="F59" s="66">
        <f t="shared" si="11"/>
        <v>53.224013340744861</v>
      </c>
      <c r="G59" s="5"/>
      <c r="H59" s="541">
        <v>2744</v>
      </c>
      <c r="I59" s="472">
        <v>22</v>
      </c>
      <c r="J59" s="310" t="s">
        <v>28</v>
      </c>
      <c r="K59" s="12" t="s">
        <v>76</v>
      </c>
      <c r="L59" s="427">
        <v>156173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6" t="s">
        <v>5</v>
      </c>
      <c r="C60" s="52">
        <f t="shared" si="8"/>
        <v>5021</v>
      </c>
      <c r="D60" s="139">
        <f t="shared" si="10"/>
        <v>2857</v>
      </c>
      <c r="E60" s="66">
        <f t="shared" si="9"/>
        <v>82.691040843214765</v>
      </c>
      <c r="F60" s="66">
        <f t="shared" si="11"/>
        <v>175.74378718935947</v>
      </c>
      <c r="G60" s="5"/>
      <c r="H60" s="131">
        <v>1125</v>
      </c>
      <c r="I60" s="199">
        <v>38</v>
      </c>
      <c r="J60" s="226" t="s">
        <v>40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6" t="s">
        <v>30</v>
      </c>
      <c r="C61" s="52">
        <f t="shared" si="8"/>
        <v>4985</v>
      </c>
      <c r="D61" s="139">
        <f t="shared" si="10"/>
        <v>9281</v>
      </c>
      <c r="E61" s="66">
        <f t="shared" si="9"/>
        <v>97.994888932573218</v>
      </c>
      <c r="F61" s="66">
        <f t="shared" si="11"/>
        <v>53.711884495205254</v>
      </c>
      <c r="G61" s="15"/>
      <c r="H61" s="131">
        <v>482</v>
      </c>
      <c r="I61" s="199">
        <v>21</v>
      </c>
      <c r="J61" s="5" t="s">
        <v>195</v>
      </c>
      <c r="K61" s="61"/>
      <c r="S61" s="31"/>
      <c r="T61" s="31"/>
      <c r="U61" s="31"/>
      <c r="V61" s="31"/>
    </row>
    <row r="62" spans="1:22">
      <c r="A62" s="76">
        <v>9</v>
      </c>
      <c r="B62" s="226" t="s">
        <v>3</v>
      </c>
      <c r="C62" s="52">
        <f t="shared" si="8"/>
        <v>4902</v>
      </c>
      <c r="D62" s="139">
        <f t="shared" si="10"/>
        <v>5130</v>
      </c>
      <c r="E62" s="66">
        <f t="shared" si="9"/>
        <v>79.980420949583944</v>
      </c>
      <c r="F62" s="66">
        <f t="shared" si="11"/>
        <v>95.555555555555557</v>
      </c>
      <c r="G62" s="16"/>
      <c r="H62" s="178">
        <v>416</v>
      </c>
      <c r="I62" s="247">
        <v>1</v>
      </c>
      <c r="J62" s="226" t="s">
        <v>4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9" t="s">
        <v>22</v>
      </c>
      <c r="C63" s="457">
        <f t="shared" si="8"/>
        <v>4243</v>
      </c>
      <c r="D63" s="197">
        <f t="shared" si="10"/>
        <v>2560</v>
      </c>
      <c r="E63" s="72">
        <f t="shared" si="9"/>
        <v>171.99027158492095</v>
      </c>
      <c r="F63" s="72">
        <f t="shared" si="11"/>
        <v>165.7421875</v>
      </c>
      <c r="G63" s="132"/>
      <c r="H63" s="178">
        <v>393</v>
      </c>
      <c r="I63" s="119">
        <v>17</v>
      </c>
      <c r="J63" s="226" t="s">
        <v>23</v>
      </c>
      <c r="K63" s="5">
        <f>SUM(K49)</f>
        <v>26</v>
      </c>
      <c r="L63" s="226" t="s">
        <v>32</v>
      </c>
      <c r="M63" s="239">
        <v>67864</v>
      </c>
      <c r="N63" s="128">
        <f>SUM(H49)</f>
        <v>60318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136804</v>
      </c>
      <c r="D64" s="198">
        <f t="shared" si="10"/>
        <v>156173</v>
      </c>
      <c r="E64" s="85">
        <f t="shared" si="9"/>
        <v>92.873775466561668</v>
      </c>
      <c r="F64" s="85">
        <f t="shared" si="11"/>
        <v>87.597728160437455</v>
      </c>
      <c r="G64" s="84"/>
      <c r="H64" s="178">
        <v>90</v>
      </c>
      <c r="I64" s="119">
        <v>23</v>
      </c>
      <c r="J64" s="226" t="s">
        <v>29</v>
      </c>
      <c r="K64" s="5">
        <f t="shared" ref="K64:K72" si="12">SUM(K50)</f>
        <v>13</v>
      </c>
      <c r="L64" s="226" t="s">
        <v>7</v>
      </c>
      <c r="M64" s="239">
        <v>12511</v>
      </c>
      <c r="N64" s="128">
        <f t="shared" ref="N64:N72" si="13">SUM(H50)</f>
        <v>14678</v>
      </c>
      <c r="O64" s="54"/>
      <c r="S64" s="31"/>
      <c r="T64" s="31"/>
      <c r="U64" s="31"/>
      <c r="V64" s="31"/>
    </row>
    <row r="65" spans="2:22">
      <c r="H65" s="52">
        <v>83</v>
      </c>
      <c r="I65" s="119">
        <v>9</v>
      </c>
      <c r="J65" s="465" t="s">
        <v>206</v>
      </c>
      <c r="K65" s="5">
        <f t="shared" si="12"/>
        <v>25</v>
      </c>
      <c r="L65" s="226" t="s">
        <v>31</v>
      </c>
      <c r="M65" s="239">
        <v>12197</v>
      </c>
      <c r="N65" s="128">
        <f t="shared" si="13"/>
        <v>12807</v>
      </c>
      <c r="O65" s="54"/>
      <c r="S65" s="31"/>
      <c r="T65" s="31"/>
      <c r="U65" s="31"/>
      <c r="V65" s="31"/>
    </row>
    <row r="66" spans="2:22">
      <c r="H66" s="128">
        <v>79</v>
      </c>
      <c r="I66" s="119">
        <v>29</v>
      </c>
      <c r="J66" s="226" t="s">
        <v>118</v>
      </c>
      <c r="K66" s="5">
        <f t="shared" si="12"/>
        <v>33</v>
      </c>
      <c r="L66" s="226" t="s">
        <v>0</v>
      </c>
      <c r="M66" s="239">
        <v>11312</v>
      </c>
      <c r="N66" s="128">
        <f t="shared" si="13"/>
        <v>9498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128">
        <v>34</v>
      </c>
      <c r="I67" s="119">
        <v>27</v>
      </c>
      <c r="J67" s="226" t="s">
        <v>33</v>
      </c>
      <c r="K67" s="5">
        <f t="shared" si="12"/>
        <v>34</v>
      </c>
      <c r="L67" s="226" t="s">
        <v>1</v>
      </c>
      <c r="M67" s="239">
        <v>9000</v>
      </c>
      <c r="N67" s="128">
        <f t="shared" si="13"/>
        <v>9154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127">
        <v>7</v>
      </c>
      <c r="I68" s="119">
        <v>14</v>
      </c>
      <c r="J68" s="226" t="s">
        <v>21</v>
      </c>
      <c r="K68" s="5">
        <f t="shared" si="12"/>
        <v>40</v>
      </c>
      <c r="L68" s="226" t="s">
        <v>2</v>
      </c>
      <c r="M68" s="239">
        <v>10053</v>
      </c>
      <c r="N68" s="128">
        <f t="shared" si="13"/>
        <v>5745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127">
        <v>0</v>
      </c>
      <c r="I69" s="119">
        <v>2</v>
      </c>
      <c r="J69" s="226" t="s">
        <v>6</v>
      </c>
      <c r="K69" s="5">
        <f t="shared" si="12"/>
        <v>36</v>
      </c>
      <c r="L69" s="226" t="s">
        <v>5</v>
      </c>
      <c r="M69" s="239">
        <v>6072</v>
      </c>
      <c r="N69" s="128">
        <f t="shared" si="13"/>
        <v>5021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53">
        <v>0</v>
      </c>
      <c r="I70" s="119">
        <v>3</v>
      </c>
      <c r="J70" s="226" t="s">
        <v>12</v>
      </c>
      <c r="K70" s="5">
        <f t="shared" si="12"/>
        <v>24</v>
      </c>
      <c r="L70" s="226" t="s">
        <v>30</v>
      </c>
      <c r="M70" s="239">
        <v>5087</v>
      </c>
      <c r="N70" s="128">
        <f t="shared" si="13"/>
        <v>4985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53">
        <v>0</v>
      </c>
      <c r="I71" s="119">
        <v>4</v>
      </c>
      <c r="J71" s="226" t="s">
        <v>13</v>
      </c>
      <c r="K71" s="5">
        <f t="shared" si="12"/>
        <v>16</v>
      </c>
      <c r="L71" s="226" t="s">
        <v>3</v>
      </c>
      <c r="M71" s="239">
        <v>6129</v>
      </c>
      <c r="N71" s="128">
        <f t="shared" si="13"/>
        <v>4902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53">
        <v>0</v>
      </c>
      <c r="I72" s="119">
        <v>5</v>
      </c>
      <c r="J72" s="226" t="s">
        <v>14</v>
      </c>
      <c r="K72" s="5">
        <f t="shared" si="12"/>
        <v>15</v>
      </c>
      <c r="L72" s="229" t="s">
        <v>22</v>
      </c>
      <c r="M72" s="240">
        <v>2467</v>
      </c>
      <c r="N72" s="128">
        <f t="shared" si="13"/>
        <v>4243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53">
        <v>0</v>
      </c>
      <c r="I73" s="119">
        <v>6</v>
      </c>
      <c r="J73" s="226" t="s">
        <v>15</v>
      </c>
      <c r="K73" s="52"/>
      <c r="L73" s="389" t="s">
        <v>107</v>
      </c>
      <c r="M73" s="238">
        <v>147301</v>
      </c>
      <c r="N73" s="237">
        <f>SUM(H89)</f>
        <v>136804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53">
        <v>0</v>
      </c>
      <c r="I74" s="119">
        <v>7</v>
      </c>
      <c r="J74" s="226" t="s">
        <v>16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53">
        <v>0</v>
      </c>
      <c r="I75" s="119">
        <v>8</v>
      </c>
      <c r="J75" s="226" t="s">
        <v>17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53">
        <v>0</v>
      </c>
      <c r="I76" s="119">
        <v>10</v>
      </c>
      <c r="J76" s="226" t="s">
        <v>18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53">
        <v>0</v>
      </c>
      <c r="I77" s="119">
        <v>11</v>
      </c>
      <c r="J77" s="226" t="s">
        <v>19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53">
        <v>0</v>
      </c>
      <c r="I78" s="119">
        <v>12</v>
      </c>
      <c r="J78" s="226" t="s">
        <v>20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128">
        <v>0</v>
      </c>
      <c r="I79" s="119">
        <v>18</v>
      </c>
      <c r="J79" s="226" t="s">
        <v>24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53">
        <v>0</v>
      </c>
      <c r="I80" s="119">
        <v>19</v>
      </c>
      <c r="J80" s="226" t="s">
        <v>25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486">
        <v>0</v>
      </c>
      <c r="I81" s="119">
        <v>20</v>
      </c>
      <c r="J81" s="226" t="s">
        <v>26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128">
        <v>0</v>
      </c>
      <c r="I82" s="119">
        <v>28</v>
      </c>
      <c r="J82" s="226" t="s">
        <v>34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463">
        <v>0</v>
      </c>
      <c r="I83" s="119">
        <v>30</v>
      </c>
      <c r="J83" s="226" t="s">
        <v>35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463">
        <v>0</v>
      </c>
      <c r="I84" s="119">
        <v>31</v>
      </c>
      <c r="J84" s="226" t="s">
        <v>119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53">
        <v>0</v>
      </c>
      <c r="I85" s="119">
        <v>32</v>
      </c>
      <c r="J85" s="226" t="s">
        <v>37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53">
        <v>0</v>
      </c>
      <c r="I86" s="119">
        <v>35</v>
      </c>
      <c r="J86" s="226" t="s">
        <v>38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127">
        <v>0</v>
      </c>
      <c r="I87" s="119">
        <v>37</v>
      </c>
      <c r="J87" s="226" t="s">
        <v>39</v>
      </c>
      <c r="L87" s="57"/>
      <c r="M87" s="31"/>
      <c r="N87" s="31"/>
      <c r="O87" s="31"/>
      <c r="S87" s="37"/>
      <c r="T87" s="37"/>
    </row>
    <row r="88" spans="8:22">
      <c r="H88" s="53">
        <v>0</v>
      </c>
      <c r="I88" s="119">
        <v>39</v>
      </c>
      <c r="J88" s="226" t="s">
        <v>41</v>
      </c>
      <c r="L88" s="57"/>
      <c r="M88" s="31"/>
      <c r="N88" s="31"/>
      <c r="O88" s="31"/>
      <c r="Q88" s="31"/>
    </row>
    <row r="89" spans="8:22">
      <c r="H89" s="167">
        <f>SUM(H49:H88)</f>
        <v>136804</v>
      </c>
      <c r="I89" s="119"/>
      <c r="J89" s="5" t="s">
        <v>112</v>
      </c>
      <c r="L89" s="57"/>
      <c r="M89" s="31"/>
      <c r="N89" s="31"/>
      <c r="O89" s="31"/>
    </row>
    <row r="90" spans="8:22">
      <c r="I90" s="234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I46" sqref="I46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90" t="s">
        <v>219</v>
      </c>
      <c r="I2" s="119"/>
      <c r="J2" s="262" t="s">
        <v>126</v>
      </c>
      <c r="K2" s="5"/>
      <c r="L2" s="254" t="s">
        <v>210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51" t="s">
        <v>122</v>
      </c>
      <c r="I3" s="119"/>
      <c r="J3" s="204" t="s">
        <v>123</v>
      </c>
      <c r="K3" s="5"/>
      <c r="L3" s="51" t="s">
        <v>122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26809</v>
      </c>
      <c r="I4" s="119">
        <v>17</v>
      </c>
      <c r="J4" s="40" t="s">
        <v>23</v>
      </c>
      <c r="K4" s="280">
        <f>SUM(I4)</f>
        <v>17</v>
      </c>
      <c r="L4" s="380">
        <v>27986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22136</v>
      </c>
      <c r="I5" s="119">
        <v>33</v>
      </c>
      <c r="J5" s="40" t="s">
        <v>0</v>
      </c>
      <c r="K5" s="280">
        <f t="shared" ref="K5:K13" si="0">SUM(I5)</f>
        <v>33</v>
      </c>
      <c r="L5" s="380">
        <v>18036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16339</v>
      </c>
      <c r="I6" s="119">
        <v>3</v>
      </c>
      <c r="J6" s="40" t="s">
        <v>12</v>
      </c>
      <c r="K6" s="280">
        <f t="shared" si="0"/>
        <v>3</v>
      </c>
      <c r="L6" s="380">
        <v>26907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16241</v>
      </c>
      <c r="I7" s="119">
        <v>34</v>
      </c>
      <c r="J7" s="40" t="s">
        <v>1</v>
      </c>
      <c r="K7" s="280">
        <f t="shared" si="0"/>
        <v>34</v>
      </c>
      <c r="L7" s="380">
        <v>13099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15957</v>
      </c>
      <c r="I8" s="119">
        <v>31</v>
      </c>
      <c r="J8" s="40" t="s">
        <v>72</v>
      </c>
      <c r="K8" s="280">
        <f t="shared" si="0"/>
        <v>31</v>
      </c>
      <c r="L8" s="380">
        <v>12907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14860</v>
      </c>
      <c r="I9" s="119">
        <v>13</v>
      </c>
      <c r="J9" s="40" t="s">
        <v>7</v>
      </c>
      <c r="K9" s="280">
        <f t="shared" si="0"/>
        <v>13</v>
      </c>
      <c r="L9" s="380">
        <v>14685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53">
        <v>14084</v>
      </c>
      <c r="I10" s="119">
        <v>2</v>
      </c>
      <c r="J10" s="40" t="s">
        <v>6</v>
      </c>
      <c r="K10" s="280">
        <f t="shared" si="0"/>
        <v>2</v>
      </c>
      <c r="L10" s="380">
        <v>16038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11496</v>
      </c>
      <c r="I11" s="119">
        <v>40</v>
      </c>
      <c r="J11" s="40" t="s">
        <v>2</v>
      </c>
      <c r="K11" s="280">
        <f t="shared" si="0"/>
        <v>40</v>
      </c>
      <c r="L11" s="380">
        <v>13934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43">
        <v>11405</v>
      </c>
      <c r="I12" s="119">
        <v>16</v>
      </c>
      <c r="J12" s="40" t="s">
        <v>3</v>
      </c>
      <c r="K12" s="280">
        <f t="shared" si="0"/>
        <v>16</v>
      </c>
      <c r="L12" s="381">
        <v>9664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42">
        <v>10787</v>
      </c>
      <c r="I13" s="196">
        <v>26</v>
      </c>
      <c r="J13" s="103" t="s">
        <v>32</v>
      </c>
      <c r="K13" s="280">
        <f t="shared" si="0"/>
        <v>26</v>
      </c>
      <c r="L13" s="381">
        <v>7084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462">
        <v>7948</v>
      </c>
      <c r="I14" s="308">
        <v>38</v>
      </c>
      <c r="J14" s="527" t="s">
        <v>40</v>
      </c>
      <c r="K14" s="151" t="s">
        <v>9</v>
      </c>
      <c r="L14" s="382">
        <v>200484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403">
        <v>7004</v>
      </c>
      <c r="I15" s="119">
        <v>21</v>
      </c>
      <c r="J15" s="465" t="s">
        <v>199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6423</v>
      </c>
      <c r="I16" s="119">
        <v>11</v>
      </c>
      <c r="J16" s="40" t="s">
        <v>19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4816</v>
      </c>
      <c r="I17" s="119">
        <v>24</v>
      </c>
      <c r="J17" s="40" t="s">
        <v>30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71">
        <v>2311</v>
      </c>
      <c r="I18" s="119">
        <v>25</v>
      </c>
      <c r="J18" s="40" t="s">
        <v>31</v>
      </c>
      <c r="K18" s="1"/>
      <c r="L18" s="263" t="s">
        <v>126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1952</v>
      </c>
      <c r="I19" s="119">
        <v>14</v>
      </c>
      <c r="J19" s="40" t="s">
        <v>21</v>
      </c>
      <c r="K19" s="165">
        <f>SUM(I4)</f>
        <v>17</v>
      </c>
      <c r="L19" s="40" t="s">
        <v>23</v>
      </c>
      <c r="M19" s="449">
        <v>23725</v>
      </c>
      <c r="N19" s="128">
        <f>SUM(H4)</f>
        <v>26809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219</v>
      </c>
      <c r="D20" s="74" t="s">
        <v>210</v>
      </c>
      <c r="E20" s="74" t="s">
        <v>55</v>
      </c>
      <c r="F20" s="74" t="s">
        <v>54</v>
      </c>
      <c r="G20" s="75" t="s">
        <v>56</v>
      </c>
      <c r="H20" s="127">
        <v>1086</v>
      </c>
      <c r="I20" s="119">
        <v>1</v>
      </c>
      <c r="J20" s="40" t="s">
        <v>4</v>
      </c>
      <c r="K20" s="165">
        <f t="shared" ref="K20:K28" si="1">SUM(I5)</f>
        <v>33</v>
      </c>
      <c r="L20" s="40" t="s">
        <v>0</v>
      </c>
      <c r="M20" s="450">
        <v>24004</v>
      </c>
      <c r="N20" s="128">
        <f t="shared" ref="N20:N28" si="2">SUM(H5)</f>
        <v>22136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23</v>
      </c>
      <c r="C21" s="279">
        <f>SUM(H4)</f>
        <v>26809</v>
      </c>
      <c r="D21" s="9">
        <f>SUM(L4)</f>
        <v>27986</v>
      </c>
      <c r="E21" s="66">
        <f t="shared" ref="E21:E30" si="3">SUM(N19/M19*100)</f>
        <v>112.99894625922022</v>
      </c>
      <c r="F21" s="66">
        <f t="shared" ref="F21:F31" si="4">SUM(C21/D21*100)</f>
        <v>95.794325734295711</v>
      </c>
      <c r="G21" s="77"/>
      <c r="H21" s="53">
        <v>952</v>
      </c>
      <c r="I21" s="119">
        <v>9</v>
      </c>
      <c r="J21" s="465" t="s">
        <v>208</v>
      </c>
      <c r="K21" s="165">
        <f t="shared" si="1"/>
        <v>3</v>
      </c>
      <c r="L21" s="40" t="s">
        <v>12</v>
      </c>
      <c r="M21" s="450">
        <v>22263</v>
      </c>
      <c r="N21" s="128">
        <f t="shared" si="2"/>
        <v>16339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0</v>
      </c>
      <c r="C22" s="279">
        <f t="shared" ref="C22:C30" si="5">SUM(H5)</f>
        <v>22136</v>
      </c>
      <c r="D22" s="9">
        <f t="shared" ref="D22:D30" si="6">SUM(L5)</f>
        <v>18036</v>
      </c>
      <c r="E22" s="66">
        <f t="shared" si="3"/>
        <v>92.217963672721211</v>
      </c>
      <c r="F22" s="66">
        <f t="shared" si="4"/>
        <v>122.73231315147484</v>
      </c>
      <c r="G22" s="77"/>
      <c r="H22" s="127">
        <v>847</v>
      </c>
      <c r="I22" s="119">
        <v>4</v>
      </c>
      <c r="J22" s="40" t="s">
        <v>13</v>
      </c>
      <c r="K22" s="165">
        <f t="shared" si="1"/>
        <v>34</v>
      </c>
      <c r="L22" s="40" t="s">
        <v>1</v>
      </c>
      <c r="M22" s="450">
        <v>16462</v>
      </c>
      <c r="N22" s="128">
        <f t="shared" si="2"/>
        <v>16241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12</v>
      </c>
      <c r="C23" s="301">
        <f t="shared" si="5"/>
        <v>16339</v>
      </c>
      <c r="D23" s="139">
        <f t="shared" si="6"/>
        <v>26907</v>
      </c>
      <c r="E23" s="302">
        <f t="shared" si="3"/>
        <v>73.390827830930235</v>
      </c>
      <c r="F23" s="302">
        <f t="shared" si="4"/>
        <v>60.723975173746616</v>
      </c>
      <c r="G23" s="77"/>
      <c r="H23" s="127">
        <v>666</v>
      </c>
      <c r="I23" s="119">
        <v>27</v>
      </c>
      <c r="J23" s="40" t="s">
        <v>33</v>
      </c>
      <c r="K23" s="165">
        <f t="shared" si="1"/>
        <v>31</v>
      </c>
      <c r="L23" s="40" t="s">
        <v>72</v>
      </c>
      <c r="M23" s="450">
        <v>15989</v>
      </c>
      <c r="N23" s="128">
        <f t="shared" si="2"/>
        <v>15957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1</v>
      </c>
      <c r="C24" s="279">
        <f t="shared" si="5"/>
        <v>16241</v>
      </c>
      <c r="D24" s="9">
        <f t="shared" si="6"/>
        <v>13099</v>
      </c>
      <c r="E24" s="66">
        <f t="shared" si="3"/>
        <v>98.657514275300699</v>
      </c>
      <c r="F24" s="66">
        <f t="shared" si="4"/>
        <v>123.98656385983662</v>
      </c>
      <c r="G24" s="77"/>
      <c r="H24" s="127">
        <v>347</v>
      </c>
      <c r="I24" s="119">
        <v>12</v>
      </c>
      <c r="J24" s="40" t="s">
        <v>20</v>
      </c>
      <c r="K24" s="165">
        <f t="shared" si="1"/>
        <v>13</v>
      </c>
      <c r="L24" s="40" t="s">
        <v>7</v>
      </c>
      <c r="M24" s="450">
        <v>13967</v>
      </c>
      <c r="N24" s="128">
        <f t="shared" si="2"/>
        <v>14860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72</v>
      </c>
      <c r="C25" s="279">
        <f t="shared" si="5"/>
        <v>15957</v>
      </c>
      <c r="D25" s="9">
        <f t="shared" si="6"/>
        <v>12907</v>
      </c>
      <c r="E25" s="66">
        <f t="shared" si="3"/>
        <v>99.799862405403715</v>
      </c>
      <c r="F25" s="66">
        <f t="shared" si="4"/>
        <v>123.6305880529945</v>
      </c>
      <c r="G25" s="87"/>
      <c r="H25" s="127">
        <v>347</v>
      </c>
      <c r="I25" s="119">
        <v>32</v>
      </c>
      <c r="J25" s="40" t="s">
        <v>37</v>
      </c>
      <c r="K25" s="165">
        <f t="shared" si="1"/>
        <v>2</v>
      </c>
      <c r="L25" s="40" t="s">
        <v>6</v>
      </c>
      <c r="M25" s="450">
        <v>24766</v>
      </c>
      <c r="N25" s="128">
        <f t="shared" si="2"/>
        <v>14084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7</v>
      </c>
      <c r="C26" s="279">
        <f t="shared" si="5"/>
        <v>14860</v>
      </c>
      <c r="D26" s="9">
        <f t="shared" si="6"/>
        <v>14685</v>
      </c>
      <c r="E26" s="66">
        <f t="shared" si="3"/>
        <v>106.39364215651177</v>
      </c>
      <c r="F26" s="66">
        <f t="shared" si="4"/>
        <v>101.19169220292817</v>
      </c>
      <c r="G26" s="77"/>
      <c r="H26" s="127">
        <v>333</v>
      </c>
      <c r="I26" s="119">
        <v>36</v>
      </c>
      <c r="J26" s="40" t="s">
        <v>5</v>
      </c>
      <c r="K26" s="165">
        <f t="shared" si="1"/>
        <v>40</v>
      </c>
      <c r="L26" s="40" t="s">
        <v>2</v>
      </c>
      <c r="M26" s="450">
        <v>12119</v>
      </c>
      <c r="N26" s="128">
        <f t="shared" si="2"/>
        <v>11496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6</v>
      </c>
      <c r="C27" s="279">
        <f t="shared" si="5"/>
        <v>14084</v>
      </c>
      <c r="D27" s="9">
        <f t="shared" si="6"/>
        <v>16038</v>
      </c>
      <c r="E27" s="66">
        <f t="shared" si="3"/>
        <v>56.868287167891459</v>
      </c>
      <c r="F27" s="66">
        <f t="shared" si="4"/>
        <v>87.816435964584116</v>
      </c>
      <c r="G27" s="77"/>
      <c r="H27" s="127">
        <v>192</v>
      </c>
      <c r="I27" s="119">
        <v>39</v>
      </c>
      <c r="J27" s="40" t="s">
        <v>41</v>
      </c>
      <c r="K27" s="165">
        <f t="shared" si="1"/>
        <v>16</v>
      </c>
      <c r="L27" s="40" t="s">
        <v>3</v>
      </c>
      <c r="M27" s="451">
        <v>13123</v>
      </c>
      <c r="N27" s="128">
        <f t="shared" si="2"/>
        <v>11405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2</v>
      </c>
      <c r="C28" s="279">
        <f t="shared" si="5"/>
        <v>11496</v>
      </c>
      <c r="D28" s="9">
        <f t="shared" si="6"/>
        <v>13934</v>
      </c>
      <c r="E28" s="66">
        <f t="shared" si="3"/>
        <v>94.859311824407953</v>
      </c>
      <c r="F28" s="66">
        <f t="shared" si="4"/>
        <v>82.50322951054973</v>
      </c>
      <c r="G28" s="88"/>
      <c r="H28" s="127">
        <v>84</v>
      </c>
      <c r="I28" s="119">
        <v>20</v>
      </c>
      <c r="J28" s="40" t="s">
        <v>26</v>
      </c>
      <c r="K28" s="255">
        <f t="shared" si="1"/>
        <v>26</v>
      </c>
      <c r="L28" s="103" t="s">
        <v>32</v>
      </c>
      <c r="M28" s="471">
        <v>12301</v>
      </c>
      <c r="N28" s="236">
        <f t="shared" si="2"/>
        <v>10787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3</v>
      </c>
      <c r="C29" s="279">
        <f t="shared" si="5"/>
        <v>11405</v>
      </c>
      <c r="D29" s="9">
        <f t="shared" si="6"/>
        <v>9664</v>
      </c>
      <c r="E29" s="66">
        <f t="shared" si="3"/>
        <v>86.908481292387407</v>
      </c>
      <c r="F29" s="66">
        <f t="shared" si="4"/>
        <v>118.01531456953643</v>
      </c>
      <c r="G29" s="87"/>
      <c r="H29" s="127">
        <v>81</v>
      </c>
      <c r="I29" s="119">
        <v>29</v>
      </c>
      <c r="J29" s="40" t="s">
        <v>58</v>
      </c>
      <c r="K29" s="163"/>
      <c r="L29" s="163" t="s">
        <v>217</v>
      </c>
      <c r="M29" s="452">
        <v>220258</v>
      </c>
      <c r="N29" s="244">
        <f>SUM(H44)</f>
        <v>195714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32</v>
      </c>
      <c r="C30" s="279">
        <f t="shared" si="5"/>
        <v>10787</v>
      </c>
      <c r="D30" s="9">
        <f t="shared" si="6"/>
        <v>7084</v>
      </c>
      <c r="E30" s="72">
        <f t="shared" si="3"/>
        <v>87.692057556296234</v>
      </c>
      <c r="F30" s="78">
        <f t="shared" si="4"/>
        <v>152.27272727272728</v>
      </c>
      <c r="G30" s="90"/>
      <c r="H30" s="53">
        <v>60</v>
      </c>
      <c r="I30" s="119">
        <v>10</v>
      </c>
      <c r="J30" s="40" t="s">
        <v>18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195714</v>
      </c>
      <c r="D31" s="82">
        <f>SUM(L14)</f>
        <v>200484</v>
      </c>
      <c r="E31" s="85">
        <f>SUM(N29/M29*100)</f>
        <v>88.856704410282489</v>
      </c>
      <c r="F31" s="78">
        <f t="shared" si="4"/>
        <v>97.620757766205784</v>
      </c>
      <c r="G31" s="86"/>
      <c r="H31" s="127">
        <v>59</v>
      </c>
      <c r="I31" s="119">
        <v>15</v>
      </c>
      <c r="J31" s="40" t="s">
        <v>22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49</v>
      </c>
      <c r="I32" s="119">
        <v>5</v>
      </c>
      <c r="J32" s="40" t="s">
        <v>14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463">
        <v>27</v>
      </c>
      <c r="I33" s="119">
        <v>18</v>
      </c>
      <c r="J33" s="40" t="s">
        <v>24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15</v>
      </c>
      <c r="I34" s="119">
        <v>23</v>
      </c>
      <c r="J34" s="40" t="s">
        <v>29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71">
        <v>1</v>
      </c>
      <c r="I35" s="119">
        <v>37</v>
      </c>
      <c r="J35" s="40" t="s">
        <v>39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0</v>
      </c>
      <c r="I36" s="119">
        <v>6</v>
      </c>
      <c r="J36" s="40" t="s">
        <v>15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7</v>
      </c>
      <c r="J37" s="40" t="s">
        <v>16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8</v>
      </c>
      <c r="J38" s="40" t="s">
        <v>17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19</v>
      </c>
      <c r="J39" s="40" t="s">
        <v>25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22</v>
      </c>
      <c r="J40" s="40" t="s">
        <v>28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403">
        <v>0</v>
      </c>
      <c r="I41" s="119">
        <v>28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30</v>
      </c>
      <c r="J42" s="40" t="s">
        <v>35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35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8">
        <f>SUM(H4:H43)</f>
        <v>195714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4" t="s">
        <v>219</v>
      </c>
      <c r="I48" s="119"/>
      <c r="J48" s="265" t="s">
        <v>105</v>
      </c>
      <c r="K48" s="5"/>
      <c r="L48" s="453" t="s">
        <v>210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122</v>
      </c>
      <c r="I49" s="119"/>
      <c r="J49" s="204" t="s">
        <v>11</v>
      </c>
      <c r="K49" s="5"/>
      <c r="L49" s="453" t="s">
        <v>122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128">
        <v>33701</v>
      </c>
      <c r="I50" s="119">
        <v>16</v>
      </c>
      <c r="J50" s="40" t="s">
        <v>3</v>
      </c>
      <c r="K50" s="447">
        <f>SUM(I50)</f>
        <v>16</v>
      </c>
      <c r="L50" s="454">
        <v>32906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4319</v>
      </c>
      <c r="I51" s="119">
        <v>25</v>
      </c>
      <c r="J51" s="40" t="s">
        <v>31</v>
      </c>
      <c r="K51" s="447">
        <f t="shared" ref="K51:K59" si="7">SUM(I51)</f>
        <v>25</v>
      </c>
      <c r="L51" s="455">
        <v>411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127">
        <v>2918</v>
      </c>
      <c r="I52" s="119">
        <v>26</v>
      </c>
      <c r="J52" s="40" t="s">
        <v>32</v>
      </c>
      <c r="K52" s="447">
        <f t="shared" si="7"/>
        <v>26</v>
      </c>
      <c r="L52" s="455">
        <v>2756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219</v>
      </c>
      <c r="D53" s="74" t="s">
        <v>210</v>
      </c>
      <c r="E53" s="74" t="s">
        <v>55</v>
      </c>
      <c r="F53" s="74" t="s">
        <v>54</v>
      </c>
      <c r="G53" s="75" t="s">
        <v>56</v>
      </c>
      <c r="H53" s="127">
        <v>1556</v>
      </c>
      <c r="I53" s="119">
        <v>33</v>
      </c>
      <c r="J53" s="40" t="s">
        <v>0</v>
      </c>
      <c r="K53" s="447">
        <f t="shared" si="7"/>
        <v>33</v>
      </c>
      <c r="L53" s="455">
        <v>720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33701</v>
      </c>
      <c r="D54" s="139">
        <f>SUM(L50)</f>
        <v>32906</v>
      </c>
      <c r="E54" s="66">
        <f t="shared" ref="E54:E63" si="8">SUM(N67/M67*100)</f>
        <v>122.60259022118743</v>
      </c>
      <c r="F54" s="66">
        <f t="shared" ref="F54:F61" si="9">SUM(C54/D54*100)</f>
        <v>102.41597277092322</v>
      </c>
      <c r="G54" s="77"/>
      <c r="H54" s="127">
        <v>1432</v>
      </c>
      <c r="I54" s="119">
        <v>38</v>
      </c>
      <c r="J54" s="40" t="s">
        <v>40</v>
      </c>
      <c r="K54" s="447">
        <f t="shared" si="7"/>
        <v>38</v>
      </c>
      <c r="L54" s="455">
        <v>1377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31</v>
      </c>
      <c r="C55" s="52">
        <f t="shared" ref="C55:C63" si="10">SUM(H51)</f>
        <v>4319</v>
      </c>
      <c r="D55" s="139">
        <f t="shared" ref="D55:D63" si="11">SUM(L51)</f>
        <v>411</v>
      </c>
      <c r="E55" s="66">
        <f t="shared" si="8"/>
        <v>156.65578527384838</v>
      </c>
      <c r="F55" s="66">
        <f t="shared" si="9"/>
        <v>1050.8515815085157</v>
      </c>
      <c r="G55" s="77"/>
      <c r="H55" s="53">
        <v>694</v>
      </c>
      <c r="I55" s="119">
        <v>34</v>
      </c>
      <c r="J55" s="40" t="s">
        <v>1</v>
      </c>
      <c r="K55" s="447">
        <f t="shared" si="7"/>
        <v>34</v>
      </c>
      <c r="L55" s="455">
        <v>761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32</v>
      </c>
      <c r="C56" s="52">
        <f t="shared" si="10"/>
        <v>2918</v>
      </c>
      <c r="D56" s="139">
        <f t="shared" si="11"/>
        <v>2756</v>
      </c>
      <c r="E56" s="66">
        <f t="shared" si="8"/>
        <v>91.703331238214957</v>
      </c>
      <c r="F56" s="66">
        <f t="shared" si="9"/>
        <v>105.87808417997098</v>
      </c>
      <c r="G56" s="77"/>
      <c r="H56" s="53">
        <v>620</v>
      </c>
      <c r="I56" s="119">
        <v>31</v>
      </c>
      <c r="J56" s="40" t="s">
        <v>130</v>
      </c>
      <c r="K56" s="447">
        <f t="shared" si="7"/>
        <v>31</v>
      </c>
      <c r="L56" s="455">
        <v>617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0</v>
      </c>
      <c r="C57" s="52">
        <f t="shared" si="10"/>
        <v>1556</v>
      </c>
      <c r="D57" s="139">
        <f t="shared" si="11"/>
        <v>720</v>
      </c>
      <c r="E57" s="66">
        <f t="shared" si="8"/>
        <v>75.680933852140072</v>
      </c>
      <c r="F57" s="66">
        <f t="shared" si="9"/>
        <v>216.11111111111109</v>
      </c>
      <c r="G57" s="77"/>
      <c r="H57" s="53">
        <v>524</v>
      </c>
      <c r="I57" s="119">
        <v>14</v>
      </c>
      <c r="J57" s="40" t="s">
        <v>21</v>
      </c>
      <c r="K57" s="447">
        <f t="shared" si="7"/>
        <v>14</v>
      </c>
      <c r="L57" s="455">
        <v>274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40</v>
      </c>
      <c r="C58" s="52">
        <f t="shared" si="10"/>
        <v>1432</v>
      </c>
      <c r="D58" s="139">
        <f t="shared" si="11"/>
        <v>1377</v>
      </c>
      <c r="E58" s="66">
        <f t="shared" si="8"/>
        <v>78.681318681318686</v>
      </c>
      <c r="F58" s="66">
        <f t="shared" si="9"/>
        <v>103.99419026870007</v>
      </c>
      <c r="G58" s="87"/>
      <c r="H58" s="53">
        <v>460</v>
      </c>
      <c r="I58" s="119">
        <v>40</v>
      </c>
      <c r="J58" s="40" t="s">
        <v>2</v>
      </c>
      <c r="K58" s="447">
        <f t="shared" si="7"/>
        <v>40</v>
      </c>
      <c r="L58" s="455">
        <v>596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1</v>
      </c>
      <c r="C59" s="52">
        <f t="shared" si="10"/>
        <v>694</v>
      </c>
      <c r="D59" s="139">
        <f t="shared" si="11"/>
        <v>761</v>
      </c>
      <c r="E59" s="66">
        <f t="shared" si="8"/>
        <v>95.988934993084371</v>
      </c>
      <c r="F59" s="66">
        <f t="shared" si="9"/>
        <v>91.195795006570307</v>
      </c>
      <c r="G59" s="77"/>
      <c r="H59" s="544">
        <v>363</v>
      </c>
      <c r="I59" s="196">
        <v>24</v>
      </c>
      <c r="J59" s="535" t="s">
        <v>30</v>
      </c>
      <c r="K59" s="448">
        <f t="shared" si="7"/>
        <v>24</v>
      </c>
      <c r="L59" s="456">
        <v>353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20">
        <v>7</v>
      </c>
      <c r="B60" s="40" t="s">
        <v>72</v>
      </c>
      <c r="C60" s="128">
        <f t="shared" si="10"/>
        <v>620</v>
      </c>
      <c r="D60" s="139">
        <f t="shared" si="11"/>
        <v>617</v>
      </c>
      <c r="E60" s="302">
        <f t="shared" si="8"/>
        <v>153.0864197530864</v>
      </c>
      <c r="F60" s="302">
        <f t="shared" si="9"/>
        <v>100.48622366288494</v>
      </c>
      <c r="G60" s="521"/>
      <c r="H60" s="534">
        <v>183</v>
      </c>
      <c r="I60" s="308">
        <v>13</v>
      </c>
      <c r="J60" s="527" t="s">
        <v>7</v>
      </c>
      <c r="K60" s="522" t="s">
        <v>9</v>
      </c>
      <c r="L60" s="523">
        <v>42342</v>
      </c>
      <c r="M60" s="524"/>
      <c r="N60" s="130"/>
      <c r="Q60" s="129"/>
      <c r="R60" s="524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21</v>
      </c>
      <c r="C61" s="52">
        <f t="shared" si="10"/>
        <v>524</v>
      </c>
      <c r="D61" s="139">
        <f t="shared" si="11"/>
        <v>274</v>
      </c>
      <c r="E61" s="66">
        <f t="shared" si="8"/>
        <v>88.663282571912021</v>
      </c>
      <c r="F61" s="66">
        <f t="shared" si="9"/>
        <v>191.24087591240877</v>
      </c>
      <c r="G61" s="88"/>
      <c r="H61" s="53">
        <v>176</v>
      </c>
      <c r="I61" s="119">
        <v>1</v>
      </c>
      <c r="J61" s="40" t="s">
        <v>4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2</v>
      </c>
      <c r="C62" s="52">
        <f t="shared" si="10"/>
        <v>460</v>
      </c>
      <c r="D62" s="139">
        <f t="shared" si="11"/>
        <v>596</v>
      </c>
      <c r="E62" s="66">
        <f t="shared" si="8"/>
        <v>102.90827740492171</v>
      </c>
      <c r="F62" s="66">
        <f>SUM(C62/D62*100)</f>
        <v>77.181208053691279</v>
      </c>
      <c r="G62" s="87"/>
      <c r="H62" s="127">
        <v>93</v>
      </c>
      <c r="I62" s="119">
        <v>15</v>
      </c>
      <c r="J62" s="40" t="s">
        <v>22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535" t="s">
        <v>30</v>
      </c>
      <c r="C63" s="52">
        <f t="shared" si="10"/>
        <v>363</v>
      </c>
      <c r="D63" s="139">
        <f t="shared" si="11"/>
        <v>353</v>
      </c>
      <c r="E63" s="72">
        <f t="shared" si="8"/>
        <v>220.00000000000003</v>
      </c>
      <c r="F63" s="72">
        <f>SUM(C63/D63*100)</f>
        <v>102.8328611898017</v>
      </c>
      <c r="G63" s="90"/>
      <c r="H63" s="53">
        <v>80</v>
      </c>
      <c r="I63" s="119">
        <v>9</v>
      </c>
      <c r="J63" s="465" t="s">
        <v>208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47274</v>
      </c>
      <c r="D64" s="82">
        <f>SUM(L60)</f>
        <v>42342</v>
      </c>
      <c r="E64" s="85">
        <f>SUM(N77/M77*100)</f>
        <v>116.21801017774172</v>
      </c>
      <c r="F64" s="85">
        <f>SUM(C64/D64*100)</f>
        <v>111.64800906900949</v>
      </c>
      <c r="G64" s="86"/>
      <c r="H64" s="486">
        <v>65</v>
      </c>
      <c r="I64" s="119">
        <v>19</v>
      </c>
      <c r="J64" s="40" t="s">
        <v>25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128">
        <v>40</v>
      </c>
      <c r="I65" s="119">
        <v>4</v>
      </c>
      <c r="J65" s="40" t="s">
        <v>13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24</v>
      </c>
      <c r="I66" s="119">
        <v>17</v>
      </c>
      <c r="J66" s="40" t="s">
        <v>23</v>
      </c>
      <c r="K66" s="1"/>
      <c r="L66" s="266" t="s">
        <v>105</v>
      </c>
      <c r="M66" s="479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127">
        <v>16</v>
      </c>
      <c r="I67" s="119">
        <v>36</v>
      </c>
      <c r="J67" s="40" t="s">
        <v>5</v>
      </c>
      <c r="K67" s="5">
        <f>SUM(I50)</f>
        <v>16</v>
      </c>
      <c r="L67" s="40" t="s">
        <v>3</v>
      </c>
      <c r="M67" s="241">
        <v>27488</v>
      </c>
      <c r="N67" s="128">
        <f>SUM(H50)</f>
        <v>33701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5</v>
      </c>
      <c r="I68" s="119">
        <v>23</v>
      </c>
      <c r="J68" s="40" t="s">
        <v>29</v>
      </c>
      <c r="K68" s="5">
        <f t="shared" ref="K68:K76" si="12">SUM(I51)</f>
        <v>25</v>
      </c>
      <c r="L68" s="40" t="s">
        <v>31</v>
      </c>
      <c r="M68" s="242">
        <v>2757</v>
      </c>
      <c r="N68" s="128">
        <f t="shared" ref="N68:N76" si="13">SUM(H51)</f>
        <v>4319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5</v>
      </c>
      <c r="I69" s="119">
        <v>29</v>
      </c>
      <c r="J69" s="40" t="s">
        <v>58</v>
      </c>
      <c r="K69" s="5">
        <f t="shared" si="12"/>
        <v>26</v>
      </c>
      <c r="L69" s="40" t="s">
        <v>32</v>
      </c>
      <c r="M69" s="242">
        <v>3182</v>
      </c>
      <c r="N69" s="128">
        <f t="shared" si="13"/>
        <v>2918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2</v>
      </c>
      <c r="J70" s="40" t="s">
        <v>6</v>
      </c>
      <c r="K70" s="5">
        <f t="shared" si="12"/>
        <v>33</v>
      </c>
      <c r="L70" s="40" t="s">
        <v>0</v>
      </c>
      <c r="M70" s="242">
        <v>2056</v>
      </c>
      <c r="N70" s="128">
        <f t="shared" si="13"/>
        <v>1556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53">
        <v>0</v>
      </c>
      <c r="I71" s="119">
        <v>3</v>
      </c>
      <c r="J71" s="40" t="s">
        <v>12</v>
      </c>
      <c r="K71" s="5">
        <f t="shared" si="12"/>
        <v>38</v>
      </c>
      <c r="L71" s="40" t="s">
        <v>40</v>
      </c>
      <c r="M71" s="242">
        <v>1820</v>
      </c>
      <c r="N71" s="128">
        <f t="shared" si="13"/>
        <v>1432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5</v>
      </c>
      <c r="J72" s="40" t="s">
        <v>14</v>
      </c>
      <c r="K72" s="5">
        <f t="shared" si="12"/>
        <v>34</v>
      </c>
      <c r="L72" s="40" t="s">
        <v>1</v>
      </c>
      <c r="M72" s="242">
        <v>723</v>
      </c>
      <c r="N72" s="128">
        <f t="shared" si="13"/>
        <v>694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53">
        <v>0</v>
      </c>
      <c r="I73" s="119">
        <v>6</v>
      </c>
      <c r="J73" s="40" t="s">
        <v>15</v>
      </c>
      <c r="K73" s="5">
        <f t="shared" si="12"/>
        <v>31</v>
      </c>
      <c r="L73" s="40" t="s">
        <v>72</v>
      </c>
      <c r="M73" s="242">
        <v>405</v>
      </c>
      <c r="N73" s="128">
        <f t="shared" si="13"/>
        <v>620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127">
        <v>0</v>
      </c>
      <c r="I74" s="119">
        <v>7</v>
      </c>
      <c r="J74" s="40" t="s">
        <v>16</v>
      </c>
      <c r="K74" s="5">
        <f t="shared" si="12"/>
        <v>14</v>
      </c>
      <c r="L74" s="40" t="s">
        <v>21</v>
      </c>
      <c r="M74" s="242">
        <v>591</v>
      </c>
      <c r="N74" s="128">
        <f t="shared" si="13"/>
        <v>524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127">
        <v>0</v>
      </c>
      <c r="I75" s="119">
        <v>8</v>
      </c>
      <c r="J75" s="40" t="s">
        <v>17</v>
      </c>
      <c r="K75" s="5">
        <f t="shared" si="12"/>
        <v>40</v>
      </c>
      <c r="L75" s="40" t="s">
        <v>2</v>
      </c>
      <c r="M75" s="242">
        <v>447</v>
      </c>
      <c r="N75" s="128">
        <f t="shared" si="13"/>
        <v>460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127">
        <v>0</v>
      </c>
      <c r="I76" s="119">
        <v>10</v>
      </c>
      <c r="J76" s="40" t="s">
        <v>18</v>
      </c>
      <c r="K76" s="18">
        <f t="shared" si="12"/>
        <v>24</v>
      </c>
      <c r="L76" s="535" t="s">
        <v>30</v>
      </c>
      <c r="M76" s="243">
        <v>165</v>
      </c>
      <c r="N76" s="236">
        <f t="shared" si="13"/>
        <v>363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53">
        <v>0</v>
      </c>
      <c r="I77" s="119">
        <v>11</v>
      </c>
      <c r="J77" s="40" t="s">
        <v>19</v>
      </c>
      <c r="K77" s="5"/>
      <c r="L77" s="163" t="s">
        <v>70</v>
      </c>
      <c r="M77" s="415">
        <v>40677</v>
      </c>
      <c r="N77" s="244">
        <f>SUM(H90)</f>
        <v>47274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12</v>
      </c>
      <c r="J78" s="40" t="s">
        <v>20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53">
        <v>0</v>
      </c>
      <c r="I79" s="119">
        <v>18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486">
        <v>0</v>
      </c>
      <c r="I80" s="119">
        <v>20</v>
      </c>
      <c r="J80" s="40" t="s">
        <v>26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21</v>
      </c>
      <c r="J81" s="40" t="s">
        <v>81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22</v>
      </c>
      <c r="J82" s="40" t="s">
        <v>28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27</v>
      </c>
      <c r="J83" s="40" t="s">
        <v>33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403">
        <v>0</v>
      </c>
      <c r="I84" s="119">
        <v>28</v>
      </c>
      <c r="J84" s="40" t="s">
        <v>34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30</v>
      </c>
      <c r="J85" s="40" t="s">
        <v>35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32</v>
      </c>
      <c r="J86" s="40" t="s">
        <v>37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35</v>
      </c>
      <c r="J87" s="40" t="s">
        <v>38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127">
        <v>0</v>
      </c>
      <c r="I88" s="119">
        <v>37</v>
      </c>
      <c r="J88" s="40" t="s">
        <v>39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53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6">
        <f>SUM(H50:H89)</f>
        <v>47274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D72" sqref="D72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7" t="s">
        <v>124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4" t="s">
        <v>222</v>
      </c>
      <c r="I2" s="5"/>
      <c r="J2" s="257" t="s">
        <v>124</v>
      </c>
      <c r="K2" s="117"/>
      <c r="L2" s="438" t="s">
        <v>213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122</v>
      </c>
      <c r="I3" s="5"/>
      <c r="J3" s="204" t="s">
        <v>11</v>
      </c>
      <c r="K3" s="117"/>
      <c r="L3" s="439" t="s">
        <v>122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40073</v>
      </c>
      <c r="I4" s="119">
        <v>33</v>
      </c>
      <c r="J4" s="227" t="s">
        <v>0</v>
      </c>
      <c r="K4" s="169">
        <f>SUM(I4)</f>
        <v>33</v>
      </c>
      <c r="L4" s="431">
        <v>45907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32776</v>
      </c>
      <c r="I5" s="119">
        <v>34</v>
      </c>
      <c r="J5" s="227" t="s">
        <v>1</v>
      </c>
      <c r="K5" s="169">
        <f t="shared" ref="K5:K13" si="0">SUM(I5)</f>
        <v>34</v>
      </c>
      <c r="L5" s="432">
        <v>20644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12191</v>
      </c>
      <c r="I6" s="119">
        <v>40</v>
      </c>
      <c r="J6" s="227" t="s">
        <v>2</v>
      </c>
      <c r="K6" s="169">
        <f t="shared" si="0"/>
        <v>40</v>
      </c>
      <c r="L6" s="432">
        <v>18401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6813</v>
      </c>
      <c r="I7" s="119">
        <v>36</v>
      </c>
      <c r="J7" s="227" t="s">
        <v>5</v>
      </c>
      <c r="K7" s="169">
        <f t="shared" si="0"/>
        <v>36</v>
      </c>
      <c r="L7" s="432">
        <v>8679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6712</v>
      </c>
      <c r="I8" s="119">
        <v>9</v>
      </c>
      <c r="J8" s="487" t="s">
        <v>207</v>
      </c>
      <c r="K8" s="169">
        <f t="shared" si="0"/>
        <v>9</v>
      </c>
      <c r="L8" s="432">
        <v>6822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6707</v>
      </c>
      <c r="I9" s="119">
        <v>24</v>
      </c>
      <c r="J9" s="227" t="s">
        <v>30</v>
      </c>
      <c r="K9" s="169">
        <f t="shared" si="0"/>
        <v>24</v>
      </c>
      <c r="L9" s="432">
        <v>6517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403">
        <v>6080</v>
      </c>
      <c r="I10" s="119">
        <v>13</v>
      </c>
      <c r="J10" s="227" t="s">
        <v>7</v>
      </c>
      <c r="K10" s="169">
        <f t="shared" si="0"/>
        <v>13</v>
      </c>
      <c r="L10" s="432">
        <v>6192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2700</v>
      </c>
      <c r="I11" s="119">
        <v>12</v>
      </c>
      <c r="J11" s="227" t="s">
        <v>20</v>
      </c>
      <c r="K11" s="169">
        <f t="shared" si="0"/>
        <v>12</v>
      </c>
      <c r="L11" s="432">
        <v>1400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2303</v>
      </c>
      <c r="I12" s="119">
        <v>25</v>
      </c>
      <c r="J12" s="227" t="s">
        <v>31</v>
      </c>
      <c r="K12" s="169">
        <f t="shared" si="0"/>
        <v>25</v>
      </c>
      <c r="L12" s="432">
        <v>2304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6">
        <v>1551</v>
      </c>
      <c r="I13" s="196">
        <v>26</v>
      </c>
      <c r="J13" s="307" t="s">
        <v>32</v>
      </c>
      <c r="K13" s="256">
        <f t="shared" si="0"/>
        <v>26</v>
      </c>
      <c r="L13" s="440">
        <v>749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62">
        <v>1029</v>
      </c>
      <c r="I14" s="308">
        <v>16</v>
      </c>
      <c r="J14" s="309" t="s">
        <v>3</v>
      </c>
      <c r="K14" s="117" t="s">
        <v>9</v>
      </c>
      <c r="L14" s="441">
        <v>124565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708</v>
      </c>
      <c r="I15" s="119">
        <v>22</v>
      </c>
      <c r="J15" s="227" t="s">
        <v>28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660</v>
      </c>
      <c r="I16" s="119">
        <v>17</v>
      </c>
      <c r="J16" s="227" t="s">
        <v>23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631</v>
      </c>
      <c r="I17" s="119">
        <v>21</v>
      </c>
      <c r="J17" s="227" t="s">
        <v>27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71">
        <v>599</v>
      </c>
      <c r="I18" s="119">
        <v>31</v>
      </c>
      <c r="J18" s="119" t="s">
        <v>188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533</v>
      </c>
      <c r="I19" s="119">
        <v>6</v>
      </c>
      <c r="J19" s="227" t="s">
        <v>15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445</v>
      </c>
      <c r="I20" s="119">
        <v>14</v>
      </c>
      <c r="J20" s="227" t="s">
        <v>21</v>
      </c>
      <c r="K20" s="169">
        <f>SUM(I4)</f>
        <v>33</v>
      </c>
      <c r="L20" s="227" t="s">
        <v>0</v>
      </c>
      <c r="M20" s="442">
        <v>38328</v>
      </c>
      <c r="N20" s="128">
        <f>SUM(H4)</f>
        <v>40073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219</v>
      </c>
      <c r="D21" s="74" t="s">
        <v>210</v>
      </c>
      <c r="E21" s="74" t="s">
        <v>55</v>
      </c>
      <c r="F21" s="74" t="s">
        <v>54</v>
      </c>
      <c r="G21" s="75" t="s">
        <v>56</v>
      </c>
      <c r="H21" s="127">
        <v>332</v>
      </c>
      <c r="I21" s="119">
        <v>38</v>
      </c>
      <c r="J21" s="227" t="s">
        <v>40</v>
      </c>
      <c r="K21" s="169">
        <f t="shared" ref="K21:K29" si="1">SUM(I5)</f>
        <v>34</v>
      </c>
      <c r="L21" s="227" t="s">
        <v>1</v>
      </c>
      <c r="M21" s="443">
        <v>31989</v>
      </c>
      <c r="N21" s="128">
        <f t="shared" ref="N21:N29" si="2">SUM(H5)</f>
        <v>32776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7" t="s">
        <v>0</v>
      </c>
      <c r="C22" s="52">
        <f>SUM(H4)</f>
        <v>40073</v>
      </c>
      <c r="D22" s="139">
        <f>SUM(L4)</f>
        <v>45907</v>
      </c>
      <c r="E22" s="70">
        <f t="shared" ref="E22:E31" si="3">SUM(N20/M20*100)</f>
        <v>104.55280734710917</v>
      </c>
      <c r="F22" s="66">
        <f t="shared" ref="F22:F32" si="4">SUM(C22/D22*100)</f>
        <v>87.29169843379006</v>
      </c>
      <c r="G22" s="77"/>
      <c r="H22" s="403">
        <v>189</v>
      </c>
      <c r="I22" s="119">
        <v>18</v>
      </c>
      <c r="J22" s="227" t="s">
        <v>24</v>
      </c>
      <c r="K22" s="169">
        <f t="shared" si="1"/>
        <v>40</v>
      </c>
      <c r="L22" s="227" t="s">
        <v>2</v>
      </c>
      <c r="M22" s="443">
        <v>14224</v>
      </c>
      <c r="N22" s="128">
        <f t="shared" si="2"/>
        <v>12191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7" t="s">
        <v>1</v>
      </c>
      <c r="C23" s="52">
        <f t="shared" ref="C23:C31" si="5">SUM(H5)</f>
        <v>32776</v>
      </c>
      <c r="D23" s="139">
        <f t="shared" ref="D23:D31" si="6">SUM(L5)</f>
        <v>20644</v>
      </c>
      <c r="E23" s="70">
        <f t="shared" si="3"/>
        <v>102.46022070086592</v>
      </c>
      <c r="F23" s="66">
        <f t="shared" si="4"/>
        <v>158.76768068203836</v>
      </c>
      <c r="G23" s="77"/>
      <c r="H23" s="127">
        <v>115</v>
      </c>
      <c r="I23" s="119">
        <v>2</v>
      </c>
      <c r="J23" s="227" t="s">
        <v>6</v>
      </c>
      <c r="K23" s="169">
        <f t="shared" si="1"/>
        <v>36</v>
      </c>
      <c r="L23" s="227" t="s">
        <v>5</v>
      </c>
      <c r="M23" s="443">
        <v>6825</v>
      </c>
      <c r="N23" s="128">
        <f t="shared" si="2"/>
        <v>6813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7" t="s">
        <v>2</v>
      </c>
      <c r="C24" s="52">
        <f t="shared" si="5"/>
        <v>12191</v>
      </c>
      <c r="D24" s="139">
        <f t="shared" si="6"/>
        <v>18401</v>
      </c>
      <c r="E24" s="70">
        <f t="shared" si="3"/>
        <v>85.70725534308211</v>
      </c>
      <c r="F24" s="66">
        <f t="shared" si="4"/>
        <v>66.251834139448945</v>
      </c>
      <c r="G24" s="77"/>
      <c r="H24" s="127">
        <v>78</v>
      </c>
      <c r="I24" s="119">
        <v>4</v>
      </c>
      <c r="J24" s="227" t="s">
        <v>13</v>
      </c>
      <c r="K24" s="169">
        <f t="shared" si="1"/>
        <v>9</v>
      </c>
      <c r="L24" s="487" t="s">
        <v>206</v>
      </c>
      <c r="M24" s="443">
        <v>7710</v>
      </c>
      <c r="N24" s="128">
        <f t="shared" si="2"/>
        <v>6712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7" t="s">
        <v>5</v>
      </c>
      <c r="C25" s="52">
        <f t="shared" si="5"/>
        <v>6813</v>
      </c>
      <c r="D25" s="139">
        <f t="shared" si="6"/>
        <v>8679</v>
      </c>
      <c r="E25" s="70">
        <f t="shared" si="3"/>
        <v>99.824175824175825</v>
      </c>
      <c r="F25" s="66">
        <f t="shared" si="4"/>
        <v>78.499827169028691</v>
      </c>
      <c r="G25" s="77"/>
      <c r="H25" s="127">
        <v>71</v>
      </c>
      <c r="I25" s="119">
        <v>1</v>
      </c>
      <c r="J25" s="227" t="s">
        <v>4</v>
      </c>
      <c r="K25" s="169">
        <f t="shared" si="1"/>
        <v>24</v>
      </c>
      <c r="L25" s="227" t="s">
        <v>30</v>
      </c>
      <c r="M25" s="443">
        <v>6107</v>
      </c>
      <c r="N25" s="128">
        <f t="shared" si="2"/>
        <v>6707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487" t="s">
        <v>206</v>
      </c>
      <c r="C26" s="52">
        <f t="shared" si="5"/>
        <v>6712</v>
      </c>
      <c r="D26" s="139">
        <f t="shared" si="6"/>
        <v>6822</v>
      </c>
      <c r="E26" s="70">
        <f t="shared" si="3"/>
        <v>87.055771725032429</v>
      </c>
      <c r="F26" s="66">
        <f t="shared" si="4"/>
        <v>98.387569627675163</v>
      </c>
      <c r="G26" s="87"/>
      <c r="H26" s="127">
        <v>71</v>
      </c>
      <c r="I26" s="119">
        <v>11</v>
      </c>
      <c r="J26" s="227" t="s">
        <v>19</v>
      </c>
      <c r="K26" s="169">
        <f t="shared" si="1"/>
        <v>13</v>
      </c>
      <c r="L26" s="227" t="s">
        <v>7</v>
      </c>
      <c r="M26" s="443">
        <v>7215</v>
      </c>
      <c r="N26" s="128">
        <f t="shared" si="2"/>
        <v>6080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7" t="s">
        <v>30</v>
      </c>
      <c r="C27" s="52">
        <f t="shared" si="5"/>
        <v>6707</v>
      </c>
      <c r="D27" s="139">
        <f t="shared" si="6"/>
        <v>6517</v>
      </c>
      <c r="E27" s="70">
        <f t="shared" si="3"/>
        <v>109.82479122318651</v>
      </c>
      <c r="F27" s="66">
        <f t="shared" si="4"/>
        <v>102.91545189504374</v>
      </c>
      <c r="G27" s="91"/>
      <c r="H27" s="127">
        <v>54</v>
      </c>
      <c r="I27" s="119">
        <v>20</v>
      </c>
      <c r="J27" s="227" t="s">
        <v>26</v>
      </c>
      <c r="K27" s="169">
        <f t="shared" si="1"/>
        <v>12</v>
      </c>
      <c r="L27" s="227" t="s">
        <v>20</v>
      </c>
      <c r="M27" s="443">
        <v>2850</v>
      </c>
      <c r="N27" s="128">
        <f t="shared" si="2"/>
        <v>2700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7" t="s">
        <v>7</v>
      </c>
      <c r="C28" s="52">
        <f t="shared" si="5"/>
        <v>6080</v>
      </c>
      <c r="D28" s="139">
        <f t="shared" si="6"/>
        <v>6192</v>
      </c>
      <c r="E28" s="70">
        <f t="shared" si="3"/>
        <v>84.268884268884264</v>
      </c>
      <c r="F28" s="66">
        <f t="shared" si="4"/>
        <v>98.191214470284237</v>
      </c>
      <c r="G28" s="77"/>
      <c r="H28" s="127">
        <v>43</v>
      </c>
      <c r="I28" s="119">
        <v>32</v>
      </c>
      <c r="J28" s="227" t="s">
        <v>37</v>
      </c>
      <c r="K28" s="169">
        <f t="shared" si="1"/>
        <v>25</v>
      </c>
      <c r="L28" s="227" t="s">
        <v>31</v>
      </c>
      <c r="M28" s="443">
        <v>2351</v>
      </c>
      <c r="N28" s="128">
        <f t="shared" si="2"/>
        <v>2303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7" t="s">
        <v>20</v>
      </c>
      <c r="C29" s="52">
        <f t="shared" si="5"/>
        <v>2700</v>
      </c>
      <c r="D29" s="139">
        <f t="shared" si="6"/>
        <v>1400</v>
      </c>
      <c r="E29" s="70">
        <f t="shared" si="3"/>
        <v>94.73684210526315</v>
      </c>
      <c r="F29" s="66">
        <f t="shared" si="4"/>
        <v>192.85714285714286</v>
      </c>
      <c r="G29" s="88"/>
      <c r="H29" s="403">
        <v>25</v>
      </c>
      <c r="I29" s="119">
        <v>27</v>
      </c>
      <c r="J29" s="227" t="s">
        <v>33</v>
      </c>
      <c r="K29" s="256">
        <f t="shared" si="1"/>
        <v>26</v>
      </c>
      <c r="L29" s="307" t="s">
        <v>32</v>
      </c>
      <c r="M29" s="444">
        <v>894</v>
      </c>
      <c r="N29" s="128">
        <f t="shared" si="2"/>
        <v>1551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7" t="s">
        <v>31</v>
      </c>
      <c r="C30" s="52">
        <f t="shared" si="5"/>
        <v>2303</v>
      </c>
      <c r="D30" s="139">
        <f t="shared" si="6"/>
        <v>2304</v>
      </c>
      <c r="E30" s="70">
        <f t="shared" si="3"/>
        <v>97.958315610378563</v>
      </c>
      <c r="F30" s="66">
        <f t="shared" si="4"/>
        <v>99.956597222222214</v>
      </c>
      <c r="G30" s="87"/>
      <c r="H30" s="127">
        <v>20</v>
      </c>
      <c r="I30" s="119">
        <v>28</v>
      </c>
      <c r="J30" s="227" t="s">
        <v>34</v>
      </c>
      <c r="K30" s="163"/>
      <c r="L30" s="461" t="s">
        <v>132</v>
      </c>
      <c r="M30" s="445">
        <v>127091</v>
      </c>
      <c r="N30" s="128">
        <f>SUM(H44)</f>
        <v>123553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7" t="s">
        <v>32</v>
      </c>
      <c r="C31" s="52">
        <f t="shared" si="5"/>
        <v>1551</v>
      </c>
      <c r="D31" s="139">
        <f t="shared" si="6"/>
        <v>749</v>
      </c>
      <c r="E31" s="71">
        <f t="shared" si="3"/>
        <v>173.48993288590603</v>
      </c>
      <c r="F31" s="78">
        <f t="shared" si="4"/>
        <v>207.07610146862484</v>
      </c>
      <c r="G31" s="90"/>
      <c r="H31" s="127">
        <v>15</v>
      </c>
      <c r="I31" s="119">
        <v>15</v>
      </c>
      <c r="J31" s="227" t="s">
        <v>22</v>
      </c>
      <c r="K31" s="54"/>
      <c r="L31" s="299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123553</v>
      </c>
      <c r="D32" s="82">
        <f>SUM(L14)</f>
        <v>124565</v>
      </c>
      <c r="E32" s="83">
        <f>SUM(N30/M30*100)</f>
        <v>97.216167942655261</v>
      </c>
      <c r="F32" s="78">
        <f t="shared" si="4"/>
        <v>99.187572753181072</v>
      </c>
      <c r="G32" s="86"/>
      <c r="H32" s="128">
        <v>15</v>
      </c>
      <c r="I32" s="119">
        <v>29</v>
      </c>
      <c r="J32" s="227" t="s">
        <v>118</v>
      </c>
      <c r="K32" s="54"/>
      <c r="L32" s="298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13</v>
      </c>
      <c r="I33" s="119">
        <v>39</v>
      </c>
      <c r="J33" s="227" t="s">
        <v>41</v>
      </c>
      <c r="K33" s="54"/>
      <c r="L33" s="298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71">
        <v>1</v>
      </c>
      <c r="I34" s="119">
        <v>23</v>
      </c>
      <c r="J34" s="227" t="s">
        <v>29</v>
      </c>
      <c r="K34" s="54"/>
      <c r="L34" s="298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3</v>
      </c>
      <c r="J35" s="227" t="s">
        <v>12</v>
      </c>
      <c r="K35" s="54"/>
      <c r="L35" s="298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5</v>
      </c>
      <c r="J36" s="227" t="s">
        <v>14</v>
      </c>
      <c r="K36" s="54"/>
      <c r="L36" s="298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7</v>
      </c>
      <c r="J37" s="227" t="s">
        <v>16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8</v>
      </c>
      <c r="J38" s="227" t="s">
        <v>17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403">
        <v>0</v>
      </c>
      <c r="I39" s="119">
        <v>10</v>
      </c>
      <c r="J39" s="227" t="s">
        <v>18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19</v>
      </c>
      <c r="J40" s="227" t="s">
        <v>25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7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7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403">
        <v>0</v>
      </c>
      <c r="I43" s="119">
        <v>37</v>
      </c>
      <c r="J43" s="227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6">
        <f>SUM(H4:H43)</f>
        <v>123553</v>
      </c>
      <c r="I44" s="5"/>
      <c r="J44" s="226" t="s">
        <v>129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8" t="s">
        <v>219</v>
      </c>
      <c r="I48" s="5"/>
      <c r="J48" s="253" t="s">
        <v>127</v>
      </c>
      <c r="K48" s="117"/>
      <c r="L48" s="417" t="s">
        <v>213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122</v>
      </c>
      <c r="I49" s="5"/>
      <c r="J49" s="204" t="s">
        <v>11</v>
      </c>
      <c r="K49" s="140"/>
      <c r="L49" s="135" t="s">
        <v>122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20804</v>
      </c>
      <c r="I50" s="227">
        <v>40</v>
      </c>
      <c r="J50" s="226" t="s">
        <v>2</v>
      </c>
      <c r="K50" s="172">
        <f>SUM(I50)</f>
        <v>40</v>
      </c>
      <c r="L50" s="418">
        <v>21826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20160</v>
      </c>
      <c r="I51" s="227">
        <v>26</v>
      </c>
      <c r="J51" s="226" t="s">
        <v>32</v>
      </c>
      <c r="K51" s="172">
        <f t="shared" ref="K51:K59" si="7">SUM(I51)</f>
        <v>26</v>
      </c>
      <c r="L51" s="418">
        <v>16815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403">
        <v>18565</v>
      </c>
      <c r="I52" s="227">
        <v>36</v>
      </c>
      <c r="J52" s="226" t="s">
        <v>5</v>
      </c>
      <c r="K52" s="172">
        <f t="shared" si="7"/>
        <v>36</v>
      </c>
      <c r="L52" s="418">
        <v>16006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16923</v>
      </c>
      <c r="I53" s="227">
        <v>16</v>
      </c>
      <c r="J53" s="226" t="s">
        <v>3</v>
      </c>
      <c r="K53" s="172">
        <f t="shared" si="7"/>
        <v>16</v>
      </c>
      <c r="L53" s="418">
        <v>27801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219</v>
      </c>
      <c r="D54" s="74" t="s">
        <v>210</v>
      </c>
      <c r="E54" s="74" t="s">
        <v>55</v>
      </c>
      <c r="F54" s="74" t="s">
        <v>54</v>
      </c>
      <c r="G54" s="75" t="s">
        <v>56</v>
      </c>
      <c r="H54" s="127">
        <v>15257</v>
      </c>
      <c r="I54" s="227">
        <v>17</v>
      </c>
      <c r="J54" s="226" t="s">
        <v>23</v>
      </c>
      <c r="K54" s="172">
        <f t="shared" si="7"/>
        <v>17</v>
      </c>
      <c r="L54" s="418">
        <v>14447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6" t="s">
        <v>2</v>
      </c>
      <c r="C55" s="52">
        <f>SUM(H50)</f>
        <v>20804</v>
      </c>
      <c r="D55" s="9">
        <f t="shared" ref="D55:D64" si="8">SUM(L50)</f>
        <v>21826</v>
      </c>
      <c r="E55" s="66">
        <f>SUM(N66/M66*100)</f>
        <v>86.080767957629917</v>
      </c>
      <c r="F55" s="66">
        <f t="shared" ref="F55:F65" si="9">SUM(C55/D55*100)</f>
        <v>95.31751122514433</v>
      </c>
      <c r="G55" s="77"/>
      <c r="H55" s="127">
        <v>13261</v>
      </c>
      <c r="I55" s="227">
        <v>24</v>
      </c>
      <c r="J55" s="226" t="s">
        <v>30</v>
      </c>
      <c r="K55" s="172">
        <f t="shared" si="7"/>
        <v>24</v>
      </c>
      <c r="L55" s="418">
        <v>13234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6" t="s">
        <v>32</v>
      </c>
      <c r="C56" s="52">
        <f t="shared" ref="C56:C64" si="10">SUM(H51)</f>
        <v>20160</v>
      </c>
      <c r="D56" s="9">
        <f t="shared" si="8"/>
        <v>16815</v>
      </c>
      <c r="E56" s="66">
        <f t="shared" ref="E56:E65" si="11">SUM(N67/M67*100)</f>
        <v>107.50279955207166</v>
      </c>
      <c r="F56" s="66">
        <f t="shared" si="9"/>
        <v>119.89295272078502</v>
      </c>
      <c r="G56" s="77"/>
      <c r="H56" s="127">
        <v>10134</v>
      </c>
      <c r="I56" s="227">
        <v>38</v>
      </c>
      <c r="J56" s="226" t="s">
        <v>40</v>
      </c>
      <c r="K56" s="172">
        <f t="shared" si="7"/>
        <v>38</v>
      </c>
      <c r="L56" s="418">
        <v>10606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6" t="s">
        <v>5</v>
      </c>
      <c r="C57" s="52">
        <f t="shared" si="10"/>
        <v>18565</v>
      </c>
      <c r="D57" s="9">
        <f t="shared" si="8"/>
        <v>16006</v>
      </c>
      <c r="E57" s="66">
        <f t="shared" si="11"/>
        <v>102.32596593727608</v>
      </c>
      <c r="F57" s="66">
        <f t="shared" si="9"/>
        <v>115.987754592028</v>
      </c>
      <c r="G57" s="77"/>
      <c r="H57" s="127">
        <v>7387</v>
      </c>
      <c r="I57" s="227">
        <v>37</v>
      </c>
      <c r="J57" s="226" t="s">
        <v>39</v>
      </c>
      <c r="K57" s="172">
        <f t="shared" si="7"/>
        <v>37</v>
      </c>
      <c r="L57" s="418">
        <v>6269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6" t="s">
        <v>3</v>
      </c>
      <c r="C58" s="52">
        <f t="shared" si="10"/>
        <v>16923</v>
      </c>
      <c r="D58" s="9">
        <f t="shared" si="8"/>
        <v>27801</v>
      </c>
      <c r="E58" s="66">
        <f t="shared" si="11"/>
        <v>106.14024084295033</v>
      </c>
      <c r="F58" s="66">
        <f t="shared" si="9"/>
        <v>60.871911082335174</v>
      </c>
      <c r="G58" s="77"/>
      <c r="H58" s="546">
        <v>6758</v>
      </c>
      <c r="I58" s="229">
        <v>25</v>
      </c>
      <c r="J58" s="229" t="s">
        <v>31</v>
      </c>
      <c r="K58" s="172">
        <f t="shared" si="7"/>
        <v>25</v>
      </c>
      <c r="L58" s="416">
        <v>6340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6" t="s">
        <v>23</v>
      </c>
      <c r="C59" s="52">
        <f t="shared" si="10"/>
        <v>15257</v>
      </c>
      <c r="D59" s="9">
        <f t="shared" si="8"/>
        <v>14447</v>
      </c>
      <c r="E59" s="66">
        <f t="shared" si="11"/>
        <v>86.144204166901929</v>
      </c>
      <c r="F59" s="66">
        <f t="shared" si="9"/>
        <v>105.60670035301447</v>
      </c>
      <c r="G59" s="87"/>
      <c r="H59" s="545">
        <v>6241</v>
      </c>
      <c r="I59" s="307">
        <v>33</v>
      </c>
      <c r="J59" s="229" t="s">
        <v>0</v>
      </c>
      <c r="K59" s="172">
        <f t="shared" si="7"/>
        <v>33</v>
      </c>
      <c r="L59" s="416">
        <v>6657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6" t="s">
        <v>30</v>
      </c>
      <c r="C60" s="52">
        <f t="shared" si="10"/>
        <v>13261</v>
      </c>
      <c r="D60" s="9">
        <f t="shared" si="8"/>
        <v>13234</v>
      </c>
      <c r="E60" s="66">
        <f t="shared" si="11"/>
        <v>96.937134502923968</v>
      </c>
      <c r="F60" s="66">
        <f t="shared" si="9"/>
        <v>100.2040199486172</v>
      </c>
      <c r="G60" s="77"/>
      <c r="H60" s="528">
        <v>3263</v>
      </c>
      <c r="I60" s="310">
        <v>15</v>
      </c>
      <c r="J60" s="310" t="s">
        <v>22</v>
      </c>
      <c r="K60" s="117" t="s">
        <v>9</v>
      </c>
      <c r="L60" s="420">
        <v>161132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6" t="s">
        <v>40</v>
      </c>
      <c r="C61" s="52">
        <f t="shared" si="10"/>
        <v>10134</v>
      </c>
      <c r="D61" s="9">
        <f t="shared" si="8"/>
        <v>10606</v>
      </c>
      <c r="E61" s="66">
        <f t="shared" si="11"/>
        <v>98.906890493851265</v>
      </c>
      <c r="F61" s="66">
        <f t="shared" si="9"/>
        <v>95.549688855364892</v>
      </c>
      <c r="G61" s="77"/>
      <c r="H61" s="403">
        <v>3240</v>
      </c>
      <c r="I61" s="227">
        <v>30</v>
      </c>
      <c r="J61" s="226" t="s">
        <v>121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6" t="s">
        <v>39</v>
      </c>
      <c r="C62" s="52">
        <f t="shared" si="10"/>
        <v>7387</v>
      </c>
      <c r="D62" s="9">
        <f t="shared" si="8"/>
        <v>6269</v>
      </c>
      <c r="E62" s="66">
        <f t="shared" si="11"/>
        <v>108.76030624263839</v>
      </c>
      <c r="F62" s="66">
        <f t="shared" si="9"/>
        <v>117.83378529271016</v>
      </c>
      <c r="G62" s="88"/>
      <c r="H62" s="127">
        <v>3213</v>
      </c>
      <c r="I62" s="227">
        <v>34</v>
      </c>
      <c r="J62" s="226" t="s">
        <v>1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9" t="s">
        <v>31</v>
      </c>
      <c r="C63" s="52">
        <f t="shared" si="10"/>
        <v>6758</v>
      </c>
      <c r="D63" s="9">
        <f t="shared" si="8"/>
        <v>6340</v>
      </c>
      <c r="E63" s="66">
        <f t="shared" si="11"/>
        <v>101.83845690174805</v>
      </c>
      <c r="F63" s="66">
        <f t="shared" si="9"/>
        <v>106.5930599369085</v>
      </c>
      <c r="G63" s="87"/>
      <c r="H63" s="127">
        <v>2047</v>
      </c>
      <c r="I63" s="227">
        <v>35</v>
      </c>
      <c r="J63" s="226" t="s">
        <v>38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9" t="s">
        <v>0</v>
      </c>
      <c r="C64" s="52">
        <f t="shared" si="10"/>
        <v>6241</v>
      </c>
      <c r="D64" s="9">
        <f t="shared" si="8"/>
        <v>6657</v>
      </c>
      <c r="E64" s="72">
        <f t="shared" si="11"/>
        <v>128.07305561255899</v>
      </c>
      <c r="F64" s="66">
        <f t="shared" si="9"/>
        <v>93.750938861348956</v>
      </c>
      <c r="G64" s="90"/>
      <c r="H64" s="171">
        <v>1781</v>
      </c>
      <c r="I64" s="226">
        <v>18</v>
      </c>
      <c r="J64" s="226" t="s">
        <v>24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155947</v>
      </c>
      <c r="D65" s="82">
        <f>SUM(L60)</f>
        <v>161132</v>
      </c>
      <c r="E65" s="85">
        <f t="shared" si="11"/>
        <v>97.457129287071297</v>
      </c>
      <c r="F65" s="85">
        <f t="shared" si="9"/>
        <v>96.782141349949114</v>
      </c>
      <c r="G65" s="86"/>
      <c r="H65" s="128">
        <v>1708</v>
      </c>
      <c r="I65" s="226">
        <v>39</v>
      </c>
      <c r="J65" s="226" t="s">
        <v>41</v>
      </c>
      <c r="K65" s="1"/>
      <c r="L65" s="267" t="s">
        <v>127</v>
      </c>
      <c r="M65" s="201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1585</v>
      </c>
      <c r="I66" s="227">
        <v>29</v>
      </c>
      <c r="J66" s="226" t="s">
        <v>118</v>
      </c>
      <c r="K66" s="165">
        <f>SUM(I50)</f>
        <v>40</v>
      </c>
      <c r="L66" s="226" t="s">
        <v>2</v>
      </c>
      <c r="M66" s="430">
        <v>24168</v>
      </c>
      <c r="N66" s="128">
        <f>SUM(H50)</f>
        <v>20804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1072</v>
      </c>
      <c r="I67" s="226">
        <v>1</v>
      </c>
      <c r="J67" s="226" t="s">
        <v>4</v>
      </c>
      <c r="K67" s="165">
        <f t="shared" ref="K67:K75" si="12">SUM(I51)</f>
        <v>26</v>
      </c>
      <c r="L67" s="226" t="s">
        <v>32</v>
      </c>
      <c r="M67" s="428">
        <v>18753</v>
      </c>
      <c r="N67" s="128">
        <f t="shared" ref="N67:N75" si="13">SUM(H51)</f>
        <v>20160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956</v>
      </c>
      <c r="I68" s="227">
        <v>14</v>
      </c>
      <c r="J68" s="226" t="s">
        <v>21</v>
      </c>
      <c r="K68" s="165">
        <f t="shared" si="12"/>
        <v>36</v>
      </c>
      <c r="L68" s="226" t="s">
        <v>5</v>
      </c>
      <c r="M68" s="428">
        <v>18143</v>
      </c>
      <c r="N68" s="128">
        <f t="shared" si="13"/>
        <v>18565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403">
        <v>493</v>
      </c>
      <c r="I69" s="226">
        <v>21</v>
      </c>
      <c r="J69" s="226" t="s">
        <v>27</v>
      </c>
      <c r="K69" s="165">
        <f t="shared" si="12"/>
        <v>16</v>
      </c>
      <c r="L69" s="226" t="s">
        <v>3</v>
      </c>
      <c r="M69" s="428">
        <v>15944</v>
      </c>
      <c r="N69" s="128">
        <f t="shared" si="13"/>
        <v>16923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403">
        <v>412</v>
      </c>
      <c r="I70" s="226">
        <v>13</v>
      </c>
      <c r="J70" s="226" t="s">
        <v>7</v>
      </c>
      <c r="K70" s="165">
        <f t="shared" si="12"/>
        <v>17</v>
      </c>
      <c r="L70" s="226" t="s">
        <v>23</v>
      </c>
      <c r="M70" s="428">
        <v>17711</v>
      </c>
      <c r="N70" s="128">
        <f t="shared" si="13"/>
        <v>15257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230</v>
      </c>
      <c r="I71" s="226">
        <v>22</v>
      </c>
      <c r="J71" s="226" t="s">
        <v>28</v>
      </c>
      <c r="K71" s="165">
        <f t="shared" si="12"/>
        <v>24</v>
      </c>
      <c r="L71" s="226" t="s">
        <v>30</v>
      </c>
      <c r="M71" s="428">
        <v>13680</v>
      </c>
      <c r="N71" s="128">
        <f t="shared" si="13"/>
        <v>13261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183</v>
      </c>
      <c r="I72" s="226">
        <v>9</v>
      </c>
      <c r="J72" s="465" t="s">
        <v>207</v>
      </c>
      <c r="K72" s="165">
        <f t="shared" si="12"/>
        <v>38</v>
      </c>
      <c r="L72" s="226" t="s">
        <v>40</v>
      </c>
      <c r="M72" s="428">
        <v>10246</v>
      </c>
      <c r="N72" s="128">
        <f t="shared" si="13"/>
        <v>10134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140</v>
      </c>
      <c r="I73" s="226">
        <v>27</v>
      </c>
      <c r="J73" s="226" t="s">
        <v>33</v>
      </c>
      <c r="K73" s="165">
        <f t="shared" si="12"/>
        <v>37</v>
      </c>
      <c r="L73" s="226" t="s">
        <v>39</v>
      </c>
      <c r="M73" s="428">
        <v>6792</v>
      </c>
      <c r="N73" s="128">
        <f t="shared" si="13"/>
        <v>7387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54</v>
      </c>
      <c r="I74" s="226">
        <v>28</v>
      </c>
      <c r="J74" s="226" t="s">
        <v>34</v>
      </c>
      <c r="K74" s="165">
        <f t="shared" si="12"/>
        <v>25</v>
      </c>
      <c r="L74" s="229" t="s">
        <v>31</v>
      </c>
      <c r="M74" s="429">
        <v>6636</v>
      </c>
      <c r="N74" s="128">
        <f t="shared" si="13"/>
        <v>6758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43</v>
      </c>
      <c r="I75" s="226">
        <v>4</v>
      </c>
      <c r="J75" s="226" t="s">
        <v>13</v>
      </c>
      <c r="K75" s="165">
        <f t="shared" si="12"/>
        <v>33</v>
      </c>
      <c r="L75" s="229" t="s">
        <v>0</v>
      </c>
      <c r="M75" s="429">
        <v>4873</v>
      </c>
      <c r="N75" s="236">
        <f t="shared" si="13"/>
        <v>6241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14</v>
      </c>
      <c r="I76" s="226">
        <v>20</v>
      </c>
      <c r="J76" s="226" t="s">
        <v>26</v>
      </c>
      <c r="K76" s="5"/>
      <c r="L76" s="461" t="s">
        <v>132</v>
      </c>
      <c r="M76" s="474">
        <v>160016</v>
      </c>
      <c r="N76" s="244">
        <f>SUM(H90)</f>
        <v>155947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14</v>
      </c>
      <c r="I77" s="226">
        <v>23</v>
      </c>
      <c r="J77" s="226" t="s">
        <v>29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9</v>
      </c>
      <c r="I78" s="226">
        <v>11</v>
      </c>
      <c r="J78" s="226" t="s">
        <v>19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0</v>
      </c>
      <c r="I79" s="226">
        <v>2</v>
      </c>
      <c r="J79" s="226" t="s">
        <v>6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71">
        <v>0</v>
      </c>
      <c r="I80" s="226">
        <v>3</v>
      </c>
      <c r="J80" s="226" t="s">
        <v>12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6">
        <v>5</v>
      </c>
      <c r="J81" s="226" t="s">
        <v>14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6">
        <v>6</v>
      </c>
      <c r="J82" s="226" t="s">
        <v>15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6">
        <v>7</v>
      </c>
      <c r="J83" s="226" t="s">
        <v>16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6">
        <v>8</v>
      </c>
      <c r="J84" s="226" t="s">
        <v>17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6">
        <v>10</v>
      </c>
      <c r="J85" s="226" t="s">
        <v>18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7">
        <v>12</v>
      </c>
      <c r="J86" s="227" t="s">
        <v>20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6">
        <v>19</v>
      </c>
      <c r="J87" s="226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6">
        <v>31</v>
      </c>
      <c r="J88" s="226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6">
        <v>32</v>
      </c>
      <c r="J89" s="226" t="s">
        <v>37</v>
      </c>
      <c r="K89" s="54"/>
      <c r="L89" s="31"/>
    </row>
    <row r="90" spans="8:30" ht="13.5" customHeight="1">
      <c r="H90" s="166">
        <f>SUM(H50:H89)</f>
        <v>155947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H23" sqref="H23"/>
    </sheetView>
  </sheetViews>
  <sheetFormatPr defaultRowHeight="13.5"/>
  <cols>
    <col min="1" max="1" width="5.625" style="311" customWidth="1"/>
    <col min="2" max="2" width="19.5" style="311" customWidth="1"/>
    <col min="3" max="4" width="13.25" style="311" customWidth="1"/>
    <col min="5" max="5" width="11.875" style="311" customWidth="1"/>
    <col min="6" max="6" width="15.125" style="311" customWidth="1"/>
    <col min="7" max="7" width="15" style="311" customWidth="1"/>
    <col min="8" max="8" width="15.5" style="311" customWidth="1"/>
    <col min="9" max="9" width="18.375" style="311" customWidth="1"/>
    <col min="10" max="10" width="17.125" style="311" customWidth="1"/>
    <col min="11" max="11" width="18.5" style="311" customWidth="1"/>
    <col min="12" max="12" width="16.875" style="311" customWidth="1"/>
    <col min="13" max="13" width="15.125" style="311" customWidth="1"/>
    <col min="14" max="16384" width="9" style="311"/>
  </cols>
  <sheetData>
    <row r="1" spans="1:12" ht="22.5" customHeight="1">
      <c r="A1" s="569" t="s">
        <v>232</v>
      </c>
      <c r="B1" s="570"/>
      <c r="C1" s="570"/>
      <c r="D1" s="570"/>
      <c r="E1" s="570"/>
      <c r="F1" s="570"/>
      <c r="G1" s="570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7" t="s">
        <v>219</v>
      </c>
      <c r="J2" s="407" t="s">
        <v>219</v>
      </c>
      <c r="K2" s="411" t="s">
        <v>210</v>
      </c>
      <c r="L2" s="411" t="s">
        <v>224</v>
      </c>
    </row>
    <row r="3" spans="1:12">
      <c r="I3" s="40" t="s">
        <v>85</v>
      </c>
      <c r="J3" s="408">
        <v>178348</v>
      </c>
      <c r="K3" s="40" t="s">
        <v>85</v>
      </c>
      <c r="L3" s="412">
        <v>165834</v>
      </c>
    </row>
    <row r="4" spans="1:12">
      <c r="I4" s="5" t="s">
        <v>106</v>
      </c>
      <c r="J4" s="408">
        <v>95464</v>
      </c>
      <c r="K4" s="5" t="s">
        <v>106</v>
      </c>
      <c r="L4" s="412">
        <v>99140</v>
      </c>
    </row>
    <row r="5" spans="1:12">
      <c r="I5" s="18" t="s">
        <v>88</v>
      </c>
      <c r="J5" s="408">
        <v>92236</v>
      </c>
      <c r="K5" s="18" t="s">
        <v>88</v>
      </c>
      <c r="L5" s="412">
        <v>94531</v>
      </c>
    </row>
    <row r="6" spans="1:12">
      <c r="I6" s="18" t="s">
        <v>117</v>
      </c>
      <c r="J6" s="408">
        <v>86180</v>
      </c>
      <c r="K6" s="18" t="s">
        <v>117</v>
      </c>
      <c r="L6" s="412">
        <v>71182</v>
      </c>
    </row>
    <row r="7" spans="1:12">
      <c r="I7" s="18" t="s">
        <v>108</v>
      </c>
      <c r="J7" s="408">
        <v>72062</v>
      </c>
      <c r="K7" s="18" t="s">
        <v>108</v>
      </c>
      <c r="L7" s="412">
        <v>72389</v>
      </c>
    </row>
    <row r="8" spans="1:12">
      <c r="I8" s="18" t="s">
        <v>114</v>
      </c>
      <c r="J8" s="408">
        <v>67710</v>
      </c>
      <c r="K8" s="18" t="s">
        <v>114</v>
      </c>
      <c r="L8" s="412">
        <v>61948</v>
      </c>
    </row>
    <row r="9" spans="1:12">
      <c r="I9" s="18" t="s">
        <v>87</v>
      </c>
      <c r="J9" s="408">
        <v>58492</v>
      </c>
      <c r="K9" s="18" t="s">
        <v>87</v>
      </c>
      <c r="L9" s="412">
        <v>58193</v>
      </c>
    </row>
    <row r="10" spans="1:12">
      <c r="I10" s="18" t="s">
        <v>157</v>
      </c>
      <c r="J10" s="408">
        <v>52896</v>
      </c>
      <c r="K10" s="18" t="s">
        <v>157</v>
      </c>
      <c r="L10" s="412">
        <v>48550</v>
      </c>
    </row>
    <row r="11" spans="1:12">
      <c r="I11" s="18" t="s">
        <v>190</v>
      </c>
      <c r="J11" s="408">
        <v>50529</v>
      </c>
      <c r="K11" s="18" t="s">
        <v>190</v>
      </c>
      <c r="L11" s="412">
        <v>45440</v>
      </c>
    </row>
    <row r="12" spans="1:12" ht="14.25" thickBot="1">
      <c r="I12" s="18" t="s">
        <v>233</v>
      </c>
      <c r="J12" s="409">
        <v>44589</v>
      </c>
      <c r="K12" s="18" t="s">
        <v>233</v>
      </c>
      <c r="L12" s="413">
        <v>41398</v>
      </c>
    </row>
    <row r="13" spans="1:12" ht="15.75" thickTop="1" thickBot="1">
      <c r="A13" s="65"/>
      <c r="B13" s="212"/>
      <c r="C13" s="313"/>
      <c r="D13" s="314"/>
      <c r="E13" s="65"/>
      <c r="F13" s="39"/>
      <c r="G13" s="39"/>
      <c r="I13" s="120" t="s">
        <v>8</v>
      </c>
      <c r="J13" s="446">
        <v>1125655</v>
      </c>
      <c r="K13" s="35" t="s">
        <v>9</v>
      </c>
      <c r="L13" s="176">
        <v>1071670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64" t="s">
        <v>223</v>
      </c>
      <c r="K23" s="490" t="s">
        <v>223</v>
      </c>
      <c r="L23" s="22" t="s">
        <v>71</v>
      </c>
      <c r="M23" s="8"/>
    </row>
    <row r="24" spans="9:14">
      <c r="I24" s="408">
        <f t="shared" ref="I24:I33" si="0">SUM(J3)</f>
        <v>178348</v>
      </c>
      <c r="J24" s="40" t="s">
        <v>85</v>
      </c>
      <c r="K24" s="408">
        <f>SUM(I24)</f>
        <v>178348</v>
      </c>
      <c r="L24" s="529">
        <v>171350</v>
      </c>
      <c r="M24" s="141"/>
      <c r="N24" s="1"/>
    </row>
    <row r="25" spans="9:14">
      <c r="I25" s="408">
        <f t="shared" si="0"/>
        <v>95464</v>
      </c>
      <c r="J25" s="5" t="s">
        <v>106</v>
      </c>
      <c r="K25" s="408">
        <f t="shared" ref="K25:K33" si="1">SUM(I25)</f>
        <v>95464</v>
      </c>
      <c r="L25" s="529">
        <v>104641</v>
      </c>
      <c r="M25" s="179"/>
      <c r="N25" s="1"/>
    </row>
    <row r="26" spans="9:14">
      <c r="I26" s="408">
        <f t="shared" si="0"/>
        <v>92236</v>
      </c>
      <c r="J26" s="18" t="s">
        <v>88</v>
      </c>
      <c r="K26" s="408">
        <f t="shared" si="1"/>
        <v>92236</v>
      </c>
      <c r="L26" s="529">
        <v>91016</v>
      </c>
      <c r="M26" s="141"/>
      <c r="N26" s="1"/>
    </row>
    <row r="27" spans="9:14">
      <c r="I27" s="408">
        <f t="shared" si="0"/>
        <v>86180</v>
      </c>
      <c r="J27" s="18" t="s">
        <v>117</v>
      </c>
      <c r="K27" s="408">
        <f t="shared" si="1"/>
        <v>86180</v>
      </c>
      <c r="L27" s="529">
        <v>85160</v>
      </c>
      <c r="M27" s="141"/>
      <c r="N27" s="1"/>
    </row>
    <row r="28" spans="9:14">
      <c r="I28" s="408">
        <f t="shared" si="0"/>
        <v>72062</v>
      </c>
      <c r="J28" s="18" t="s">
        <v>108</v>
      </c>
      <c r="K28" s="408">
        <f t="shared" si="1"/>
        <v>72062</v>
      </c>
      <c r="L28" s="529">
        <v>70267</v>
      </c>
      <c r="M28" s="141"/>
      <c r="N28" s="2"/>
    </row>
    <row r="29" spans="9:14">
      <c r="I29" s="408">
        <f t="shared" si="0"/>
        <v>67710</v>
      </c>
      <c r="J29" s="18" t="s">
        <v>114</v>
      </c>
      <c r="K29" s="408">
        <f t="shared" si="1"/>
        <v>67710</v>
      </c>
      <c r="L29" s="529">
        <v>70233</v>
      </c>
      <c r="M29" s="141"/>
      <c r="N29" s="1"/>
    </row>
    <row r="30" spans="9:14">
      <c r="I30" s="408">
        <f t="shared" si="0"/>
        <v>58492</v>
      </c>
      <c r="J30" s="18" t="s">
        <v>87</v>
      </c>
      <c r="K30" s="408">
        <f t="shared" si="1"/>
        <v>58492</v>
      </c>
      <c r="L30" s="529">
        <v>56660</v>
      </c>
      <c r="M30" s="141"/>
      <c r="N30" s="1"/>
    </row>
    <row r="31" spans="9:14">
      <c r="I31" s="408">
        <f t="shared" si="0"/>
        <v>52896</v>
      </c>
      <c r="J31" s="18" t="s">
        <v>157</v>
      </c>
      <c r="K31" s="408">
        <f t="shared" si="1"/>
        <v>52896</v>
      </c>
      <c r="L31" s="529">
        <v>53474</v>
      </c>
      <c r="M31" s="141"/>
      <c r="N31" s="1"/>
    </row>
    <row r="32" spans="9:14">
      <c r="I32" s="408">
        <f t="shared" si="0"/>
        <v>50529</v>
      </c>
      <c r="J32" s="18" t="s">
        <v>190</v>
      </c>
      <c r="K32" s="408">
        <f t="shared" si="1"/>
        <v>50529</v>
      </c>
      <c r="L32" s="529">
        <v>48495</v>
      </c>
      <c r="M32" s="141"/>
      <c r="N32" s="37"/>
    </row>
    <row r="33" spans="8:14">
      <c r="I33" s="408">
        <f t="shared" si="0"/>
        <v>44589</v>
      </c>
      <c r="J33" s="18" t="s">
        <v>233</v>
      </c>
      <c r="K33" s="408">
        <f t="shared" si="1"/>
        <v>44589</v>
      </c>
      <c r="L33" s="530">
        <v>43290</v>
      </c>
      <c r="M33" s="141"/>
      <c r="N33" s="37"/>
    </row>
    <row r="34" spans="8:14" ht="14.25" thickBot="1">
      <c r="H34" s="8"/>
      <c r="I34" s="173">
        <f>SUM(J13-(I24+I25+I26+I27+I28+I29+I30+I31+I32+I33))</f>
        <v>327149</v>
      </c>
      <c r="J34" s="108" t="s">
        <v>134</v>
      </c>
      <c r="K34" s="173">
        <f>SUM(I34)</f>
        <v>327149</v>
      </c>
      <c r="L34" s="173" t="s">
        <v>86</v>
      </c>
    </row>
    <row r="35" spans="8:14" ht="15.75" thickTop="1" thickBot="1">
      <c r="H35" s="8"/>
      <c r="I35" s="467">
        <f>SUM(I24:I34)</f>
        <v>1125655</v>
      </c>
      <c r="J35" s="192" t="s">
        <v>9</v>
      </c>
      <c r="K35" s="174">
        <f>SUM(J13)</f>
        <v>1125655</v>
      </c>
      <c r="L35" s="194">
        <v>1129295</v>
      </c>
    </row>
    <row r="36" spans="8:14" ht="14.25" thickTop="1"/>
    <row r="37" spans="8:14">
      <c r="I37" s="464" t="s">
        <v>214</v>
      </c>
      <c r="J37" s="65"/>
      <c r="K37" s="490" t="s">
        <v>214</v>
      </c>
    </row>
    <row r="38" spans="8:14">
      <c r="I38" s="412">
        <f>SUM(L3)</f>
        <v>165834</v>
      </c>
      <c r="J38" s="40" t="s">
        <v>85</v>
      </c>
      <c r="K38" s="412">
        <f>SUM(I38)</f>
        <v>165834</v>
      </c>
    </row>
    <row r="39" spans="8:14">
      <c r="I39" s="412">
        <f t="shared" ref="I39:I47" si="2">SUM(L4)</f>
        <v>99140</v>
      </c>
      <c r="J39" s="5" t="s">
        <v>106</v>
      </c>
      <c r="K39" s="412">
        <f t="shared" ref="K39:K47" si="3">SUM(I39)</f>
        <v>99140</v>
      </c>
    </row>
    <row r="40" spans="8:14">
      <c r="I40" s="412">
        <f t="shared" si="2"/>
        <v>94531</v>
      </c>
      <c r="J40" s="18" t="s">
        <v>88</v>
      </c>
      <c r="K40" s="412">
        <f t="shared" si="3"/>
        <v>94531</v>
      </c>
    </row>
    <row r="41" spans="8:14">
      <c r="I41" s="412">
        <f t="shared" si="2"/>
        <v>71182</v>
      </c>
      <c r="J41" s="18" t="s">
        <v>117</v>
      </c>
      <c r="K41" s="412">
        <f t="shared" si="3"/>
        <v>71182</v>
      </c>
    </row>
    <row r="42" spans="8:14">
      <c r="I42" s="412">
        <f t="shared" si="2"/>
        <v>72389</v>
      </c>
      <c r="J42" s="18" t="s">
        <v>108</v>
      </c>
      <c r="K42" s="412">
        <f t="shared" si="3"/>
        <v>72389</v>
      </c>
    </row>
    <row r="43" spans="8:14">
      <c r="I43" s="412">
        <f>SUM(L8)</f>
        <v>61948</v>
      </c>
      <c r="J43" s="18" t="s">
        <v>114</v>
      </c>
      <c r="K43" s="412">
        <f t="shared" si="3"/>
        <v>61948</v>
      </c>
    </row>
    <row r="44" spans="8:14">
      <c r="I44" s="412">
        <f t="shared" si="2"/>
        <v>58193</v>
      </c>
      <c r="J44" s="18" t="s">
        <v>87</v>
      </c>
      <c r="K44" s="412">
        <f t="shared" si="3"/>
        <v>58193</v>
      </c>
    </row>
    <row r="45" spans="8:14">
      <c r="I45" s="412">
        <f>SUM(L10)</f>
        <v>48550</v>
      </c>
      <c r="J45" s="18" t="s">
        <v>157</v>
      </c>
      <c r="K45" s="412">
        <f t="shared" si="3"/>
        <v>48550</v>
      </c>
    </row>
    <row r="46" spans="8:14">
      <c r="I46" s="412">
        <f t="shared" si="2"/>
        <v>45440</v>
      </c>
      <c r="J46" s="18" t="s">
        <v>190</v>
      </c>
      <c r="K46" s="412">
        <f t="shared" si="3"/>
        <v>45440</v>
      </c>
      <c r="M46" s="8"/>
    </row>
    <row r="47" spans="8:14" ht="14.25" thickBot="1">
      <c r="I47" s="412">
        <f t="shared" si="2"/>
        <v>41398</v>
      </c>
      <c r="J47" s="18" t="s">
        <v>233</v>
      </c>
      <c r="K47" s="412">
        <f t="shared" si="3"/>
        <v>41398</v>
      </c>
      <c r="M47" s="8"/>
    </row>
    <row r="48" spans="8:14" ht="15" thickTop="1" thickBot="1">
      <c r="I48" s="157">
        <f>SUM(L13-(I38+I39+I40+I41+I42+I43+I44+I45+I46+I47))</f>
        <v>313065</v>
      </c>
      <c r="J48" s="103" t="s">
        <v>134</v>
      </c>
      <c r="K48" s="158">
        <f>SUM(I48)</f>
        <v>313065</v>
      </c>
    </row>
    <row r="49" spans="1:12" ht="15" thickTop="1" thickBot="1">
      <c r="I49" s="525">
        <f>SUM(I38:I48)</f>
        <v>1071670</v>
      </c>
      <c r="J49" s="466" t="s">
        <v>200</v>
      </c>
      <c r="K49" s="175">
        <f>SUM(L13)</f>
        <v>1071670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219</v>
      </c>
      <c r="D51" s="12" t="s">
        <v>210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178348</v>
      </c>
      <c r="D52" s="6">
        <f t="shared" ref="D52:D61" si="5">SUM(I38)</f>
        <v>165834</v>
      </c>
      <c r="E52" s="41">
        <f t="shared" ref="E52:E61" si="6">SUM(K24/L24*100)</f>
        <v>104.08403851765394</v>
      </c>
      <c r="F52" s="41">
        <f t="shared" ref="F52:F62" si="7">SUM(C52/D52*100)</f>
        <v>107.54610031718465</v>
      </c>
      <c r="G52" s="40"/>
      <c r="I52" s="8"/>
      <c r="K52" s="8"/>
    </row>
    <row r="53" spans="1:12">
      <c r="A53" s="28">
        <v>2</v>
      </c>
      <c r="B53" s="5" t="s">
        <v>106</v>
      </c>
      <c r="C53" s="6">
        <f t="shared" si="4"/>
        <v>95464</v>
      </c>
      <c r="D53" s="6">
        <f t="shared" si="5"/>
        <v>99140</v>
      </c>
      <c r="E53" s="41">
        <f t="shared" si="6"/>
        <v>91.230015003679242</v>
      </c>
      <c r="F53" s="41">
        <f t="shared" si="7"/>
        <v>96.292112164615702</v>
      </c>
      <c r="G53" s="40"/>
      <c r="I53" s="8"/>
    </row>
    <row r="54" spans="1:12">
      <c r="A54" s="28">
        <v>3</v>
      </c>
      <c r="B54" s="18" t="s">
        <v>88</v>
      </c>
      <c r="C54" s="6">
        <f t="shared" si="4"/>
        <v>92236</v>
      </c>
      <c r="D54" s="6">
        <f t="shared" si="5"/>
        <v>94531</v>
      </c>
      <c r="E54" s="41">
        <f t="shared" si="6"/>
        <v>101.34042366177376</v>
      </c>
      <c r="F54" s="41">
        <f t="shared" si="7"/>
        <v>97.572224984396655</v>
      </c>
      <c r="G54" s="40"/>
      <c r="I54" s="8"/>
    </row>
    <row r="55" spans="1:12" s="58" customFormat="1">
      <c r="A55" s="251">
        <v>4</v>
      </c>
      <c r="B55" s="18" t="s">
        <v>117</v>
      </c>
      <c r="C55" s="459">
        <f t="shared" si="4"/>
        <v>86180</v>
      </c>
      <c r="D55" s="459">
        <f t="shared" si="5"/>
        <v>71182</v>
      </c>
      <c r="E55" s="232">
        <f t="shared" si="6"/>
        <v>101.19774542038516</v>
      </c>
      <c r="F55" s="232">
        <f t="shared" si="7"/>
        <v>121.06993341013177</v>
      </c>
      <c r="G55" s="410"/>
    </row>
    <row r="56" spans="1:12">
      <c r="A56" s="28">
        <v>5</v>
      </c>
      <c r="B56" s="18" t="s">
        <v>108</v>
      </c>
      <c r="C56" s="6">
        <f t="shared" si="4"/>
        <v>72062</v>
      </c>
      <c r="D56" s="459">
        <f t="shared" si="5"/>
        <v>72389</v>
      </c>
      <c r="E56" s="41">
        <f t="shared" si="6"/>
        <v>102.5545419613759</v>
      </c>
      <c r="F56" s="41">
        <f t="shared" si="7"/>
        <v>99.548273909019329</v>
      </c>
      <c r="G56" s="40"/>
    </row>
    <row r="57" spans="1:12">
      <c r="A57" s="28">
        <v>6</v>
      </c>
      <c r="B57" s="18" t="s">
        <v>114</v>
      </c>
      <c r="C57" s="6">
        <f t="shared" si="4"/>
        <v>67710</v>
      </c>
      <c r="D57" s="6">
        <f t="shared" si="5"/>
        <v>61948</v>
      </c>
      <c r="E57" s="41">
        <f t="shared" si="6"/>
        <v>96.407671607364065</v>
      </c>
      <c r="F57" s="41">
        <f t="shared" si="7"/>
        <v>109.30134951895138</v>
      </c>
      <c r="G57" s="40"/>
    </row>
    <row r="58" spans="1:12" s="58" customFormat="1">
      <c r="A58" s="251">
        <v>7</v>
      </c>
      <c r="B58" s="18" t="s">
        <v>87</v>
      </c>
      <c r="C58" s="459">
        <f t="shared" si="4"/>
        <v>58492</v>
      </c>
      <c r="D58" s="459">
        <f t="shared" si="5"/>
        <v>58193</v>
      </c>
      <c r="E58" s="232">
        <f t="shared" si="6"/>
        <v>103.23332156724321</v>
      </c>
      <c r="F58" s="232">
        <f t="shared" si="7"/>
        <v>100.51380750262059</v>
      </c>
      <c r="G58" s="410"/>
    </row>
    <row r="59" spans="1:12">
      <c r="A59" s="28">
        <v>8</v>
      </c>
      <c r="B59" s="18" t="s">
        <v>157</v>
      </c>
      <c r="C59" s="6">
        <f t="shared" si="4"/>
        <v>52896</v>
      </c>
      <c r="D59" s="6">
        <f t="shared" si="5"/>
        <v>48550</v>
      </c>
      <c r="E59" s="41">
        <f t="shared" si="6"/>
        <v>98.919100871451548</v>
      </c>
      <c r="F59" s="41">
        <f t="shared" si="7"/>
        <v>108.95159629248197</v>
      </c>
      <c r="G59" s="40"/>
    </row>
    <row r="60" spans="1:12">
      <c r="A60" s="28">
        <v>9</v>
      </c>
      <c r="B60" s="18" t="s">
        <v>190</v>
      </c>
      <c r="C60" s="6">
        <f t="shared" si="4"/>
        <v>50529</v>
      </c>
      <c r="D60" s="6">
        <f t="shared" si="5"/>
        <v>45440</v>
      </c>
      <c r="E60" s="41">
        <f t="shared" si="6"/>
        <v>104.19424682957006</v>
      </c>
      <c r="F60" s="41">
        <f t="shared" si="7"/>
        <v>111.19938380281691</v>
      </c>
      <c r="G60" s="40"/>
    </row>
    <row r="61" spans="1:12" ht="14.25" thickBot="1">
      <c r="A61" s="108">
        <v>10</v>
      </c>
      <c r="B61" s="18" t="s">
        <v>233</v>
      </c>
      <c r="C61" s="111">
        <f t="shared" si="4"/>
        <v>44589</v>
      </c>
      <c r="D61" s="111">
        <f t="shared" si="5"/>
        <v>41398</v>
      </c>
      <c r="E61" s="102">
        <f t="shared" si="6"/>
        <v>103.000693000693</v>
      </c>
      <c r="F61" s="102">
        <f t="shared" si="7"/>
        <v>107.70810184066863</v>
      </c>
      <c r="G61" s="103"/>
    </row>
    <row r="62" spans="1:12" ht="14.25" thickTop="1">
      <c r="A62" s="190"/>
      <c r="B62" s="163" t="s">
        <v>83</v>
      </c>
      <c r="C62" s="191">
        <f>SUM(J13)</f>
        <v>1125655</v>
      </c>
      <c r="D62" s="191">
        <f>SUM(L13)</f>
        <v>1071670</v>
      </c>
      <c r="E62" s="193">
        <f>SUM(C62/L35)*100</f>
        <v>99.677675009629908</v>
      </c>
      <c r="F62" s="193">
        <f t="shared" si="7"/>
        <v>105.0374648912445</v>
      </c>
      <c r="G62" s="200">
        <v>65.8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2018-06-11T06:16:04Z</cp:lastPrinted>
  <dcterms:created xsi:type="dcterms:W3CDTF">2004-08-12T01:21:30Z</dcterms:created>
  <dcterms:modified xsi:type="dcterms:W3CDTF">2018-06-12T07:45:05Z</dcterms:modified>
</cp:coreProperties>
</file>