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L11" i="41" l="1"/>
  <c r="L12" i="41"/>
  <c r="L13" i="41"/>
  <c r="L14" i="41"/>
  <c r="L15" i="41"/>
  <c r="L16" i="41"/>
  <c r="D23" i="8" l="1"/>
  <c r="O45" i="46" l="1"/>
  <c r="N88" i="51" l="1"/>
  <c r="N58" i="51"/>
  <c r="N29" i="51"/>
  <c r="N88" i="55"/>
  <c r="N58" i="55"/>
  <c r="N29" i="55"/>
  <c r="N88" i="56"/>
  <c r="N58" i="56"/>
  <c r="N29" i="56"/>
  <c r="N88" i="49"/>
  <c r="N58" i="49"/>
  <c r="N29" i="49"/>
  <c r="N88" i="48"/>
  <c r="N58" i="48"/>
  <c r="O58" i="48" s="1"/>
  <c r="N29" i="48"/>
  <c r="N75" i="47"/>
  <c r="N47" i="47"/>
  <c r="N23" i="47"/>
  <c r="N70" i="46"/>
  <c r="N46" i="46"/>
  <c r="N21" i="46"/>
  <c r="N90" i="54" l="1"/>
  <c r="N60" i="54"/>
  <c r="N30" i="54"/>
  <c r="D55" i="13" l="1"/>
  <c r="H44" i="15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8" i="56"/>
  <c r="O86" i="56"/>
  <c r="O85" i="56"/>
  <c r="O28" i="56"/>
  <c r="O29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88" i="55"/>
  <c r="O58" i="55"/>
  <c r="O28" i="55"/>
  <c r="O29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O60" i="54" s="1"/>
  <c r="N27" i="54"/>
  <c r="N28" i="54"/>
  <c r="N29" i="54"/>
  <c r="O30" i="54" s="1"/>
  <c r="N26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O29" i="51" s="1"/>
  <c r="N27" i="51"/>
  <c r="N26" i="51"/>
  <c r="N87" i="49"/>
  <c r="N86" i="49"/>
  <c r="N85" i="49"/>
  <c r="O85" i="49" s="1"/>
  <c r="N57" i="49"/>
  <c r="N56" i="49"/>
  <c r="N55" i="49"/>
  <c r="O55" i="49" s="1"/>
  <c r="N28" i="49"/>
  <c r="O29" i="49" s="1"/>
  <c r="N27" i="49"/>
  <c r="N26" i="49"/>
  <c r="O26" i="49" s="1"/>
  <c r="N85" i="48"/>
  <c r="N86" i="48"/>
  <c r="N87" i="48"/>
  <c r="N57" i="48"/>
  <c r="N28" i="48"/>
  <c r="O29" i="48" s="1"/>
  <c r="N27" i="48"/>
  <c r="O27" i="48" s="1"/>
  <c r="N26" i="48"/>
  <c r="O26" i="48"/>
  <c r="N74" i="47"/>
  <c r="N73" i="47"/>
  <c r="N72" i="47"/>
  <c r="O72" i="47" s="1"/>
  <c r="N46" i="47"/>
  <c r="O47" i="47" s="1"/>
  <c r="N45" i="47"/>
  <c r="N44" i="47"/>
  <c r="N22" i="47"/>
  <c r="O23" i="47" s="1"/>
  <c r="N21" i="47"/>
  <c r="N20" i="47"/>
  <c r="O20" i="47" s="1"/>
  <c r="N69" i="46"/>
  <c r="N68" i="46"/>
  <c r="N67" i="46"/>
  <c r="O67" i="46" s="1"/>
  <c r="N45" i="46"/>
  <c r="O46" i="46" s="1"/>
  <c r="N44" i="46"/>
  <c r="N43" i="46"/>
  <c r="O43" i="46" s="1"/>
  <c r="N20" i="46"/>
  <c r="O21" i="46" s="1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8" i="49" l="1"/>
  <c r="O57" i="49"/>
  <c r="O87" i="48"/>
  <c r="O88" i="48"/>
  <c r="O73" i="47"/>
  <c r="O70" i="46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<sst xmlns="http://schemas.openxmlformats.org/spreadsheetml/2006/main" count="1320" uniqueCount="235">
  <si>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</si>
  <si>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</si>
  <si>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</si>
  <si>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</si>
  <si>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</si>
  <si>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</si>
  <si>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</si>
  <si>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</si>
  <si>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</si>
  <si>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</si>
  <si>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</si>
  <si>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</si>
  <si>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</si>
  <si>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</si>
  <si>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</si>
  <si>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</si>
  <si>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</si>
  <si>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</si>
  <si>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</si>
  <si>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</si>
  <si>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</si>
  <si>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</si>
  <si>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</si>
  <si>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</si>
  <si>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</si>
  <si>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</si>
  <si>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</si>
  <si>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</si>
  <si>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</si>
  <si>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</si>
  <si>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</si>
  <si>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</si>
  <si>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</si>
  <si>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</si>
  <si>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</si>
  <si>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</si>
  <si>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</si>
  <si>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</si>
  <si>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</si>
  <si>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</si>
  <si>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</si>
  <si>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</si>
  <si>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</si>
  <si>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</si>
  <si>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</si>
  <si>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</si>
  <si>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</si>
  <si>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</si>
  <si>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</si>
  <si>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</si>
  <si>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</si>
  <si>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</si>
  <si>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</si>
  <si>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</si>
  <si>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</si>
  <si>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</si>
  <si>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</si>
  <si>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</si>
  <si>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</si>
  <si>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</si>
  <si>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</si>
  <si>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</si>
  <si>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</si>
  <si>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</si>
  <si>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</si>
  <si>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</si>
  <si>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</si>
  <si>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</si>
  <si>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</si>
  <si>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</si>
  <si>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</si>
  <si>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</si>
  <si>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</si>
  <si>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</si>
  <si>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</si>
  <si>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</si>
  <si>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</si>
  <si>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</si>
  <si>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</si>
  <si>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</si>
  <si>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</si>
  <si>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</si>
  <si>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</si>
  <si>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</si>
  <si>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</si>
  <si>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</si>
  <si>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</si>
  <si>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</si>
  <si>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</si>
  <si>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</si>
  <si>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</si>
  <si>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</si>
  <si>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</si>
  <si>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</si>
  <si>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</si>
  <si>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</si>
  <si>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</si>
  <si>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</si>
  <si>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</si>
  <si>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</si>
  <si>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</si>
  <si>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</si>
  <si>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</si>
  <si>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</si>
  <si>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</si>
  <si>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</si>
  <si>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</si>
  <si>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</si>
  <si>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</si>
  <si>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</si>
  <si>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</si>
  <si>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</si>
  <si>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</si>
  <si>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</si>
  <si>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</si>
  <si>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</si>
  <si>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</si>
  <si>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</si>
  <si>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</si>
  <si>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</si>
  <si>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</si>
  <si>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</si>
  <si>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</si>
  <si>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</si>
  <si>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</si>
  <si>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</si>
  <si>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</si>
  <si>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</si>
  <si>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</si>
  <si>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</si>
  <si>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</si>
  <si>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</si>
  <si>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</si>
  <si>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</si>
  <si>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</si>
  <si>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</si>
  <si>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</si>
  <si>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</si>
  <si>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</si>
  <si>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</si>
  <si>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</si>
  <si>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</si>
  <si>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</si>
  <si>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</si>
  <si>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</si>
  <si>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</si>
  <si>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</si>
  <si>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</si>
  <si>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</si>
  <si>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</si>
  <si>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</si>
  <si>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</si>
  <si>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</si>
  <si>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</si>
  <si>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</si>
  <si>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</si>
  <si>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</si>
  <si>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</si>
  <si>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</si>
  <si>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</si>
  <si>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</si>
  <si>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</si>
  <si>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</si>
  <si>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</si>
  <si>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</si>
  <si>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</si>
  <si>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</si>
  <si>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</si>
  <si>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</si>
  <si>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</si>
  <si>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</si>
  <si>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</si>
  <si>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</si>
  <si>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</si>
  <si>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</si>
  <si>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</si>
  <si>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</si>
  <si>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</si>
  <si>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</si>
  <si>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</si>
  <si>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</si>
  <si>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</si>
  <si>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</si>
  <si>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</si>
  <si>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</si>
  <si>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</si>
  <si>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</si>
  <si>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</si>
  <si>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</si>
  <si>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</si>
  <si>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</si>
  <si>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</si>
  <si>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</si>
  <si>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</si>
  <si>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</si>
  <si>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</si>
  <si>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</si>
  <si>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</si>
  <si>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</si>
  <si>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</si>
  <si>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</si>
  <si>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</si>
  <si>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</si>
  <si>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</si>
  <si>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</si>
  <si>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</si>
  <si>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</si>
  <si>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</si>
  <si>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</si>
  <si>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</si>
  <si>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</si>
  <si>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</si>
  <si>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</si>
  <si>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</si>
  <si>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</si>
  <si>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</si>
  <si>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</si>
  <si>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米</t>
    <rPh sb="0" eb="1">
      <t>コメ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</si>
  <si>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</si>
  <si>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</si>
  <si>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</si>
  <si>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</si>
  <si>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</si>
  <si>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</si>
  <si>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</si>
  <si>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2，987　㎡</t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</si>
  <si>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</si>
  <si>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</si>
  <si>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（平成30年2月分倉庫統計）</t>
    <rPh sb="1" eb="3">
      <t>ヘイセイ</t>
    </rPh>
    <rPh sb="5" eb="6">
      <t>ネン</t>
    </rPh>
    <rPh sb="7" eb="8">
      <t>７ガツ</t>
    </rPh>
    <rPh sb="8" eb="9">
      <t>ブン</t>
    </rPh>
    <rPh sb="9" eb="11">
      <t>ソウコ</t>
    </rPh>
    <rPh sb="11" eb="13">
      <t>トウケイ</t>
    </rPh>
    <phoneticPr fontId="2"/>
  </si>
  <si>
    <t>平成30年2月</t>
    <rPh sb="0" eb="2">
      <t>ヘイセイ</t>
    </rPh>
    <rPh sb="4" eb="5">
      <t>ネン</t>
    </rPh>
    <rPh sb="6" eb="7">
      <t>ガツ</t>
    </rPh>
    <phoneticPr fontId="2"/>
  </si>
  <si>
    <t>平成30年2月所管面（1～3類）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</si>
  <si>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r>
      <t>91，798 m</t>
    </r>
    <r>
      <rPr>
        <sz val="8"/>
        <rFont val="ＭＳ Ｐゴシック"/>
        <family val="3"/>
        <charset val="128"/>
      </rPr>
      <t>3</t>
    </r>
    <phoneticPr fontId="2"/>
  </si>
  <si>
    <t>8，972 ㎡</t>
    <phoneticPr fontId="2"/>
  </si>
  <si>
    <t>　　　　　　　　　　　　　　　　平成30年2月末上位10品目入庫高(県合計）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</si>
  <si>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平成30年2月末上位１０品目保管残高（県合計）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</si>
</sst>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1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0" fontId="1" fillId="0" borderId="39" xfId="0" applyFont="1" applyBorder="1"/>
    <xf numFmtId="179" fontId="1" fillId="0" borderId="42" xfId="1" applyNumberFormat="1" applyBorder="1"/>
    <xf numFmtId="38" fontId="1" fillId="0" borderId="43" xfId="1" applyFill="1" applyBorder="1"/>
    <xf numFmtId="38" fontId="0" fillId="0" borderId="12" xfId="1" applyFont="1" applyFill="1" applyBorder="1"/>
    <xf numFmtId="38" fontId="0" fillId="0" borderId="9" xfId="1" applyFont="1" applyBorder="1"/>
    <xf numFmtId="38" fontId="1" fillId="0" borderId="10" xfId="1" applyBorder="1"/>
    <xf numFmtId="38" fontId="1" fillId="0" borderId="21" xfId="1" applyBorder="1"/>
    <xf numFmtId="38" fontId="1" fillId="0" borderId="40" xfId="1" applyFill="1" applyBorder="1"/>
    <xf numFmtId="38" fontId="0" fillId="20" borderId="1" xfId="1" applyFont="1" applyFill="1" applyBorder="1"/>
    <xf numFmtId="38" fontId="1" fillId="20" borderId="1" xfId="1" applyFont="1" applyFill="1" applyBorder="1"/>
    <xf numFmtId="179" fontId="0" fillId="0" borderId="11" xfId="1" applyNumberFormat="1" applyFont="1" applyBorder="1"/>
    <xf numFmtId="0" fontId="0" fillId="0" borderId="9" xfId="0" applyBorder="1"/>
    <xf numFmtId="38" fontId="1" fillId="0" borderId="38" xfId="1" applyFont="1" applyFill="1" applyBorder="1"/>
    <xf numFmtId="38" fontId="0" fillId="0" borderId="39" xfId="1" applyFont="1" applyBorder="1"/>
    <xf numFmtId="38" fontId="0" fillId="0" borderId="47" xfId="1" applyFont="1" applyFill="1" applyBorder="1"/>
    <xf numFmtId="38" fontId="0" fillId="0" borderId="40" xfId="1" applyFont="1" applyFill="1" applyBorder="1"/>
    <xf numFmtId="0" fontId="6" fillId="0" borderId="4" xfId="0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93208"/>
        <c:axId val="183997424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93208"/>
        <c:axId val="183997424"/>
      </c:lineChart>
      <c:catAx>
        <c:axId val="1832932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997424"/>
        <c:crosses val="autoZero"/>
        <c:auto val="1"/>
        <c:lblAlgn val="ctr"/>
        <c:lblOffset val="100"/>
        <c:tickLblSkip val="1"/>
        <c:noMultiLvlLbl val="0"/>
      </c:catAx>
      <c:valAx>
        <c:axId val="183997424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293208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729802704165897E-2"/>
                  <c:y val="1.4742953662676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72386806740542E-3"/>
                  <c:y val="6.19451834566226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7488607005064955E-3"/>
                  <c:y val="3.817335577707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30388</c:v>
                </c:pt>
                <c:pt idx="1">
                  <c:v>20396</c:v>
                </c:pt>
                <c:pt idx="2">
                  <c:v>5580</c:v>
                </c:pt>
                <c:pt idx="3">
                  <c:v>4850</c:v>
                </c:pt>
                <c:pt idx="4">
                  <c:v>4547</c:v>
                </c:pt>
                <c:pt idx="5">
                  <c:v>3151</c:v>
                </c:pt>
                <c:pt idx="6">
                  <c:v>1852</c:v>
                </c:pt>
                <c:pt idx="7">
                  <c:v>1635</c:v>
                </c:pt>
                <c:pt idx="8">
                  <c:v>1499</c:v>
                </c:pt>
                <c:pt idx="9">
                  <c:v>1437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138730700437902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556149476093524E-2"/>
                  <c:y val="7.3246544156737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471275946903504E-2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その他の製造工業品</c:v>
                </c:pt>
                <c:pt idx="5">
                  <c:v>金属製品</c:v>
                </c:pt>
                <c:pt idx="6">
                  <c:v>その他の日用品</c:v>
                </c:pt>
                <c:pt idx="7">
                  <c:v>その他の食料工業品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27825</c:v>
                </c:pt>
                <c:pt idx="1">
                  <c:v>17975</c:v>
                </c:pt>
                <c:pt idx="2">
                  <c:v>4639</c:v>
                </c:pt>
                <c:pt idx="3">
                  <c:v>882</c:v>
                </c:pt>
                <c:pt idx="4">
                  <c:v>5316</c:v>
                </c:pt>
                <c:pt idx="5">
                  <c:v>2771</c:v>
                </c:pt>
                <c:pt idx="6">
                  <c:v>1592</c:v>
                </c:pt>
                <c:pt idx="7">
                  <c:v>1952</c:v>
                </c:pt>
                <c:pt idx="8">
                  <c:v>1240</c:v>
                </c:pt>
                <c:pt idx="9">
                  <c:v>1488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87504"/>
        <c:axId val="184987896"/>
      </c:barChart>
      <c:catAx>
        <c:axId val="1849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987896"/>
        <c:crosses val="autoZero"/>
        <c:auto val="1"/>
        <c:lblAlgn val="ctr"/>
        <c:lblOffset val="100"/>
        <c:noMultiLvlLbl val="0"/>
      </c:catAx>
      <c:valAx>
        <c:axId val="18498789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9875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04575163398692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45751633986928E-2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858387799563953E-3"/>
                  <c:y val="3.830529706513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0043572984755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雑品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58615</c:v>
                </c:pt>
                <c:pt idx="1">
                  <c:v>14006</c:v>
                </c:pt>
                <c:pt idx="2">
                  <c:v>9946</c:v>
                </c:pt>
                <c:pt idx="3">
                  <c:v>9824</c:v>
                </c:pt>
                <c:pt idx="4">
                  <c:v>8724</c:v>
                </c:pt>
                <c:pt idx="5">
                  <c:v>6146</c:v>
                </c:pt>
                <c:pt idx="6">
                  <c:v>4231</c:v>
                </c:pt>
                <c:pt idx="7">
                  <c:v>3743</c:v>
                </c:pt>
                <c:pt idx="8">
                  <c:v>2794</c:v>
                </c:pt>
                <c:pt idx="9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4950337090216663E-3"/>
                  <c:y val="-1.5152111667859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05539258573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338616986601527E-3"/>
                  <c:y val="-1.515181340968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雑品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61658</c:v>
                </c:pt>
                <c:pt idx="1">
                  <c:v>12071</c:v>
                </c:pt>
                <c:pt idx="2">
                  <c:v>11254</c:v>
                </c:pt>
                <c:pt idx="3">
                  <c:v>13968</c:v>
                </c:pt>
                <c:pt idx="4">
                  <c:v>9118</c:v>
                </c:pt>
                <c:pt idx="5">
                  <c:v>7122</c:v>
                </c:pt>
                <c:pt idx="6">
                  <c:v>4272</c:v>
                </c:pt>
                <c:pt idx="7">
                  <c:v>10578</c:v>
                </c:pt>
                <c:pt idx="8">
                  <c:v>1231</c:v>
                </c:pt>
                <c:pt idx="9">
                  <c:v>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88680"/>
        <c:axId val="184989072"/>
      </c:barChart>
      <c:catAx>
        <c:axId val="184988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989072"/>
        <c:crosses val="autoZero"/>
        <c:auto val="1"/>
        <c:lblAlgn val="ctr"/>
        <c:lblOffset val="100"/>
        <c:noMultiLvlLbl val="0"/>
      </c:catAx>
      <c:valAx>
        <c:axId val="18498907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9886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5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184397163120567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3049645390005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84397163120567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91489361702126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184397163120567E-2"/>
                  <c:y val="1.93798449612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鉄鋼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麦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20738</c:v>
                </c:pt>
                <c:pt idx="1">
                  <c:v>19788</c:v>
                </c:pt>
                <c:pt idx="2">
                  <c:v>16181</c:v>
                </c:pt>
                <c:pt idx="3">
                  <c:v>16025</c:v>
                </c:pt>
                <c:pt idx="4">
                  <c:v>14617</c:v>
                </c:pt>
                <c:pt idx="5">
                  <c:v>12506</c:v>
                </c:pt>
                <c:pt idx="6">
                  <c:v>12379</c:v>
                </c:pt>
                <c:pt idx="7">
                  <c:v>11909</c:v>
                </c:pt>
                <c:pt idx="8">
                  <c:v>10091</c:v>
                </c:pt>
                <c:pt idx="9">
                  <c:v>9586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191489361702126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191489361702126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652482269503553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730496453900709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730496453901359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73049645389941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9148936170082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191489361700825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鉄鋼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麦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5145</c:v>
                </c:pt>
                <c:pt idx="1">
                  <c:v>13760</c:v>
                </c:pt>
                <c:pt idx="2">
                  <c:v>16599</c:v>
                </c:pt>
                <c:pt idx="3">
                  <c:v>12076</c:v>
                </c:pt>
                <c:pt idx="4">
                  <c:v>11169</c:v>
                </c:pt>
                <c:pt idx="5">
                  <c:v>12106</c:v>
                </c:pt>
                <c:pt idx="6">
                  <c:v>12168</c:v>
                </c:pt>
                <c:pt idx="7">
                  <c:v>10359</c:v>
                </c:pt>
                <c:pt idx="8">
                  <c:v>7487</c:v>
                </c:pt>
                <c:pt idx="9">
                  <c:v>6086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89856"/>
        <c:axId val="236479904"/>
      </c:barChart>
      <c:catAx>
        <c:axId val="18498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479904"/>
        <c:crosses val="autoZero"/>
        <c:auto val="1"/>
        <c:lblAlgn val="ctr"/>
        <c:lblOffset val="100"/>
        <c:noMultiLvlLbl val="0"/>
      </c:catAx>
      <c:valAx>
        <c:axId val="2364799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989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888888888888889E-3"/>
                  <c:y val="-1.0695187165775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66666666666699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飲料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23150</c:v>
                </c:pt>
                <c:pt idx="1">
                  <c:v>12516</c:v>
                </c:pt>
                <c:pt idx="2">
                  <c:v>2265</c:v>
                </c:pt>
                <c:pt idx="3">
                  <c:v>923</c:v>
                </c:pt>
                <c:pt idx="4">
                  <c:v>566</c:v>
                </c:pt>
                <c:pt idx="5">
                  <c:v>558</c:v>
                </c:pt>
                <c:pt idx="6">
                  <c:v>510</c:v>
                </c:pt>
                <c:pt idx="7">
                  <c:v>354</c:v>
                </c:pt>
                <c:pt idx="8">
                  <c:v>244</c:v>
                </c:pt>
                <c:pt idx="9">
                  <c:v>204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1.782587337010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3333333333330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66666666666666E-2"/>
                  <c:y val="1.42602495543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飲料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24509</c:v>
                </c:pt>
                <c:pt idx="1">
                  <c:v>2825</c:v>
                </c:pt>
                <c:pt idx="2">
                  <c:v>1279</c:v>
                </c:pt>
                <c:pt idx="3">
                  <c:v>472</c:v>
                </c:pt>
                <c:pt idx="4">
                  <c:v>751</c:v>
                </c:pt>
                <c:pt idx="5">
                  <c:v>413</c:v>
                </c:pt>
                <c:pt idx="6">
                  <c:v>556</c:v>
                </c:pt>
                <c:pt idx="7">
                  <c:v>454</c:v>
                </c:pt>
                <c:pt idx="8">
                  <c:v>190</c:v>
                </c:pt>
                <c:pt idx="9">
                  <c:v>1453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80688"/>
        <c:axId val="236481080"/>
      </c:barChart>
      <c:catAx>
        <c:axId val="23648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481080"/>
        <c:crosses val="autoZero"/>
        <c:auto val="1"/>
        <c:lblAlgn val="ctr"/>
        <c:lblOffset val="100"/>
        <c:noMultiLvlLbl val="0"/>
      </c:catAx>
      <c:valAx>
        <c:axId val="2364810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480688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035225859925404E-2"/>
                  <c:y val="1.219200541108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80701754386029E-2"/>
                  <c:y val="1.58500775638338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789473684210527E-2"/>
                  <c:y val="1.3374798738392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24904</c:v>
                </c:pt>
                <c:pt idx="1">
                  <c:v>13347</c:v>
                </c:pt>
                <c:pt idx="2">
                  <c:v>10919</c:v>
                </c:pt>
                <c:pt idx="3">
                  <c:v>7253</c:v>
                </c:pt>
                <c:pt idx="4">
                  <c:v>6846</c:v>
                </c:pt>
                <c:pt idx="5">
                  <c:v>6042</c:v>
                </c:pt>
                <c:pt idx="6">
                  <c:v>5455</c:v>
                </c:pt>
                <c:pt idx="7">
                  <c:v>4200</c:v>
                </c:pt>
                <c:pt idx="8">
                  <c:v>1986</c:v>
                </c:pt>
                <c:pt idx="9">
                  <c:v>1205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63157894736842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63157894736842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81406271584473E-7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543859649122807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432674227210101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087719298244327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その他の農作物</c:v>
                </c:pt>
                <c:pt idx="5">
                  <c:v>その他の日用品</c:v>
                </c:pt>
                <c:pt idx="6">
                  <c:v>鉄鋼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25400</c:v>
                </c:pt>
                <c:pt idx="1">
                  <c:v>24366</c:v>
                </c:pt>
                <c:pt idx="2">
                  <c:v>14417</c:v>
                </c:pt>
                <c:pt idx="3">
                  <c:v>6552</c:v>
                </c:pt>
                <c:pt idx="4">
                  <c:v>7195</c:v>
                </c:pt>
                <c:pt idx="5">
                  <c:v>10665</c:v>
                </c:pt>
                <c:pt idx="6">
                  <c:v>5745</c:v>
                </c:pt>
                <c:pt idx="7">
                  <c:v>2820</c:v>
                </c:pt>
                <c:pt idx="8">
                  <c:v>1949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81864"/>
        <c:axId val="236482256"/>
      </c:barChart>
      <c:catAx>
        <c:axId val="236481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482256"/>
        <c:crosses val="autoZero"/>
        <c:auto val="1"/>
        <c:lblAlgn val="ctr"/>
        <c:lblOffset val="100"/>
        <c:noMultiLvlLbl val="0"/>
      </c:catAx>
      <c:valAx>
        <c:axId val="2364822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4818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899529058803159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727394038230671E-2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799058117605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485066956318638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232417585290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21857</c:v>
                </c:pt>
                <c:pt idx="1">
                  <c:v>17940</c:v>
                </c:pt>
                <c:pt idx="2">
                  <c:v>16406</c:v>
                </c:pt>
                <c:pt idx="3">
                  <c:v>16028</c:v>
                </c:pt>
                <c:pt idx="4">
                  <c:v>14253</c:v>
                </c:pt>
                <c:pt idx="5">
                  <c:v>11822</c:v>
                </c:pt>
                <c:pt idx="6">
                  <c:v>10528</c:v>
                </c:pt>
                <c:pt idx="7">
                  <c:v>6597</c:v>
                </c:pt>
                <c:pt idx="8">
                  <c:v>6289</c:v>
                </c:pt>
                <c:pt idx="9">
                  <c:v>5302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549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5839471678943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32417585290433E-2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2423270819120654E-3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474882264700709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474882264699428E-3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19805</c:v>
                </c:pt>
                <c:pt idx="1">
                  <c:v>14883</c:v>
                </c:pt>
                <c:pt idx="2">
                  <c:v>24281</c:v>
                </c:pt>
                <c:pt idx="3">
                  <c:v>17291</c:v>
                </c:pt>
                <c:pt idx="4">
                  <c:v>12353</c:v>
                </c:pt>
                <c:pt idx="5">
                  <c:v>12338</c:v>
                </c:pt>
                <c:pt idx="6">
                  <c:v>11058</c:v>
                </c:pt>
                <c:pt idx="7">
                  <c:v>5695</c:v>
                </c:pt>
                <c:pt idx="8">
                  <c:v>6340</c:v>
                </c:pt>
                <c:pt idx="9">
                  <c:v>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83040"/>
        <c:axId val="236483432"/>
      </c:barChart>
      <c:catAx>
        <c:axId val="23648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483432"/>
        <c:crosses val="autoZero"/>
        <c:auto val="1"/>
        <c:lblAlgn val="ctr"/>
        <c:lblOffset val="100"/>
        <c:noMultiLvlLbl val="0"/>
      </c:catAx>
      <c:valAx>
        <c:axId val="2364834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4830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5890895164209053E-3"/>
                  <c:y val="-1.525553012967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656628262832281E-3"/>
                  <c:y val="-3.16426121791984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5986465547228285E-3"/>
                  <c:y val="-3.0792146405040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438418591250395E-3"/>
                  <c:y val="-1.531198760338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709504685408431E-2"/>
                  <c:y val="1.214796663002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220732448604569E-3"/>
                  <c:y val="1.2204424103737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726535187117668E-3"/>
                  <c:y val="1.206340054175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166058</c:v>
                </c:pt>
                <c:pt idx="1">
                  <c:v>105283</c:v>
                </c:pt>
                <c:pt idx="2">
                  <c:v>98060</c:v>
                </c:pt>
                <c:pt idx="3">
                  <c:v>79904</c:v>
                </c:pt>
                <c:pt idx="4">
                  <c:v>70167</c:v>
                </c:pt>
                <c:pt idx="5">
                  <c:v>61344</c:v>
                </c:pt>
                <c:pt idx="6">
                  <c:v>56700</c:v>
                </c:pt>
                <c:pt idx="7">
                  <c:v>52761</c:v>
                </c:pt>
                <c:pt idx="8">
                  <c:v>45702</c:v>
                </c:pt>
                <c:pt idx="9">
                  <c:v>45070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0999869996169994E-3"/>
                  <c:y val="9.1249692186645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94320940806093E-2"/>
                  <c:y val="9.2097755515114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20350167072424E-2"/>
                  <c:y val="9.2376439215120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1292202932464119E-3"/>
                  <c:y val="1.8391202243884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040677144272629E-3"/>
                  <c:y val="1.528315825510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-9.3789077280671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5.904971260743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86465547228285E-3"/>
                  <c:y val="9.181426692372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719061723710108E-2"/>
                  <c:y val="1.536820483251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79391933438039E-3"/>
                  <c:y val="1.12674702847498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165764</c:v>
                </c:pt>
                <c:pt idx="1">
                  <c:v>99006</c:v>
                </c:pt>
                <c:pt idx="2">
                  <c:v>86902</c:v>
                </c:pt>
                <c:pt idx="3">
                  <c:v>71785</c:v>
                </c:pt>
                <c:pt idx="4">
                  <c:v>69547</c:v>
                </c:pt>
                <c:pt idx="5">
                  <c:v>68878</c:v>
                </c:pt>
                <c:pt idx="6">
                  <c:v>49710</c:v>
                </c:pt>
                <c:pt idx="7">
                  <c:v>58729</c:v>
                </c:pt>
                <c:pt idx="8">
                  <c:v>34691</c:v>
                </c:pt>
                <c:pt idx="9">
                  <c:v>36864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36368168"/>
        <c:axId val="236368560"/>
      </c:barChart>
      <c:catAx>
        <c:axId val="236368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68560"/>
        <c:crosses val="autoZero"/>
        <c:auto val="1"/>
        <c:lblAlgn val="ctr"/>
        <c:lblOffset val="100"/>
        <c:noMultiLvlLbl val="0"/>
      </c:catAx>
      <c:valAx>
        <c:axId val="236368560"/>
        <c:scaling>
          <c:orientation val="minMax"/>
          <c:max val="18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68168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3.0049305182962723E-2"/>
                  <c:y val="-4.6158884744670073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223942725329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166058</c:v>
                </c:pt>
                <c:pt idx="1">
                  <c:v>105283</c:v>
                </c:pt>
                <c:pt idx="2">
                  <c:v>98060</c:v>
                </c:pt>
                <c:pt idx="3">
                  <c:v>79904</c:v>
                </c:pt>
                <c:pt idx="4">
                  <c:v>70167</c:v>
                </c:pt>
                <c:pt idx="5">
                  <c:v>61344</c:v>
                </c:pt>
                <c:pt idx="6">
                  <c:v>56700</c:v>
                </c:pt>
                <c:pt idx="7">
                  <c:v>52761</c:v>
                </c:pt>
                <c:pt idx="8">
                  <c:v>45702</c:v>
                </c:pt>
                <c:pt idx="9">
                  <c:v>45070</c:v>
                </c:pt>
                <c:pt idx="10">
                  <c:v>330099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1.7483253524607133E-2"/>
                  <c:y val="-9.7717108505541717E-2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9854674654217837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5455684451657284"/>
                  <c:y val="-0.19075794564980689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313210848643919"/>
                  <c:y val="-4.7452692867540031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6865086520673467"/>
                  <c:y val="-8.3487031369987155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電気機械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165764</c:v>
                </c:pt>
                <c:pt idx="1">
                  <c:v>99006</c:v>
                </c:pt>
                <c:pt idx="2">
                  <c:v>86902</c:v>
                </c:pt>
                <c:pt idx="3">
                  <c:v>71785</c:v>
                </c:pt>
                <c:pt idx="4">
                  <c:v>69547</c:v>
                </c:pt>
                <c:pt idx="5">
                  <c:v>68878</c:v>
                </c:pt>
                <c:pt idx="6">
                  <c:v>49710</c:v>
                </c:pt>
                <c:pt idx="7">
                  <c:v>58729</c:v>
                </c:pt>
                <c:pt idx="8">
                  <c:v>34691</c:v>
                </c:pt>
                <c:pt idx="9">
                  <c:v>36864</c:v>
                </c:pt>
                <c:pt idx="10">
                  <c:v>302291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413899955732625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12084993359926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19107</c:v>
                </c:pt>
                <c:pt idx="1">
                  <c:v>18930</c:v>
                </c:pt>
                <c:pt idx="2">
                  <c:v>10780</c:v>
                </c:pt>
                <c:pt idx="3">
                  <c:v>4542</c:v>
                </c:pt>
                <c:pt idx="4">
                  <c:v>4361</c:v>
                </c:pt>
                <c:pt idx="5">
                  <c:v>4043</c:v>
                </c:pt>
                <c:pt idx="6">
                  <c:v>3450</c:v>
                </c:pt>
                <c:pt idx="7">
                  <c:v>3127</c:v>
                </c:pt>
                <c:pt idx="8">
                  <c:v>2942</c:v>
                </c:pt>
                <c:pt idx="9">
                  <c:v>2748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6555998229305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0694997786631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120849933598934E-3"/>
                  <c:y val="-1.11119892423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19968</c:v>
                </c:pt>
                <c:pt idx="1">
                  <c:v>16141</c:v>
                </c:pt>
                <c:pt idx="2">
                  <c:v>7695</c:v>
                </c:pt>
                <c:pt idx="3">
                  <c:v>4816</c:v>
                </c:pt>
                <c:pt idx="4">
                  <c:v>4497</c:v>
                </c:pt>
                <c:pt idx="5">
                  <c:v>4467</c:v>
                </c:pt>
                <c:pt idx="6">
                  <c:v>4639</c:v>
                </c:pt>
                <c:pt idx="7">
                  <c:v>3136</c:v>
                </c:pt>
                <c:pt idx="8">
                  <c:v>2593</c:v>
                </c:pt>
                <c:pt idx="9">
                  <c:v>2533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70128"/>
        <c:axId val="236370520"/>
      </c:barChart>
      <c:catAx>
        <c:axId val="23637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70520"/>
        <c:crosses val="autoZero"/>
        <c:auto val="1"/>
        <c:lblAlgn val="ctr"/>
        <c:lblOffset val="100"/>
        <c:noMultiLvlLbl val="0"/>
      </c:catAx>
      <c:valAx>
        <c:axId val="2363705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3701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2,320,668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2,320,668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381803</c:v>
                </c:pt>
                <c:pt idx="2">
                  <c:v>488222</c:v>
                </c:pt>
                <c:pt idx="3">
                  <c:v>85288</c:v>
                </c:pt>
                <c:pt idx="4">
                  <c:v>418243</c:v>
                </c:pt>
                <c:pt idx="5">
                  <c:v>751671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2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0733863837312196E-3"/>
                  <c:y val="-3.01686427092522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417329796640146E-3"/>
                  <c:y val="-3.8317193109482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366931918656055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683465959328027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10079575596816E-2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電気機械</c:v>
                </c:pt>
                <c:pt idx="3">
                  <c:v>鉄鋼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107770</c:v>
                </c:pt>
                <c:pt idx="1">
                  <c:v>21768</c:v>
                </c:pt>
                <c:pt idx="2">
                  <c:v>16323</c:v>
                </c:pt>
                <c:pt idx="3">
                  <c:v>15498</c:v>
                </c:pt>
                <c:pt idx="4">
                  <c:v>11476</c:v>
                </c:pt>
                <c:pt idx="5">
                  <c:v>10424</c:v>
                </c:pt>
                <c:pt idx="6">
                  <c:v>9463</c:v>
                </c:pt>
                <c:pt idx="7">
                  <c:v>6504</c:v>
                </c:pt>
                <c:pt idx="8">
                  <c:v>5562</c:v>
                </c:pt>
                <c:pt idx="9">
                  <c:v>5038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733863837311953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366931918655734E-3"/>
                  <c:y val="2.298820406069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05039787798344E-3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683465959328027E-3"/>
                  <c:y val="-1.404836900195309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050397877984082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683465959327379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電気機械</c:v>
                </c:pt>
                <c:pt idx="3">
                  <c:v>鉄鋼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109389</c:v>
                </c:pt>
                <c:pt idx="1">
                  <c:v>19461</c:v>
                </c:pt>
                <c:pt idx="2">
                  <c:v>13964</c:v>
                </c:pt>
                <c:pt idx="3">
                  <c:v>25218</c:v>
                </c:pt>
                <c:pt idx="4">
                  <c:v>8537</c:v>
                </c:pt>
                <c:pt idx="5">
                  <c:v>15379</c:v>
                </c:pt>
                <c:pt idx="6">
                  <c:v>8890</c:v>
                </c:pt>
                <c:pt idx="7">
                  <c:v>5041</c:v>
                </c:pt>
                <c:pt idx="8">
                  <c:v>7667</c:v>
                </c:pt>
                <c:pt idx="9">
                  <c:v>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71304"/>
        <c:axId val="238034424"/>
      </c:barChart>
      <c:catAx>
        <c:axId val="236371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34424"/>
        <c:crosses val="autoZero"/>
        <c:auto val="1"/>
        <c:lblAlgn val="ctr"/>
        <c:lblOffset val="100"/>
        <c:noMultiLvlLbl val="0"/>
      </c:catAx>
      <c:valAx>
        <c:axId val="238034424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713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0695326021400758E-2"/>
                  <c:y val="-1.4939309056956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477716608739121E-2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5650618882111357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126547205279211E-3"/>
                  <c:y val="-2.2408963585434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650618882112992E-3"/>
                  <c:y val="-7.4702426902520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25309441057149E-3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68198</c:v>
                </c:pt>
                <c:pt idx="1">
                  <c:v>41212</c:v>
                </c:pt>
                <c:pt idx="2">
                  <c:v>37394</c:v>
                </c:pt>
                <c:pt idx="3">
                  <c:v>35504</c:v>
                </c:pt>
                <c:pt idx="4">
                  <c:v>24949</c:v>
                </c:pt>
                <c:pt idx="5">
                  <c:v>21936</c:v>
                </c:pt>
                <c:pt idx="6">
                  <c:v>18513</c:v>
                </c:pt>
                <c:pt idx="7">
                  <c:v>18112</c:v>
                </c:pt>
                <c:pt idx="8">
                  <c:v>18076</c:v>
                </c:pt>
                <c:pt idx="9">
                  <c:v>15632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47771660873909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47771660873902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301237764223365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699862632831885E-3"/>
                  <c:y val="1.1203893630943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雑品</c:v>
                </c:pt>
                <c:pt idx="2">
                  <c:v>麦</c:v>
                </c:pt>
                <c:pt idx="3">
                  <c:v>雑穀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66764</c:v>
                </c:pt>
                <c:pt idx="1">
                  <c:v>36666</c:v>
                </c:pt>
                <c:pt idx="2">
                  <c:v>32955</c:v>
                </c:pt>
                <c:pt idx="3">
                  <c:v>20442</c:v>
                </c:pt>
                <c:pt idx="4">
                  <c:v>22438</c:v>
                </c:pt>
                <c:pt idx="5">
                  <c:v>23071</c:v>
                </c:pt>
                <c:pt idx="6">
                  <c:v>18879</c:v>
                </c:pt>
                <c:pt idx="7">
                  <c:v>14811</c:v>
                </c:pt>
                <c:pt idx="8">
                  <c:v>13721</c:v>
                </c:pt>
                <c:pt idx="9">
                  <c:v>17511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35208"/>
        <c:axId val="238035600"/>
      </c:barChart>
      <c:catAx>
        <c:axId val="23803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35600"/>
        <c:crosses val="autoZero"/>
        <c:auto val="1"/>
        <c:lblAlgn val="ctr"/>
        <c:lblOffset val="100"/>
        <c:noMultiLvlLbl val="0"/>
      </c:catAx>
      <c:valAx>
        <c:axId val="23803560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35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3.7453183520599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80907877169559E-2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合成樹脂</c:v>
                </c:pt>
                <c:pt idx="7">
                  <c:v>米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32479</c:v>
                </c:pt>
                <c:pt idx="1">
                  <c:v>8723</c:v>
                </c:pt>
                <c:pt idx="2">
                  <c:v>1510</c:v>
                </c:pt>
                <c:pt idx="3">
                  <c:v>1506</c:v>
                </c:pt>
                <c:pt idx="4">
                  <c:v>1408</c:v>
                </c:pt>
                <c:pt idx="5">
                  <c:v>1202</c:v>
                </c:pt>
                <c:pt idx="6">
                  <c:v>855</c:v>
                </c:pt>
                <c:pt idx="7">
                  <c:v>682</c:v>
                </c:pt>
                <c:pt idx="8">
                  <c:v>576</c:v>
                </c:pt>
                <c:pt idx="9">
                  <c:v>537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合成樹脂</c:v>
                </c:pt>
                <c:pt idx="7">
                  <c:v>米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26876</c:v>
                </c:pt>
                <c:pt idx="1">
                  <c:v>5092</c:v>
                </c:pt>
                <c:pt idx="2">
                  <c:v>1576</c:v>
                </c:pt>
                <c:pt idx="3">
                  <c:v>865</c:v>
                </c:pt>
                <c:pt idx="4">
                  <c:v>1315</c:v>
                </c:pt>
                <c:pt idx="5">
                  <c:v>1791</c:v>
                </c:pt>
                <c:pt idx="6">
                  <c:v>411</c:v>
                </c:pt>
                <c:pt idx="7">
                  <c:v>511</c:v>
                </c:pt>
                <c:pt idx="8">
                  <c:v>552</c:v>
                </c:pt>
                <c:pt idx="9">
                  <c:v>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36384"/>
        <c:axId val="238036776"/>
      </c:barChart>
      <c:catAx>
        <c:axId val="23803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8036776"/>
        <c:crosses val="autoZero"/>
        <c:auto val="1"/>
        <c:lblAlgn val="ctr"/>
        <c:lblOffset val="100"/>
        <c:noMultiLvlLbl val="0"/>
      </c:catAx>
      <c:valAx>
        <c:axId val="2380367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80363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825311942959001E-3"/>
                  <c:y val="1.5825919866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825311942959001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24997</c:v>
                </c:pt>
                <c:pt idx="1">
                  <c:v>15816</c:v>
                </c:pt>
                <c:pt idx="2">
                  <c:v>13501</c:v>
                </c:pt>
                <c:pt idx="3">
                  <c:v>9085</c:v>
                </c:pt>
                <c:pt idx="4">
                  <c:v>8078</c:v>
                </c:pt>
                <c:pt idx="5">
                  <c:v>7914</c:v>
                </c:pt>
                <c:pt idx="6">
                  <c:v>4969</c:v>
                </c:pt>
                <c:pt idx="7">
                  <c:v>4356</c:v>
                </c:pt>
                <c:pt idx="8">
                  <c:v>3832</c:v>
                </c:pt>
                <c:pt idx="9">
                  <c:v>2995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1.186943989951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287857734360747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522225497213919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その他の農作物</c:v>
                </c:pt>
                <c:pt idx="2">
                  <c:v>飲料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18216</c:v>
                </c:pt>
                <c:pt idx="1">
                  <c:v>14317</c:v>
                </c:pt>
                <c:pt idx="2">
                  <c:v>14966</c:v>
                </c:pt>
                <c:pt idx="3">
                  <c:v>15843</c:v>
                </c:pt>
                <c:pt idx="4">
                  <c:v>7112</c:v>
                </c:pt>
                <c:pt idx="5">
                  <c:v>4991</c:v>
                </c:pt>
                <c:pt idx="6">
                  <c:v>6005</c:v>
                </c:pt>
                <c:pt idx="7">
                  <c:v>4724</c:v>
                </c:pt>
                <c:pt idx="8">
                  <c:v>2719</c:v>
                </c:pt>
                <c:pt idx="9">
                  <c:v>2993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37560"/>
        <c:axId val="238037952"/>
      </c:barChart>
      <c:catAx>
        <c:axId val="23803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37952"/>
        <c:crosses val="autoZero"/>
        <c:auto val="1"/>
        <c:lblAlgn val="ctr"/>
        <c:lblOffset val="100"/>
        <c:noMultiLvlLbl val="0"/>
      </c:catAx>
      <c:valAx>
        <c:axId val="2380379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80375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3.48926972363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336374619839188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596036606535327E-2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73386383731276E-3"/>
                  <c:y val="7.0919193611436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901067922065297E-2"/>
                  <c:y val="2.154139823431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132955602772005E-2"/>
                  <c:y val="7.0543321122292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米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46976</c:v>
                </c:pt>
                <c:pt idx="1">
                  <c:v>25962</c:v>
                </c:pt>
                <c:pt idx="2">
                  <c:v>25375</c:v>
                </c:pt>
                <c:pt idx="3">
                  <c:v>23858</c:v>
                </c:pt>
                <c:pt idx="4">
                  <c:v>17561</c:v>
                </c:pt>
                <c:pt idx="5">
                  <c:v>16835</c:v>
                </c:pt>
                <c:pt idx="6">
                  <c:v>13820</c:v>
                </c:pt>
                <c:pt idx="7">
                  <c:v>12988</c:v>
                </c:pt>
                <c:pt idx="8">
                  <c:v>11918</c:v>
                </c:pt>
                <c:pt idx="9">
                  <c:v>10414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54844533322208E-2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827257703898125E-3"/>
                  <c:y val="-1.077126054430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32368176200197E-3"/>
                  <c:y val="3.5830280573217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05031315530003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5460845172131262E-3"/>
                  <c:y val="-3.6038008617906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その他の機械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米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35074</c:v>
                </c:pt>
                <c:pt idx="1">
                  <c:v>23971</c:v>
                </c:pt>
                <c:pt idx="2">
                  <c:v>22379</c:v>
                </c:pt>
                <c:pt idx="3">
                  <c:v>20392</c:v>
                </c:pt>
                <c:pt idx="4">
                  <c:v>14787</c:v>
                </c:pt>
                <c:pt idx="5">
                  <c:v>14473</c:v>
                </c:pt>
                <c:pt idx="6">
                  <c:v>16935</c:v>
                </c:pt>
                <c:pt idx="7">
                  <c:v>11211</c:v>
                </c:pt>
                <c:pt idx="8">
                  <c:v>12560</c:v>
                </c:pt>
                <c:pt idx="9">
                  <c:v>11000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66440"/>
        <c:axId val="237466832"/>
      </c:barChart>
      <c:catAx>
        <c:axId val="23746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66832"/>
        <c:crosses val="autoZero"/>
        <c:auto val="1"/>
        <c:lblAlgn val="ctr"/>
        <c:lblOffset val="100"/>
        <c:noMultiLvlLbl val="0"/>
      </c:catAx>
      <c:valAx>
        <c:axId val="237466832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7466440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67616"/>
        <c:axId val="237468008"/>
      </c:lineChart>
      <c:catAx>
        <c:axId val="23746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68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6800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6761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68792"/>
        <c:axId val="237469184"/>
      </c:lineChart>
      <c:catAx>
        <c:axId val="237468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6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6918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687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65192"/>
        <c:axId val="239165584"/>
      </c:lineChart>
      <c:catAx>
        <c:axId val="239165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6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6558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651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66368"/>
        <c:axId val="239166760"/>
      </c:lineChart>
      <c:catAx>
        <c:axId val="23916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6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6676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6636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67544"/>
        <c:axId val="239167936"/>
      </c:lineChart>
      <c:catAx>
        <c:axId val="239167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6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6793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675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127749</c:v>
                </c:pt>
                <c:pt idx="1">
                  <c:v>238275</c:v>
                </c:pt>
                <c:pt idx="2">
                  <c:v>302018</c:v>
                </c:pt>
                <c:pt idx="3">
                  <c:v>50416</c:v>
                </c:pt>
                <c:pt idx="4">
                  <c:v>314745</c:v>
                </c:pt>
                <c:pt idx="5">
                  <c:v>498686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67692</c:v>
                </c:pt>
                <c:pt idx="1">
                  <c:v>143528</c:v>
                </c:pt>
                <c:pt idx="2">
                  <c:v>186204</c:v>
                </c:pt>
                <c:pt idx="3">
                  <c:v>34872</c:v>
                </c:pt>
                <c:pt idx="4">
                  <c:v>103498</c:v>
                </c:pt>
                <c:pt idx="5">
                  <c:v>252985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0.65364483399082074</c:v>
                </c:pt>
                <c:pt idx="1">
                  <c:v>0.62407838597391851</c:v>
                </c:pt>
                <c:pt idx="2">
                  <c:v>0.61860792836045897</c:v>
                </c:pt>
                <c:pt idx="3">
                  <c:v>0.5911265359722353</c:v>
                </c:pt>
                <c:pt idx="4">
                  <c:v>0.75254098693821536</c:v>
                </c:pt>
                <c:pt idx="5">
                  <c:v>0.66343653007765369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395104"/>
        <c:axId val="184395488"/>
        <c:axId val="0"/>
      </c:bar3DChart>
      <c:catAx>
        <c:axId val="18439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395488"/>
        <c:crosses val="autoZero"/>
        <c:auto val="1"/>
        <c:lblAlgn val="ctr"/>
        <c:lblOffset val="100"/>
        <c:noMultiLvlLbl val="0"/>
      </c:catAx>
      <c:valAx>
        <c:axId val="1843954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39510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68720"/>
        <c:axId val="239140024"/>
      </c:lineChart>
      <c:catAx>
        <c:axId val="23916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40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40024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687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40808"/>
        <c:axId val="239141200"/>
      </c:lineChart>
      <c:catAx>
        <c:axId val="239140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4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4120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40808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41984"/>
        <c:axId val="239142376"/>
      </c:lineChart>
      <c:catAx>
        <c:axId val="23914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42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4237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4198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143160"/>
        <c:axId val="239143552"/>
      </c:lineChart>
      <c:catAx>
        <c:axId val="239143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4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143552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1431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53112"/>
        <c:axId val="239553504"/>
      </c:lineChart>
      <c:catAx>
        <c:axId val="23955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5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53504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531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359545743056627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3165903281699E-2"/>
                  <c:y val="-4.928571428571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54288"/>
        <c:axId val="239554680"/>
      </c:lineChart>
      <c:catAx>
        <c:axId val="23955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54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54680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5428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55464"/>
        <c:axId val="239555856"/>
      </c:lineChart>
      <c:catAx>
        <c:axId val="239555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5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55856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55546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255580406534786E-2"/>
                  <c:y val="-3.43859649122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278494371083009E-2"/>
                  <c:y val="-5.7777777777777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41448"/>
        <c:axId val="240241840"/>
      </c:lineChart>
      <c:catAx>
        <c:axId val="240241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4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4184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414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42624"/>
        <c:axId val="240243016"/>
      </c:lineChart>
      <c:catAx>
        <c:axId val="24024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43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4301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426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43800"/>
        <c:axId val="240244192"/>
      </c:lineChart>
      <c:catAx>
        <c:axId val="240243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4419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438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240864"/>
        <c:axId val="185283376"/>
      </c:lineChart>
      <c:catAx>
        <c:axId val="18524086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5283376"/>
        <c:crosses val="autoZero"/>
        <c:auto val="1"/>
        <c:lblAlgn val="ctr"/>
        <c:lblOffset val="100"/>
        <c:tickLblSkip val="1"/>
        <c:noMultiLvlLbl val="0"/>
      </c:catAx>
      <c:valAx>
        <c:axId val="185283376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5240864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44976"/>
        <c:axId val="239862456"/>
      </c:lineChart>
      <c:catAx>
        <c:axId val="240244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62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6245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449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63240"/>
        <c:axId val="239863632"/>
      </c:lineChart>
      <c:catAx>
        <c:axId val="239863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6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63632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632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64416"/>
        <c:axId val="239864808"/>
      </c:lineChart>
      <c:catAx>
        <c:axId val="23986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64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6480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644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479606607192356E-3"/>
                  <c:y val="-3.333333333333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708456097485858E-2"/>
                  <c:y val="-5.600907029478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65592"/>
        <c:axId val="239865984"/>
      </c:lineChart>
      <c:catAx>
        <c:axId val="239865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6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65984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6559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38824"/>
        <c:axId val="241139216"/>
      </c:lineChart>
      <c:catAx>
        <c:axId val="24113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13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139216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1388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40000"/>
        <c:axId val="241140392"/>
      </c:lineChart>
      <c:catAx>
        <c:axId val="24114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14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140392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1400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489896"/>
        <c:axId val="185368176"/>
      </c:lineChart>
      <c:catAx>
        <c:axId val="1844898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5368176"/>
        <c:crosses val="autoZero"/>
        <c:auto val="1"/>
        <c:lblAlgn val="ctr"/>
        <c:lblOffset val="100"/>
        <c:noMultiLvlLbl val="0"/>
      </c:catAx>
      <c:valAx>
        <c:axId val="185368176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4898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326808"/>
        <c:axId val="183319184"/>
      </c:lineChart>
      <c:catAx>
        <c:axId val="1853268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319184"/>
        <c:crosses val="autoZero"/>
        <c:auto val="1"/>
        <c:lblAlgn val="ctr"/>
        <c:lblOffset val="100"/>
        <c:noMultiLvlLbl val="0"/>
      </c:catAx>
      <c:valAx>
        <c:axId val="18331918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532680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-8.6582359023304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924588492143724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849176984287383E-3"/>
                  <c:y val="-8.658008658008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0950619057243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849176984288037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24588492143691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19152925845526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118857</c:v>
                </c:pt>
                <c:pt idx="1">
                  <c:v>86803</c:v>
                </c:pt>
                <c:pt idx="2">
                  <c:v>61787</c:v>
                </c:pt>
                <c:pt idx="3">
                  <c:v>53380</c:v>
                </c:pt>
                <c:pt idx="4">
                  <c:v>39900</c:v>
                </c:pt>
                <c:pt idx="5">
                  <c:v>37650</c:v>
                </c:pt>
                <c:pt idx="6">
                  <c:v>34658</c:v>
                </c:pt>
                <c:pt idx="7">
                  <c:v>30223</c:v>
                </c:pt>
                <c:pt idx="8">
                  <c:v>28145</c:v>
                </c:pt>
                <c:pt idx="9">
                  <c:v>26441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54612550585551E-3"/>
                  <c:y val="-5.7720057720058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24588492143560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115101</c:v>
                </c:pt>
                <c:pt idx="1">
                  <c:v>90590</c:v>
                </c:pt>
                <c:pt idx="2">
                  <c:v>58373</c:v>
                </c:pt>
                <c:pt idx="3">
                  <c:v>57875</c:v>
                </c:pt>
                <c:pt idx="4">
                  <c:v>51640</c:v>
                </c:pt>
                <c:pt idx="5">
                  <c:v>28711</c:v>
                </c:pt>
                <c:pt idx="6">
                  <c:v>29492</c:v>
                </c:pt>
                <c:pt idx="7">
                  <c:v>26387</c:v>
                </c:pt>
                <c:pt idx="8">
                  <c:v>27491</c:v>
                </c:pt>
                <c:pt idx="9">
                  <c:v>37125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319968"/>
        <c:axId val="184986328"/>
      </c:barChart>
      <c:catAx>
        <c:axId val="18331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4986328"/>
        <c:crosses val="autoZero"/>
        <c:auto val="1"/>
        <c:lblAlgn val="ctr"/>
        <c:lblOffset val="100"/>
        <c:noMultiLvlLbl val="0"/>
      </c:catAx>
      <c:valAx>
        <c:axId val="18498632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996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264875010281898E-2"/>
                  <c:y val="-0.12024561150039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288138128033141E-2"/>
                  <c:y val="-5.64952202075657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769178425346406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315768221280033"/>
                  <c:y val="-0.10139769799417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698E-4"/>
                  <c:y val="5.44330467865828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2555652765626518E-2"/>
                  <c:y val="4.83433263502612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118857</c:v>
                </c:pt>
                <c:pt idx="1">
                  <c:v>86803</c:v>
                </c:pt>
                <c:pt idx="2">
                  <c:v>61787</c:v>
                </c:pt>
                <c:pt idx="3">
                  <c:v>53380</c:v>
                </c:pt>
                <c:pt idx="4">
                  <c:v>39900</c:v>
                </c:pt>
                <c:pt idx="5">
                  <c:v>37650</c:v>
                </c:pt>
                <c:pt idx="6">
                  <c:v>34658</c:v>
                </c:pt>
                <c:pt idx="7">
                  <c:v>30223</c:v>
                </c:pt>
                <c:pt idx="8">
                  <c:v>28145</c:v>
                </c:pt>
                <c:pt idx="9">
                  <c:v>26441</c:v>
                </c:pt>
                <c:pt idx="10">
                  <c:v>158430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118857</c:v>
                </c:pt>
                <c:pt idx="1">
                  <c:v>86803</c:v>
                </c:pt>
                <c:pt idx="2">
                  <c:v>61787</c:v>
                </c:pt>
                <c:pt idx="3">
                  <c:v>53380</c:v>
                </c:pt>
                <c:pt idx="4">
                  <c:v>39900</c:v>
                </c:pt>
                <c:pt idx="5">
                  <c:v>37650</c:v>
                </c:pt>
                <c:pt idx="6">
                  <c:v>34658</c:v>
                </c:pt>
                <c:pt idx="7">
                  <c:v>30223</c:v>
                </c:pt>
                <c:pt idx="8">
                  <c:v>28145</c:v>
                </c:pt>
                <c:pt idx="9">
                  <c:v>26441</c:v>
                </c:pt>
                <c:pt idx="10">
                  <c:v>158430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978748839601223E-2"/>
                  <c:y val="-0.10937918967025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18072168459859"/>
                  <c:y val="-8.43446465743507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9040184862388382"/>
                  <c:y val="-0.12985887108938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7988820099777572E-2"/>
                  <c:y val="-6.257048903369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0892709022059266"/>
                  <c:y val="-6.0643316137206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鉄鋼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115101</c:v>
                </c:pt>
                <c:pt idx="1">
                  <c:v>90590</c:v>
                </c:pt>
                <c:pt idx="2">
                  <c:v>58373</c:v>
                </c:pt>
                <c:pt idx="3">
                  <c:v>57875</c:v>
                </c:pt>
                <c:pt idx="4">
                  <c:v>51640</c:v>
                </c:pt>
                <c:pt idx="5">
                  <c:v>28711</c:v>
                </c:pt>
                <c:pt idx="6">
                  <c:v>29492</c:v>
                </c:pt>
                <c:pt idx="7">
                  <c:v>26387</c:v>
                </c:pt>
                <c:pt idx="8">
                  <c:v>27491</c:v>
                </c:pt>
                <c:pt idx="9">
                  <c:v>37125</c:v>
                </c:pt>
                <c:pt idx="10" formatCode="#,##0_);[Red]\(#,##0\)">
                  <c:v>122626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1,111,148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1,044,167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0.89947</cdr:x>
      <cdr:y>0.20946</cdr:y>
    </cdr:from>
    <cdr:to>
      <cdr:x>1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8" y="588565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0.89803</cdr:x>
      <cdr:y>0.20557</cdr:y>
    </cdr:from>
    <cdr:to>
      <cdr:x>0.98561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40" y="561948"/>
          <a:ext cx="638162" cy="1485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142875</xdr:colOff>
      <xdr:row>8</xdr:row>
      <xdr:rowOff>114300</xdr:rowOff>
    </xdr:from>
    <xdr:to>
      <xdr:col>2</xdr:col>
      <xdr:colOff>219075</xdr:colOff>
      <xdr:row>10</xdr:row>
      <xdr:rowOff>76200</xdr:rowOff>
    </xdr:to>
    <xdr:sp macro="" textlink="">
      <xdr:nvSpPr>
        <xdr:cNvPr id="6" name="角丸四角形 5"/>
        <xdr:cNvSpPr/>
      </xdr:nvSpPr>
      <xdr:spPr bwMode="auto">
        <a:xfrm>
          <a:off x="723900" y="1104900"/>
          <a:ext cx="542925" cy="209550"/>
        </a:xfrm>
        <a:prstGeom prst="roundRect">
          <a:avLst/>
        </a:prstGeom>
        <a:solidFill>
          <a:srgbClr val="FF99FF">
            <a:alpha val="45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  <xdr:twoCellAnchor>
    <xdr:from>
      <xdr:col>1</xdr:col>
      <xdr:colOff>85725</xdr:colOff>
      <xdr:row>72</xdr:row>
      <xdr:rowOff>9525</xdr:rowOff>
    </xdr:from>
    <xdr:to>
      <xdr:col>2</xdr:col>
      <xdr:colOff>161925</xdr:colOff>
      <xdr:row>73</xdr:row>
      <xdr:rowOff>95250</xdr:rowOff>
    </xdr:to>
    <xdr:sp macro="" textlink="">
      <xdr:nvSpPr>
        <xdr:cNvPr id="7" name="角丸四角形 6"/>
        <xdr:cNvSpPr/>
      </xdr:nvSpPr>
      <xdr:spPr bwMode="auto">
        <a:xfrm>
          <a:off x="666750" y="8943975"/>
          <a:ext cx="542925" cy="209550"/>
        </a:xfrm>
        <a:prstGeom prst="roundRect">
          <a:avLst/>
        </a:prstGeom>
        <a:solidFill>
          <a:srgbClr val="FF99FF">
            <a:alpha val="45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  <xdr:twoCellAnchor>
    <xdr:from>
      <xdr:col>1</xdr:col>
      <xdr:colOff>161925</xdr:colOff>
      <xdr:row>36</xdr:row>
      <xdr:rowOff>95250</xdr:rowOff>
    </xdr:from>
    <xdr:to>
      <xdr:col>2</xdr:col>
      <xdr:colOff>238125</xdr:colOff>
      <xdr:row>38</xdr:row>
      <xdr:rowOff>57150</xdr:rowOff>
    </xdr:to>
    <xdr:sp macro="" textlink="">
      <xdr:nvSpPr>
        <xdr:cNvPr id="8" name="角丸四角形 7"/>
        <xdr:cNvSpPr/>
      </xdr:nvSpPr>
      <xdr:spPr bwMode="auto">
        <a:xfrm>
          <a:off x="742950" y="4552950"/>
          <a:ext cx="542925" cy="209550"/>
        </a:xfrm>
        <a:prstGeom prst="roundRect">
          <a:avLst/>
        </a:prstGeom>
        <a:solidFill>
          <a:srgbClr val="FF99FF">
            <a:alpha val="45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平成</a:t>
          </a:r>
          <a:r>
            <a:rPr kumimoji="1" lang="en-US" altLang="ja-JP" sz="800">
              <a:solidFill>
                <a:sysClr val="windowText" lastClr="000000"/>
              </a:solidFill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0.85937</cdr:x>
      <cdr:y>0.0921</cdr:y>
    </cdr:from>
    <cdr:to>
      <cdr:x>0.98437</cdr:x>
      <cdr:y>0.66776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6460" y="266699"/>
          <a:ext cx="914400" cy="1666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0.2349</cdr:y>
    </cdr:from>
    <cdr:to>
      <cdr:x>0.98955</cdr:x>
      <cdr:y>0.73825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47" y="666757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0.88848</cdr:x>
      <cdr:y>0.32994</cdr:y>
    </cdr:from>
    <cdr:to>
      <cdr:x>0.98174</cdr:x>
      <cdr:y>0.77551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90974" y="923937"/>
          <a:ext cx="681327" cy="124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11" sqref="M11"/>
    </sheetView>
  </sheetViews>
  <sheetFormatPr defaultRowHeight="17.25"/>
  <cols>
    <col min="1" max="1" width="9.625" style="323" customWidth="1"/>
    <col min="2" max="2" width="7.25" style="374" customWidth="1"/>
    <col min="3" max="3" width="9.625" style="375" customWidth="1"/>
    <col min="4" max="4" width="9" style="323"/>
    <col min="5" max="5" width="20" style="323" bestFit="1" customWidth="1"/>
    <col min="6" max="6" width="18.625" style="323" customWidth="1"/>
    <col min="7" max="7" width="7.75" style="323" customWidth="1"/>
    <col min="8" max="8" width="2.375" style="323" customWidth="1"/>
    <col min="9" max="9" width="7.75" style="323" customWidth="1"/>
    <col min="10" max="256" width="9" style="323"/>
    <col min="257" max="257" width="9.625" style="323" customWidth="1"/>
    <col min="258" max="258" width="7.25" style="323" customWidth="1"/>
    <col min="259" max="259" width="9.625" style="323" customWidth="1"/>
    <col min="260" max="260" width="9" style="323"/>
    <col min="261" max="261" width="20" style="323" bestFit="1" customWidth="1"/>
    <col min="262" max="262" width="18.625" style="323" customWidth="1"/>
    <col min="263" max="263" width="7.75" style="323" customWidth="1"/>
    <col min="264" max="264" width="2.375" style="323" customWidth="1"/>
    <col min="265" max="265" width="7.75" style="323" customWidth="1"/>
    <col min="266" max="512" width="9" style="323"/>
    <col min="513" max="513" width="9.625" style="323" customWidth="1"/>
    <col min="514" max="514" width="7.25" style="323" customWidth="1"/>
    <col min="515" max="515" width="9.625" style="323" customWidth="1"/>
    <col min="516" max="516" width="9" style="323"/>
    <col min="517" max="517" width="20" style="323" bestFit="1" customWidth="1"/>
    <col min="518" max="518" width="18.625" style="323" customWidth="1"/>
    <col min="519" max="519" width="7.75" style="323" customWidth="1"/>
    <col min="520" max="520" width="2.375" style="323" customWidth="1"/>
    <col min="521" max="521" width="7.75" style="323" customWidth="1"/>
    <col min="522" max="768" width="9" style="323"/>
    <col min="769" max="769" width="9.625" style="323" customWidth="1"/>
    <col min="770" max="770" width="7.25" style="323" customWidth="1"/>
    <col min="771" max="771" width="9.625" style="323" customWidth="1"/>
    <col min="772" max="772" width="9" style="323"/>
    <col min="773" max="773" width="20" style="323" bestFit="1" customWidth="1"/>
    <col min="774" max="774" width="18.625" style="323" customWidth="1"/>
    <col min="775" max="775" width="7.75" style="323" customWidth="1"/>
    <col min="776" max="776" width="2.375" style="323" customWidth="1"/>
    <col min="777" max="777" width="7.75" style="323" customWidth="1"/>
    <col min="778" max="1024" width="9" style="323"/>
    <col min="1025" max="1025" width="9.625" style="323" customWidth="1"/>
    <col min="1026" max="1026" width="7.25" style="323" customWidth="1"/>
    <col min="1027" max="1027" width="9.625" style="323" customWidth="1"/>
    <col min="1028" max="1028" width="9" style="323"/>
    <col min="1029" max="1029" width="20" style="323" bestFit="1" customWidth="1"/>
    <col min="1030" max="1030" width="18.625" style="323" customWidth="1"/>
    <col min="1031" max="1031" width="7.75" style="323" customWidth="1"/>
    <col min="1032" max="1032" width="2.375" style="323" customWidth="1"/>
    <col min="1033" max="1033" width="7.75" style="323" customWidth="1"/>
    <col min="1034" max="1280" width="9" style="323"/>
    <col min="1281" max="1281" width="9.625" style="323" customWidth="1"/>
    <col min="1282" max="1282" width="7.25" style="323" customWidth="1"/>
    <col min="1283" max="1283" width="9.625" style="323" customWidth="1"/>
    <col min="1284" max="1284" width="9" style="323"/>
    <col min="1285" max="1285" width="20" style="323" bestFit="1" customWidth="1"/>
    <col min="1286" max="1286" width="18.625" style="323" customWidth="1"/>
    <col min="1287" max="1287" width="7.75" style="323" customWidth="1"/>
    <col min="1288" max="1288" width="2.375" style="323" customWidth="1"/>
    <col min="1289" max="1289" width="7.75" style="323" customWidth="1"/>
    <col min="1290" max="1536" width="9" style="323"/>
    <col min="1537" max="1537" width="9.625" style="323" customWidth="1"/>
    <col min="1538" max="1538" width="7.25" style="323" customWidth="1"/>
    <col min="1539" max="1539" width="9.625" style="323" customWidth="1"/>
    <col min="1540" max="1540" width="9" style="323"/>
    <col min="1541" max="1541" width="20" style="323" bestFit="1" customWidth="1"/>
    <col min="1542" max="1542" width="18.625" style="323" customWidth="1"/>
    <col min="1543" max="1543" width="7.75" style="323" customWidth="1"/>
    <col min="1544" max="1544" width="2.375" style="323" customWidth="1"/>
    <col min="1545" max="1545" width="7.75" style="323" customWidth="1"/>
    <col min="1546" max="1792" width="9" style="323"/>
    <col min="1793" max="1793" width="9.625" style="323" customWidth="1"/>
    <col min="1794" max="1794" width="7.25" style="323" customWidth="1"/>
    <col min="1795" max="1795" width="9.625" style="323" customWidth="1"/>
    <col min="1796" max="1796" width="9" style="323"/>
    <col min="1797" max="1797" width="20" style="323" bestFit="1" customWidth="1"/>
    <col min="1798" max="1798" width="18.625" style="323" customWidth="1"/>
    <col min="1799" max="1799" width="7.75" style="323" customWidth="1"/>
    <col min="1800" max="1800" width="2.375" style="323" customWidth="1"/>
    <col min="1801" max="1801" width="7.75" style="323" customWidth="1"/>
    <col min="1802" max="2048" width="9" style="323"/>
    <col min="2049" max="2049" width="9.625" style="323" customWidth="1"/>
    <col min="2050" max="2050" width="7.25" style="323" customWidth="1"/>
    <col min="2051" max="2051" width="9.625" style="323" customWidth="1"/>
    <col min="2052" max="2052" width="9" style="323"/>
    <col min="2053" max="2053" width="20" style="323" bestFit="1" customWidth="1"/>
    <col min="2054" max="2054" width="18.625" style="323" customWidth="1"/>
    <col min="2055" max="2055" width="7.75" style="323" customWidth="1"/>
    <col min="2056" max="2056" width="2.375" style="323" customWidth="1"/>
    <col min="2057" max="2057" width="7.75" style="323" customWidth="1"/>
    <col min="2058" max="2304" width="9" style="323"/>
    <col min="2305" max="2305" width="9.625" style="323" customWidth="1"/>
    <col min="2306" max="2306" width="7.25" style="323" customWidth="1"/>
    <col min="2307" max="2307" width="9.625" style="323" customWidth="1"/>
    <col min="2308" max="2308" width="9" style="323"/>
    <col min="2309" max="2309" width="20" style="323" bestFit="1" customWidth="1"/>
    <col min="2310" max="2310" width="18.625" style="323" customWidth="1"/>
    <col min="2311" max="2311" width="7.75" style="323" customWidth="1"/>
    <col min="2312" max="2312" width="2.375" style="323" customWidth="1"/>
    <col min="2313" max="2313" width="7.75" style="323" customWidth="1"/>
    <col min="2314" max="2560" width="9" style="323"/>
    <col min="2561" max="2561" width="9.625" style="323" customWidth="1"/>
    <col min="2562" max="2562" width="7.25" style="323" customWidth="1"/>
    <col min="2563" max="2563" width="9.625" style="323" customWidth="1"/>
    <col min="2564" max="2564" width="9" style="323"/>
    <col min="2565" max="2565" width="20" style="323" bestFit="1" customWidth="1"/>
    <col min="2566" max="2566" width="18.625" style="323" customWidth="1"/>
    <col min="2567" max="2567" width="7.75" style="323" customWidth="1"/>
    <col min="2568" max="2568" width="2.375" style="323" customWidth="1"/>
    <col min="2569" max="2569" width="7.75" style="323" customWidth="1"/>
    <col min="2570" max="2816" width="9" style="323"/>
    <col min="2817" max="2817" width="9.625" style="323" customWidth="1"/>
    <col min="2818" max="2818" width="7.25" style="323" customWidth="1"/>
    <col min="2819" max="2819" width="9.625" style="323" customWidth="1"/>
    <col min="2820" max="2820" width="9" style="323"/>
    <col min="2821" max="2821" width="20" style="323" bestFit="1" customWidth="1"/>
    <col min="2822" max="2822" width="18.625" style="323" customWidth="1"/>
    <col min="2823" max="2823" width="7.75" style="323" customWidth="1"/>
    <col min="2824" max="2824" width="2.375" style="323" customWidth="1"/>
    <col min="2825" max="2825" width="7.75" style="323" customWidth="1"/>
    <col min="2826" max="3072" width="9" style="323"/>
    <col min="3073" max="3073" width="9.625" style="323" customWidth="1"/>
    <col min="3074" max="3074" width="7.25" style="323" customWidth="1"/>
    <col min="3075" max="3075" width="9.625" style="323" customWidth="1"/>
    <col min="3076" max="3076" width="9" style="323"/>
    <col min="3077" max="3077" width="20" style="323" bestFit="1" customWidth="1"/>
    <col min="3078" max="3078" width="18.625" style="323" customWidth="1"/>
    <col min="3079" max="3079" width="7.75" style="323" customWidth="1"/>
    <col min="3080" max="3080" width="2.375" style="323" customWidth="1"/>
    <col min="3081" max="3081" width="7.75" style="323" customWidth="1"/>
    <col min="3082" max="3328" width="9" style="323"/>
    <col min="3329" max="3329" width="9.625" style="323" customWidth="1"/>
    <col min="3330" max="3330" width="7.25" style="323" customWidth="1"/>
    <col min="3331" max="3331" width="9.625" style="323" customWidth="1"/>
    <col min="3332" max="3332" width="9" style="323"/>
    <col min="3333" max="3333" width="20" style="323" bestFit="1" customWidth="1"/>
    <col min="3334" max="3334" width="18.625" style="323" customWidth="1"/>
    <col min="3335" max="3335" width="7.75" style="323" customWidth="1"/>
    <col min="3336" max="3336" width="2.375" style="323" customWidth="1"/>
    <col min="3337" max="3337" width="7.75" style="323" customWidth="1"/>
    <col min="3338" max="3584" width="9" style="323"/>
    <col min="3585" max="3585" width="9.625" style="323" customWidth="1"/>
    <col min="3586" max="3586" width="7.25" style="323" customWidth="1"/>
    <col min="3587" max="3587" width="9.625" style="323" customWidth="1"/>
    <col min="3588" max="3588" width="9" style="323"/>
    <col min="3589" max="3589" width="20" style="323" bestFit="1" customWidth="1"/>
    <col min="3590" max="3590" width="18.625" style="323" customWidth="1"/>
    <col min="3591" max="3591" width="7.75" style="323" customWidth="1"/>
    <col min="3592" max="3592" width="2.375" style="323" customWidth="1"/>
    <col min="3593" max="3593" width="7.75" style="323" customWidth="1"/>
    <col min="3594" max="3840" width="9" style="323"/>
    <col min="3841" max="3841" width="9.625" style="323" customWidth="1"/>
    <col min="3842" max="3842" width="7.25" style="323" customWidth="1"/>
    <col min="3843" max="3843" width="9.625" style="323" customWidth="1"/>
    <col min="3844" max="3844" width="9" style="323"/>
    <col min="3845" max="3845" width="20" style="323" bestFit="1" customWidth="1"/>
    <col min="3846" max="3846" width="18.625" style="323" customWidth="1"/>
    <col min="3847" max="3847" width="7.75" style="323" customWidth="1"/>
    <col min="3848" max="3848" width="2.375" style="323" customWidth="1"/>
    <col min="3849" max="3849" width="7.75" style="323" customWidth="1"/>
    <col min="3850" max="4096" width="9" style="323"/>
    <col min="4097" max="4097" width="9.625" style="323" customWidth="1"/>
    <col min="4098" max="4098" width="7.25" style="323" customWidth="1"/>
    <col min="4099" max="4099" width="9.625" style="323" customWidth="1"/>
    <col min="4100" max="4100" width="9" style="323"/>
    <col min="4101" max="4101" width="20" style="323" bestFit="1" customWidth="1"/>
    <col min="4102" max="4102" width="18.625" style="323" customWidth="1"/>
    <col min="4103" max="4103" width="7.75" style="323" customWidth="1"/>
    <col min="4104" max="4104" width="2.375" style="323" customWidth="1"/>
    <col min="4105" max="4105" width="7.75" style="323" customWidth="1"/>
    <col min="4106" max="4352" width="9" style="323"/>
    <col min="4353" max="4353" width="9.625" style="323" customWidth="1"/>
    <col min="4354" max="4354" width="7.25" style="323" customWidth="1"/>
    <col min="4355" max="4355" width="9.625" style="323" customWidth="1"/>
    <col min="4356" max="4356" width="9" style="323"/>
    <col min="4357" max="4357" width="20" style="323" bestFit="1" customWidth="1"/>
    <col min="4358" max="4358" width="18.625" style="323" customWidth="1"/>
    <col min="4359" max="4359" width="7.75" style="323" customWidth="1"/>
    <col min="4360" max="4360" width="2.375" style="323" customWidth="1"/>
    <col min="4361" max="4361" width="7.75" style="323" customWidth="1"/>
    <col min="4362" max="4608" width="9" style="323"/>
    <col min="4609" max="4609" width="9.625" style="323" customWidth="1"/>
    <col min="4610" max="4610" width="7.25" style="323" customWidth="1"/>
    <col min="4611" max="4611" width="9.625" style="323" customWidth="1"/>
    <col min="4612" max="4612" width="9" style="323"/>
    <col min="4613" max="4613" width="20" style="323" bestFit="1" customWidth="1"/>
    <col min="4614" max="4614" width="18.625" style="323" customWidth="1"/>
    <col min="4615" max="4615" width="7.75" style="323" customWidth="1"/>
    <col min="4616" max="4616" width="2.375" style="323" customWidth="1"/>
    <col min="4617" max="4617" width="7.75" style="323" customWidth="1"/>
    <col min="4618" max="4864" width="9" style="323"/>
    <col min="4865" max="4865" width="9.625" style="323" customWidth="1"/>
    <col min="4866" max="4866" width="7.25" style="323" customWidth="1"/>
    <col min="4867" max="4867" width="9.625" style="323" customWidth="1"/>
    <col min="4868" max="4868" width="9" style="323"/>
    <col min="4869" max="4869" width="20" style="323" bestFit="1" customWidth="1"/>
    <col min="4870" max="4870" width="18.625" style="323" customWidth="1"/>
    <col min="4871" max="4871" width="7.75" style="323" customWidth="1"/>
    <col min="4872" max="4872" width="2.375" style="323" customWidth="1"/>
    <col min="4873" max="4873" width="7.75" style="323" customWidth="1"/>
    <col min="4874" max="5120" width="9" style="323"/>
    <col min="5121" max="5121" width="9.625" style="323" customWidth="1"/>
    <col min="5122" max="5122" width="7.25" style="323" customWidth="1"/>
    <col min="5123" max="5123" width="9.625" style="323" customWidth="1"/>
    <col min="5124" max="5124" width="9" style="323"/>
    <col min="5125" max="5125" width="20" style="323" bestFit="1" customWidth="1"/>
    <col min="5126" max="5126" width="18.625" style="323" customWidth="1"/>
    <col min="5127" max="5127" width="7.75" style="323" customWidth="1"/>
    <col min="5128" max="5128" width="2.375" style="323" customWidth="1"/>
    <col min="5129" max="5129" width="7.75" style="323" customWidth="1"/>
    <col min="5130" max="5376" width="9" style="323"/>
    <col min="5377" max="5377" width="9.625" style="323" customWidth="1"/>
    <col min="5378" max="5378" width="7.25" style="323" customWidth="1"/>
    <col min="5379" max="5379" width="9.625" style="323" customWidth="1"/>
    <col min="5380" max="5380" width="9" style="323"/>
    <col min="5381" max="5381" width="20" style="323" bestFit="1" customWidth="1"/>
    <col min="5382" max="5382" width="18.625" style="323" customWidth="1"/>
    <col min="5383" max="5383" width="7.75" style="323" customWidth="1"/>
    <col min="5384" max="5384" width="2.375" style="323" customWidth="1"/>
    <col min="5385" max="5385" width="7.75" style="323" customWidth="1"/>
    <col min="5386" max="5632" width="9" style="323"/>
    <col min="5633" max="5633" width="9.625" style="323" customWidth="1"/>
    <col min="5634" max="5634" width="7.25" style="323" customWidth="1"/>
    <col min="5635" max="5635" width="9.625" style="323" customWidth="1"/>
    <col min="5636" max="5636" width="9" style="323"/>
    <col min="5637" max="5637" width="20" style="323" bestFit="1" customWidth="1"/>
    <col min="5638" max="5638" width="18.625" style="323" customWidth="1"/>
    <col min="5639" max="5639" width="7.75" style="323" customWidth="1"/>
    <col min="5640" max="5640" width="2.375" style="323" customWidth="1"/>
    <col min="5641" max="5641" width="7.75" style="323" customWidth="1"/>
    <col min="5642" max="5888" width="9" style="323"/>
    <col min="5889" max="5889" width="9.625" style="323" customWidth="1"/>
    <col min="5890" max="5890" width="7.25" style="323" customWidth="1"/>
    <col min="5891" max="5891" width="9.625" style="323" customWidth="1"/>
    <col min="5892" max="5892" width="9" style="323"/>
    <col min="5893" max="5893" width="20" style="323" bestFit="1" customWidth="1"/>
    <col min="5894" max="5894" width="18.625" style="323" customWidth="1"/>
    <col min="5895" max="5895" width="7.75" style="323" customWidth="1"/>
    <col min="5896" max="5896" width="2.375" style="323" customWidth="1"/>
    <col min="5897" max="5897" width="7.75" style="323" customWidth="1"/>
    <col min="5898" max="6144" width="9" style="323"/>
    <col min="6145" max="6145" width="9.625" style="323" customWidth="1"/>
    <col min="6146" max="6146" width="7.25" style="323" customWidth="1"/>
    <col min="6147" max="6147" width="9.625" style="323" customWidth="1"/>
    <col min="6148" max="6148" width="9" style="323"/>
    <col min="6149" max="6149" width="20" style="323" bestFit="1" customWidth="1"/>
    <col min="6150" max="6150" width="18.625" style="323" customWidth="1"/>
    <col min="6151" max="6151" width="7.75" style="323" customWidth="1"/>
    <col min="6152" max="6152" width="2.375" style="323" customWidth="1"/>
    <col min="6153" max="6153" width="7.75" style="323" customWidth="1"/>
    <col min="6154" max="6400" width="9" style="323"/>
    <col min="6401" max="6401" width="9.625" style="323" customWidth="1"/>
    <col min="6402" max="6402" width="7.25" style="323" customWidth="1"/>
    <col min="6403" max="6403" width="9.625" style="323" customWidth="1"/>
    <col min="6404" max="6404" width="9" style="323"/>
    <col min="6405" max="6405" width="20" style="323" bestFit="1" customWidth="1"/>
    <col min="6406" max="6406" width="18.625" style="323" customWidth="1"/>
    <col min="6407" max="6407" width="7.75" style="323" customWidth="1"/>
    <col min="6408" max="6408" width="2.375" style="323" customWidth="1"/>
    <col min="6409" max="6409" width="7.75" style="323" customWidth="1"/>
    <col min="6410" max="6656" width="9" style="323"/>
    <col min="6657" max="6657" width="9.625" style="323" customWidth="1"/>
    <col min="6658" max="6658" width="7.25" style="323" customWidth="1"/>
    <col min="6659" max="6659" width="9.625" style="323" customWidth="1"/>
    <col min="6660" max="6660" width="9" style="323"/>
    <col min="6661" max="6661" width="20" style="323" bestFit="1" customWidth="1"/>
    <col min="6662" max="6662" width="18.625" style="323" customWidth="1"/>
    <col min="6663" max="6663" width="7.75" style="323" customWidth="1"/>
    <col min="6664" max="6664" width="2.375" style="323" customWidth="1"/>
    <col min="6665" max="6665" width="7.75" style="323" customWidth="1"/>
    <col min="6666" max="6912" width="9" style="323"/>
    <col min="6913" max="6913" width="9.625" style="323" customWidth="1"/>
    <col min="6914" max="6914" width="7.25" style="323" customWidth="1"/>
    <col min="6915" max="6915" width="9.625" style="323" customWidth="1"/>
    <col min="6916" max="6916" width="9" style="323"/>
    <col min="6917" max="6917" width="20" style="323" bestFit="1" customWidth="1"/>
    <col min="6918" max="6918" width="18.625" style="323" customWidth="1"/>
    <col min="6919" max="6919" width="7.75" style="323" customWidth="1"/>
    <col min="6920" max="6920" width="2.375" style="323" customWidth="1"/>
    <col min="6921" max="6921" width="7.75" style="323" customWidth="1"/>
    <col min="6922" max="7168" width="9" style="323"/>
    <col min="7169" max="7169" width="9.625" style="323" customWidth="1"/>
    <col min="7170" max="7170" width="7.25" style="323" customWidth="1"/>
    <col min="7171" max="7171" width="9.625" style="323" customWidth="1"/>
    <col min="7172" max="7172" width="9" style="323"/>
    <col min="7173" max="7173" width="20" style="323" bestFit="1" customWidth="1"/>
    <col min="7174" max="7174" width="18.625" style="323" customWidth="1"/>
    <col min="7175" max="7175" width="7.75" style="323" customWidth="1"/>
    <col min="7176" max="7176" width="2.375" style="323" customWidth="1"/>
    <col min="7177" max="7177" width="7.75" style="323" customWidth="1"/>
    <col min="7178" max="7424" width="9" style="323"/>
    <col min="7425" max="7425" width="9.625" style="323" customWidth="1"/>
    <col min="7426" max="7426" width="7.25" style="323" customWidth="1"/>
    <col min="7427" max="7427" width="9.625" style="323" customWidth="1"/>
    <col min="7428" max="7428" width="9" style="323"/>
    <col min="7429" max="7429" width="20" style="323" bestFit="1" customWidth="1"/>
    <col min="7430" max="7430" width="18.625" style="323" customWidth="1"/>
    <col min="7431" max="7431" width="7.75" style="323" customWidth="1"/>
    <col min="7432" max="7432" width="2.375" style="323" customWidth="1"/>
    <col min="7433" max="7433" width="7.75" style="323" customWidth="1"/>
    <col min="7434" max="7680" width="9" style="323"/>
    <col min="7681" max="7681" width="9.625" style="323" customWidth="1"/>
    <col min="7682" max="7682" width="7.25" style="323" customWidth="1"/>
    <col min="7683" max="7683" width="9.625" style="323" customWidth="1"/>
    <col min="7684" max="7684" width="9" style="323"/>
    <col min="7685" max="7685" width="20" style="323" bestFit="1" customWidth="1"/>
    <col min="7686" max="7686" width="18.625" style="323" customWidth="1"/>
    <col min="7687" max="7687" width="7.75" style="323" customWidth="1"/>
    <col min="7688" max="7688" width="2.375" style="323" customWidth="1"/>
    <col min="7689" max="7689" width="7.75" style="323" customWidth="1"/>
    <col min="7690" max="7936" width="9" style="323"/>
    <col min="7937" max="7937" width="9.625" style="323" customWidth="1"/>
    <col min="7938" max="7938" width="7.25" style="323" customWidth="1"/>
    <col min="7939" max="7939" width="9.625" style="323" customWidth="1"/>
    <col min="7940" max="7940" width="9" style="323"/>
    <col min="7941" max="7941" width="20" style="323" bestFit="1" customWidth="1"/>
    <col min="7942" max="7942" width="18.625" style="323" customWidth="1"/>
    <col min="7943" max="7943" width="7.75" style="323" customWidth="1"/>
    <col min="7944" max="7944" width="2.375" style="323" customWidth="1"/>
    <col min="7945" max="7945" width="7.75" style="323" customWidth="1"/>
    <col min="7946" max="8192" width="9" style="323"/>
    <col min="8193" max="8193" width="9.625" style="323" customWidth="1"/>
    <col min="8194" max="8194" width="7.25" style="323" customWidth="1"/>
    <col min="8195" max="8195" width="9.625" style="323" customWidth="1"/>
    <col min="8196" max="8196" width="9" style="323"/>
    <col min="8197" max="8197" width="20" style="323" bestFit="1" customWidth="1"/>
    <col min="8198" max="8198" width="18.625" style="323" customWidth="1"/>
    <col min="8199" max="8199" width="7.75" style="323" customWidth="1"/>
    <col min="8200" max="8200" width="2.375" style="323" customWidth="1"/>
    <col min="8201" max="8201" width="7.75" style="323" customWidth="1"/>
    <col min="8202" max="8448" width="9" style="323"/>
    <col min="8449" max="8449" width="9.625" style="323" customWidth="1"/>
    <col min="8450" max="8450" width="7.25" style="323" customWidth="1"/>
    <col min="8451" max="8451" width="9.625" style="323" customWidth="1"/>
    <col min="8452" max="8452" width="9" style="323"/>
    <col min="8453" max="8453" width="20" style="323" bestFit="1" customWidth="1"/>
    <col min="8454" max="8454" width="18.625" style="323" customWidth="1"/>
    <col min="8455" max="8455" width="7.75" style="323" customWidth="1"/>
    <col min="8456" max="8456" width="2.375" style="323" customWidth="1"/>
    <col min="8457" max="8457" width="7.75" style="323" customWidth="1"/>
    <col min="8458" max="8704" width="9" style="323"/>
    <col min="8705" max="8705" width="9.625" style="323" customWidth="1"/>
    <col min="8706" max="8706" width="7.25" style="323" customWidth="1"/>
    <col min="8707" max="8707" width="9.625" style="323" customWidth="1"/>
    <col min="8708" max="8708" width="9" style="323"/>
    <col min="8709" max="8709" width="20" style="323" bestFit="1" customWidth="1"/>
    <col min="8710" max="8710" width="18.625" style="323" customWidth="1"/>
    <col min="8711" max="8711" width="7.75" style="323" customWidth="1"/>
    <col min="8712" max="8712" width="2.375" style="323" customWidth="1"/>
    <col min="8713" max="8713" width="7.75" style="323" customWidth="1"/>
    <col min="8714" max="8960" width="9" style="323"/>
    <col min="8961" max="8961" width="9.625" style="323" customWidth="1"/>
    <col min="8962" max="8962" width="7.25" style="323" customWidth="1"/>
    <col min="8963" max="8963" width="9.625" style="323" customWidth="1"/>
    <col min="8964" max="8964" width="9" style="323"/>
    <col min="8965" max="8965" width="20" style="323" bestFit="1" customWidth="1"/>
    <col min="8966" max="8966" width="18.625" style="323" customWidth="1"/>
    <col min="8967" max="8967" width="7.75" style="323" customWidth="1"/>
    <col min="8968" max="8968" width="2.375" style="323" customWidth="1"/>
    <col min="8969" max="8969" width="7.75" style="323" customWidth="1"/>
    <col min="8970" max="9216" width="9" style="323"/>
    <col min="9217" max="9217" width="9.625" style="323" customWidth="1"/>
    <col min="9218" max="9218" width="7.25" style="323" customWidth="1"/>
    <col min="9219" max="9219" width="9.625" style="323" customWidth="1"/>
    <col min="9220" max="9220" width="9" style="323"/>
    <col min="9221" max="9221" width="20" style="323" bestFit="1" customWidth="1"/>
    <col min="9222" max="9222" width="18.625" style="323" customWidth="1"/>
    <col min="9223" max="9223" width="7.75" style="323" customWidth="1"/>
    <col min="9224" max="9224" width="2.375" style="323" customWidth="1"/>
    <col min="9225" max="9225" width="7.75" style="323" customWidth="1"/>
    <col min="9226" max="9472" width="9" style="323"/>
    <col min="9473" max="9473" width="9.625" style="323" customWidth="1"/>
    <col min="9474" max="9474" width="7.25" style="323" customWidth="1"/>
    <col min="9475" max="9475" width="9.625" style="323" customWidth="1"/>
    <col min="9476" max="9476" width="9" style="323"/>
    <col min="9477" max="9477" width="20" style="323" bestFit="1" customWidth="1"/>
    <col min="9478" max="9478" width="18.625" style="323" customWidth="1"/>
    <col min="9479" max="9479" width="7.75" style="323" customWidth="1"/>
    <col min="9480" max="9480" width="2.375" style="323" customWidth="1"/>
    <col min="9481" max="9481" width="7.75" style="323" customWidth="1"/>
    <col min="9482" max="9728" width="9" style="323"/>
    <col min="9729" max="9729" width="9.625" style="323" customWidth="1"/>
    <col min="9730" max="9730" width="7.25" style="323" customWidth="1"/>
    <col min="9731" max="9731" width="9.625" style="323" customWidth="1"/>
    <col min="9732" max="9732" width="9" style="323"/>
    <col min="9733" max="9733" width="20" style="323" bestFit="1" customWidth="1"/>
    <col min="9734" max="9734" width="18.625" style="323" customWidth="1"/>
    <col min="9735" max="9735" width="7.75" style="323" customWidth="1"/>
    <col min="9736" max="9736" width="2.375" style="323" customWidth="1"/>
    <col min="9737" max="9737" width="7.75" style="323" customWidth="1"/>
    <col min="9738" max="9984" width="9" style="323"/>
    <col min="9985" max="9985" width="9.625" style="323" customWidth="1"/>
    <col min="9986" max="9986" width="7.25" style="323" customWidth="1"/>
    <col min="9987" max="9987" width="9.625" style="323" customWidth="1"/>
    <col min="9988" max="9988" width="9" style="323"/>
    <col min="9989" max="9989" width="20" style="323" bestFit="1" customWidth="1"/>
    <col min="9990" max="9990" width="18.625" style="323" customWidth="1"/>
    <col min="9991" max="9991" width="7.75" style="323" customWidth="1"/>
    <col min="9992" max="9992" width="2.375" style="323" customWidth="1"/>
    <col min="9993" max="9993" width="7.75" style="323" customWidth="1"/>
    <col min="9994" max="10240" width="9" style="323"/>
    <col min="10241" max="10241" width="9.625" style="323" customWidth="1"/>
    <col min="10242" max="10242" width="7.25" style="323" customWidth="1"/>
    <col min="10243" max="10243" width="9.625" style="323" customWidth="1"/>
    <col min="10244" max="10244" width="9" style="323"/>
    <col min="10245" max="10245" width="20" style="323" bestFit="1" customWidth="1"/>
    <col min="10246" max="10246" width="18.625" style="323" customWidth="1"/>
    <col min="10247" max="10247" width="7.75" style="323" customWidth="1"/>
    <col min="10248" max="10248" width="2.375" style="323" customWidth="1"/>
    <col min="10249" max="10249" width="7.75" style="323" customWidth="1"/>
    <col min="10250" max="10496" width="9" style="323"/>
    <col min="10497" max="10497" width="9.625" style="323" customWidth="1"/>
    <col min="10498" max="10498" width="7.25" style="323" customWidth="1"/>
    <col min="10499" max="10499" width="9.625" style="323" customWidth="1"/>
    <col min="10500" max="10500" width="9" style="323"/>
    <col min="10501" max="10501" width="20" style="323" bestFit="1" customWidth="1"/>
    <col min="10502" max="10502" width="18.625" style="323" customWidth="1"/>
    <col min="10503" max="10503" width="7.75" style="323" customWidth="1"/>
    <col min="10504" max="10504" width="2.375" style="323" customWidth="1"/>
    <col min="10505" max="10505" width="7.75" style="323" customWidth="1"/>
    <col min="10506" max="10752" width="9" style="323"/>
    <col min="10753" max="10753" width="9.625" style="323" customWidth="1"/>
    <col min="10754" max="10754" width="7.25" style="323" customWidth="1"/>
    <col min="10755" max="10755" width="9.625" style="323" customWidth="1"/>
    <col min="10756" max="10756" width="9" style="323"/>
    <col min="10757" max="10757" width="20" style="323" bestFit="1" customWidth="1"/>
    <col min="10758" max="10758" width="18.625" style="323" customWidth="1"/>
    <col min="10759" max="10759" width="7.75" style="323" customWidth="1"/>
    <col min="10760" max="10760" width="2.375" style="323" customWidth="1"/>
    <col min="10761" max="10761" width="7.75" style="323" customWidth="1"/>
    <col min="10762" max="11008" width="9" style="323"/>
    <col min="11009" max="11009" width="9.625" style="323" customWidth="1"/>
    <col min="11010" max="11010" width="7.25" style="323" customWidth="1"/>
    <col min="11011" max="11011" width="9.625" style="323" customWidth="1"/>
    <col min="11012" max="11012" width="9" style="323"/>
    <col min="11013" max="11013" width="20" style="323" bestFit="1" customWidth="1"/>
    <col min="11014" max="11014" width="18.625" style="323" customWidth="1"/>
    <col min="11015" max="11015" width="7.75" style="323" customWidth="1"/>
    <col min="11016" max="11016" width="2.375" style="323" customWidth="1"/>
    <col min="11017" max="11017" width="7.75" style="323" customWidth="1"/>
    <col min="11018" max="11264" width="9" style="323"/>
    <col min="11265" max="11265" width="9.625" style="323" customWidth="1"/>
    <col min="11266" max="11266" width="7.25" style="323" customWidth="1"/>
    <col min="11267" max="11267" width="9.625" style="323" customWidth="1"/>
    <col min="11268" max="11268" width="9" style="323"/>
    <col min="11269" max="11269" width="20" style="323" bestFit="1" customWidth="1"/>
    <col min="11270" max="11270" width="18.625" style="323" customWidth="1"/>
    <col min="11271" max="11271" width="7.75" style="323" customWidth="1"/>
    <col min="11272" max="11272" width="2.375" style="323" customWidth="1"/>
    <col min="11273" max="11273" width="7.75" style="323" customWidth="1"/>
    <col min="11274" max="11520" width="9" style="323"/>
    <col min="11521" max="11521" width="9.625" style="323" customWidth="1"/>
    <col min="11522" max="11522" width="7.25" style="323" customWidth="1"/>
    <col min="11523" max="11523" width="9.625" style="323" customWidth="1"/>
    <col min="11524" max="11524" width="9" style="323"/>
    <col min="11525" max="11525" width="20" style="323" bestFit="1" customWidth="1"/>
    <col min="11526" max="11526" width="18.625" style="323" customWidth="1"/>
    <col min="11527" max="11527" width="7.75" style="323" customWidth="1"/>
    <col min="11528" max="11528" width="2.375" style="323" customWidth="1"/>
    <col min="11529" max="11529" width="7.75" style="323" customWidth="1"/>
    <col min="11530" max="11776" width="9" style="323"/>
    <col min="11777" max="11777" width="9.625" style="323" customWidth="1"/>
    <col min="11778" max="11778" width="7.25" style="323" customWidth="1"/>
    <col min="11779" max="11779" width="9.625" style="323" customWidth="1"/>
    <col min="11780" max="11780" width="9" style="323"/>
    <col min="11781" max="11781" width="20" style="323" bestFit="1" customWidth="1"/>
    <col min="11782" max="11782" width="18.625" style="323" customWidth="1"/>
    <col min="11783" max="11783" width="7.75" style="323" customWidth="1"/>
    <col min="11784" max="11784" width="2.375" style="323" customWidth="1"/>
    <col min="11785" max="11785" width="7.75" style="323" customWidth="1"/>
    <col min="11786" max="12032" width="9" style="323"/>
    <col min="12033" max="12033" width="9.625" style="323" customWidth="1"/>
    <col min="12034" max="12034" width="7.25" style="323" customWidth="1"/>
    <col min="12035" max="12035" width="9.625" style="323" customWidth="1"/>
    <col min="12036" max="12036" width="9" style="323"/>
    <col min="12037" max="12037" width="20" style="323" bestFit="1" customWidth="1"/>
    <col min="12038" max="12038" width="18.625" style="323" customWidth="1"/>
    <col min="12039" max="12039" width="7.75" style="323" customWidth="1"/>
    <col min="12040" max="12040" width="2.375" style="323" customWidth="1"/>
    <col min="12041" max="12041" width="7.75" style="323" customWidth="1"/>
    <col min="12042" max="12288" width="9" style="323"/>
    <col min="12289" max="12289" width="9.625" style="323" customWidth="1"/>
    <col min="12290" max="12290" width="7.25" style="323" customWidth="1"/>
    <col min="12291" max="12291" width="9.625" style="323" customWidth="1"/>
    <col min="12292" max="12292" width="9" style="323"/>
    <col min="12293" max="12293" width="20" style="323" bestFit="1" customWidth="1"/>
    <col min="12294" max="12294" width="18.625" style="323" customWidth="1"/>
    <col min="12295" max="12295" width="7.75" style="323" customWidth="1"/>
    <col min="12296" max="12296" width="2.375" style="323" customWidth="1"/>
    <col min="12297" max="12297" width="7.75" style="323" customWidth="1"/>
    <col min="12298" max="12544" width="9" style="323"/>
    <col min="12545" max="12545" width="9.625" style="323" customWidth="1"/>
    <col min="12546" max="12546" width="7.25" style="323" customWidth="1"/>
    <col min="12547" max="12547" width="9.625" style="323" customWidth="1"/>
    <col min="12548" max="12548" width="9" style="323"/>
    <col min="12549" max="12549" width="20" style="323" bestFit="1" customWidth="1"/>
    <col min="12550" max="12550" width="18.625" style="323" customWidth="1"/>
    <col min="12551" max="12551" width="7.75" style="323" customWidth="1"/>
    <col min="12552" max="12552" width="2.375" style="323" customWidth="1"/>
    <col min="12553" max="12553" width="7.75" style="323" customWidth="1"/>
    <col min="12554" max="12800" width="9" style="323"/>
    <col min="12801" max="12801" width="9.625" style="323" customWidth="1"/>
    <col min="12802" max="12802" width="7.25" style="323" customWidth="1"/>
    <col min="12803" max="12803" width="9.625" style="323" customWidth="1"/>
    <col min="12804" max="12804" width="9" style="323"/>
    <col min="12805" max="12805" width="20" style="323" bestFit="1" customWidth="1"/>
    <col min="12806" max="12806" width="18.625" style="323" customWidth="1"/>
    <col min="12807" max="12807" width="7.75" style="323" customWidth="1"/>
    <col min="12808" max="12808" width="2.375" style="323" customWidth="1"/>
    <col min="12809" max="12809" width="7.75" style="323" customWidth="1"/>
    <col min="12810" max="13056" width="9" style="323"/>
    <col min="13057" max="13057" width="9.625" style="323" customWidth="1"/>
    <col min="13058" max="13058" width="7.25" style="323" customWidth="1"/>
    <col min="13059" max="13059" width="9.625" style="323" customWidth="1"/>
    <col min="13060" max="13060" width="9" style="323"/>
    <col min="13061" max="13061" width="20" style="323" bestFit="1" customWidth="1"/>
    <col min="13062" max="13062" width="18.625" style="323" customWidth="1"/>
    <col min="13063" max="13063" width="7.75" style="323" customWidth="1"/>
    <col min="13064" max="13064" width="2.375" style="323" customWidth="1"/>
    <col min="13065" max="13065" width="7.75" style="323" customWidth="1"/>
    <col min="13066" max="13312" width="9" style="323"/>
    <col min="13313" max="13313" width="9.625" style="323" customWidth="1"/>
    <col min="13314" max="13314" width="7.25" style="323" customWidth="1"/>
    <col min="13315" max="13315" width="9.625" style="323" customWidth="1"/>
    <col min="13316" max="13316" width="9" style="323"/>
    <col min="13317" max="13317" width="20" style="323" bestFit="1" customWidth="1"/>
    <col min="13318" max="13318" width="18.625" style="323" customWidth="1"/>
    <col min="13319" max="13319" width="7.75" style="323" customWidth="1"/>
    <col min="13320" max="13320" width="2.375" style="323" customWidth="1"/>
    <col min="13321" max="13321" width="7.75" style="323" customWidth="1"/>
    <col min="13322" max="13568" width="9" style="323"/>
    <col min="13569" max="13569" width="9.625" style="323" customWidth="1"/>
    <col min="13570" max="13570" width="7.25" style="323" customWidth="1"/>
    <col min="13571" max="13571" width="9.625" style="323" customWidth="1"/>
    <col min="13572" max="13572" width="9" style="323"/>
    <col min="13573" max="13573" width="20" style="323" bestFit="1" customWidth="1"/>
    <col min="13574" max="13574" width="18.625" style="323" customWidth="1"/>
    <col min="13575" max="13575" width="7.75" style="323" customWidth="1"/>
    <col min="13576" max="13576" width="2.375" style="323" customWidth="1"/>
    <col min="13577" max="13577" width="7.75" style="323" customWidth="1"/>
    <col min="13578" max="13824" width="9" style="323"/>
    <col min="13825" max="13825" width="9.625" style="323" customWidth="1"/>
    <col min="13826" max="13826" width="7.25" style="323" customWidth="1"/>
    <col min="13827" max="13827" width="9.625" style="323" customWidth="1"/>
    <col min="13828" max="13828" width="9" style="323"/>
    <col min="13829" max="13829" width="20" style="323" bestFit="1" customWidth="1"/>
    <col min="13830" max="13830" width="18.625" style="323" customWidth="1"/>
    <col min="13831" max="13831" width="7.75" style="323" customWidth="1"/>
    <col min="13832" max="13832" width="2.375" style="323" customWidth="1"/>
    <col min="13833" max="13833" width="7.75" style="323" customWidth="1"/>
    <col min="13834" max="14080" width="9" style="323"/>
    <col min="14081" max="14081" width="9.625" style="323" customWidth="1"/>
    <col min="14082" max="14082" width="7.25" style="323" customWidth="1"/>
    <col min="14083" max="14083" width="9.625" style="323" customWidth="1"/>
    <col min="14084" max="14084" width="9" style="323"/>
    <col min="14085" max="14085" width="20" style="323" bestFit="1" customWidth="1"/>
    <col min="14086" max="14086" width="18.625" style="323" customWidth="1"/>
    <col min="14087" max="14087" width="7.75" style="323" customWidth="1"/>
    <col min="14088" max="14088" width="2.375" style="323" customWidth="1"/>
    <col min="14089" max="14089" width="7.75" style="323" customWidth="1"/>
    <col min="14090" max="14336" width="9" style="323"/>
    <col min="14337" max="14337" width="9.625" style="323" customWidth="1"/>
    <col min="14338" max="14338" width="7.25" style="323" customWidth="1"/>
    <col min="14339" max="14339" width="9.625" style="323" customWidth="1"/>
    <col min="14340" max="14340" width="9" style="323"/>
    <col min="14341" max="14341" width="20" style="323" bestFit="1" customWidth="1"/>
    <col min="14342" max="14342" width="18.625" style="323" customWidth="1"/>
    <col min="14343" max="14343" width="7.75" style="323" customWidth="1"/>
    <col min="14344" max="14344" width="2.375" style="323" customWidth="1"/>
    <col min="14345" max="14345" width="7.75" style="323" customWidth="1"/>
    <col min="14346" max="14592" width="9" style="323"/>
    <col min="14593" max="14593" width="9.625" style="323" customWidth="1"/>
    <col min="14594" max="14594" width="7.25" style="323" customWidth="1"/>
    <col min="14595" max="14595" width="9.625" style="323" customWidth="1"/>
    <col min="14596" max="14596" width="9" style="323"/>
    <col min="14597" max="14597" width="20" style="323" bestFit="1" customWidth="1"/>
    <col min="14598" max="14598" width="18.625" style="323" customWidth="1"/>
    <col min="14599" max="14599" width="7.75" style="323" customWidth="1"/>
    <col min="14600" max="14600" width="2.375" style="323" customWidth="1"/>
    <col min="14601" max="14601" width="7.75" style="323" customWidth="1"/>
    <col min="14602" max="14848" width="9" style="323"/>
    <col min="14849" max="14849" width="9.625" style="323" customWidth="1"/>
    <col min="14850" max="14850" width="7.25" style="323" customWidth="1"/>
    <col min="14851" max="14851" width="9.625" style="323" customWidth="1"/>
    <col min="14852" max="14852" width="9" style="323"/>
    <col min="14853" max="14853" width="20" style="323" bestFit="1" customWidth="1"/>
    <col min="14854" max="14854" width="18.625" style="323" customWidth="1"/>
    <col min="14855" max="14855" width="7.75" style="323" customWidth="1"/>
    <col min="14856" max="14856" width="2.375" style="323" customWidth="1"/>
    <col min="14857" max="14857" width="7.75" style="323" customWidth="1"/>
    <col min="14858" max="15104" width="9" style="323"/>
    <col min="15105" max="15105" width="9.625" style="323" customWidth="1"/>
    <col min="15106" max="15106" width="7.25" style="323" customWidth="1"/>
    <col min="15107" max="15107" width="9.625" style="323" customWidth="1"/>
    <col min="15108" max="15108" width="9" style="323"/>
    <col min="15109" max="15109" width="20" style="323" bestFit="1" customWidth="1"/>
    <col min="15110" max="15110" width="18.625" style="323" customWidth="1"/>
    <col min="15111" max="15111" width="7.75" style="323" customWidth="1"/>
    <col min="15112" max="15112" width="2.375" style="323" customWidth="1"/>
    <col min="15113" max="15113" width="7.75" style="323" customWidth="1"/>
    <col min="15114" max="15360" width="9" style="323"/>
    <col min="15361" max="15361" width="9.625" style="323" customWidth="1"/>
    <col min="15362" max="15362" width="7.25" style="323" customWidth="1"/>
    <col min="15363" max="15363" width="9.625" style="323" customWidth="1"/>
    <col min="15364" max="15364" width="9" style="323"/>
    <col min="15365" max="15365" width="20" style="323" bestFit="1" customWidth="1"/>
    <col min="15366" max="15366" width="18.625" style="323" customWidth="1"/>
    <col min="15367" max="15367" width="7.75" style="323" customWidth="1"/>
    <col min="15368" max="15368" width="2.375" style="323" customWidth="1"/>
    <col min="15369" max="15369" width="7.75" style="323" customWidth="1"/>
    <col min="15370" max="15616" width="9" style="323"/>
    <col min="15617" max="15617" width="9.625" style="323" customWidth="1"/>
    <col min="15618" max="15618" width="7.25" style="323" customWidth="1"/>
    <col min="15619" max="15619" width="9.625" style="323" customWidth="1"/>
    <col min="15620" max="15620" width="9" style="323"/>
    <col min="15621" max="15621" width="20" style="323" bestFit="1" customWidth="1"/>
    <col min="15622" max="15622" width="18.625" style="323" customWidth="1"/>
    <col min="15623" max="15623" width="7.75" style="323" customWidth="1"/>
    <col min="15624" max="15624" width="2.375" style="323" customWidth="1"/>
    <col min="15625" max="15625" width="7.75" style="323" customWidth="1"/>
    <col min="15626" max="15872" width="9" style="323"/>
    <col min="15873" max="15873" width="9.625" style="323" customWidth="1"/>
    <col min="15874" max="15874" width="7.25" style="323" customWidth="1"/>
    <col min="15875" max="15875" width="9.625" style="323" customWidth="1"/>
    <col min="15876" max="15876" width="9" style="323"/>
    <col min="15877" max="15877" width="20" style="323" bestFit="1" customWidth="1"/>
    <col min="15878" max="15878" width="18.625" style="323" customWidth="1"/>
    <col min="15879" max="15879" width="7.75" style="323" customWidth="1"/>
    <col min="15880" max="15880" width="2.375" style="323" customWidth="1"/>
    <col min="15881" max="15881" width="7.75" style="323" customWidth="1"/>
    <col min="15882" max="16128" width="9" style="323"/>
    <col min="16129" max="16129" width="9.625" style="323" customWidth="1"/>
    <col min="16130" max="16130" width="7.25" style="323" customWidth="1"/>
    <col min="16131" max="16131" width="9.625" style="323" customWidth="1"/>
    <col min="16132" max="16132" width="9" style="323"/>
    <col min="16133" max="16133" width="20" style="323" bestFit="1" customWidth="1"/>
    <col min="16134" max="16134" width="18.625" style="323" customWidth="1"/>
    <col min="16135" max="16135" width="7.75" style="323" customWidth="1"/>
    <col min="16136" max="16136" width="2.375" style="323" customWidth="1"/>
    <col min="16137" max="16137" width="7.75" style="323" customWidth="1"/>
    <col min="16138" max="16384" width="9" style="323"/>
  </cols>
  <sheetData>
    <row r="1" spans="1:8" ht="21" customHeight="1">
      <c r="A1" s="318"/>
      <c r="B1" s="319"/>
      <c r="C1" s="320"/>
      <c r="D1" s="321"/>
      <c r="E1" s="321"/>
      <c r="F1" s="321"/>
      <c r="G1" s="321"/>
      <c r="H1" s="322"/>
    </row>
    <row r="2" spans="1:8" ht="24">
      <c r="A2" s="546" t="s">
        <v>165</v>
      </c>
      <c r="B2" s="547"/>
      <c r="C2" s="547"/>
      <c r="D2" s="547"/>
      <c r="E2" s="547"/>
      <c r="F2" s="547"/>
      <c r="G2" s="547"/>
      <c r="H2" s="548"/>
    </row>
    <row r="3" spans="1:8" ht="30" customHeight="1">
      <c r="A3" s="549" t="s">
        <v>228</v>
      </c>
      <c r="B3" s="547"/>
      <c r="C3" s="547"/>
      <c r="D3" s="547"/>
      <c r="E3" s="547"/>
      <c r="F3" s="547"/>
      <c r="G3" s="547"/>
      <c r="H3" s="548"/>
    </row>
    <row r="4" spans="1:8">
      <c r="A4" s="141"/>
      <c r="B4" s="324"/>
      <c r="C4" s="325"/>
      <c r="D4" s="38"/>
      <c r="E4" s="38"/>
      <c r="F4" s="38"/>
      <c r="G4" s="38"/>
      <c r="H4" s="326"/>
    </row>
    <row r="5" spans="1:8">
      <c r="A5" s="327"/>
      <c r="B5" s="328"/>
      <c r="C5" s="328"/>
      <c r="D5" s="328"/>
      <c r="E5" s="328"/>
      <c r="F5" s="328"/>
      <c r="G5" s="328"/>
      <c r="H5" s="329"/>
    </row>
    <row r="6" spans="1:8" ht="23.25" customHeight="1">
      <c r="A6" s="330"/>
      <c r="B6" s="331" t="s">
        <v>166</v>
      </c>
      <c r="C6" s="332"/>
      <c r="D6" s="333" t="s">
        <v>167</v>
      </c>
      <c r="E6" s="333"/>
      <c r="F6" s="334"/>
      <c r="G6" s="334"/>
      <c r="H6" s="326"/>
    </row>
    <row r="7" spans="1:8" s="340" customFormat="1" ht="17.100000000000001" customHeight="1">
      <c r="A7" s="335"/>
      <c r="B7" s="336">
        <v>1</v>
      </c>
      <c r="C7" s="337"/>
      <c r="D7" s="334" t="s">
        <v>168</v>
      </c>
      <c r="E7" s="334"/>
      <c r="F7" s="334"/>
      <c r="G7" s="338"/>
      <c r="H7" s="339"/>
    </row>
    <row r="8" spans="1:8" s="340" customFormat="1" ht="17.100000000000001" customHeight="1">
      <c r="A8" s="335"/>
      <c r="B8" s="341"/>
      <c r="C8" s="337"/>
      <c r="D8" s="334"/>
      <c r="E8" s="334"/>
      <c r="F8" s="334"/>
      <c r="G8" s="334"/>
      <c r="H8" s="339"/>
    </row>
    <row r="9" spans="1:8" s="340" customFormat="1" ht="17.100000000000001" customHeight="1">
      <c r="A9" s="335"/>
      <c r="B9" s="342">
        <v>2</v>
      </c>
      <c r="C9" s="337"/>
      <c r="D9" s="334" t="s">
        <v>169</v>
      </c>
      <c r="E9" s="334"/>
      <c r="F9" s="334"/>
      <c r="G9" s="338"/>
      <c r="H9" s="339"/>
    </row>
    <row r="10" spans="1:8" s="340" customFormat="1" ht="17.100000000000001" customHeight="1">
      <c r="A10" s="335"/>
      <c r="B10" s="341"/>
      <c r="C10" s="337"/>
      <c r="D10" s="334"/>
      <c r="E10" s="334"/>
      <c r="F10" s="334"/>
      <c r="G10" s="334"/>
      <c r="H10" s="339"/>
    </row>
    <row r="11" spans="1:8" s="340" customFormat="1" ht="17.100000000000001" customHeight="1">
      <c r="A11" s="335"/>
      <c r="B11" s="343">
        <v>3</v>
      </c>
      <c r="C11" s="337"/>
      <c r="D11" s="334" t="s">
        <v>170</v>
      </c>
      <c r="E11" s="334"/>
      <c r="F11" s="334"/>
      <c r="G11" s="338"/>
      <c r="H11" s="339"/>
    </row>
    <row r="12" spans="1:8" s="340" customFormat="1" ht="17.100000000000001" customHeight="1">
      <c r="A12" s="335"/>
      <c r="B12" s="341"/>
      <c r="C12" s="337"/>
      <c r="D12" s="334"/>
      <c r="E12" s="334"/>
      <c r="F12" s="334"/>
      <c r="G12" s="334"/>
      <c r="H12" s="339"/>
    </row>
    <row r="13" spans="1:8" s="340" customFormat="1" ht="17.100000000000001" customHeight="1">
      <c r="A13" s="335"/>
      <c r="B13" s="481">
        <v>4</v>
      </c>
      <c r="C13" s="337"/>
      <c r="D13" s="334" t="s">
        <v>171</v>
      </c>
      <c r="E13" s="334"/>
      <c r="F13" s="334"/>
      <c r="G13" s="338"/>
      <c r="H13" s="339"/>
    </row>
    <row r="14" spans="1:8" s="340" customFormat="1" ht="17.100000000000001" customHeight="1">
      <c r="A14" s="335"/>
      <c r="B14" s="341" t="s">
        <v>172</v>
      </c>
      <c r="C14" s="337"/>
      <c r="D14" s="334"/>
      <c r="E14" s="334"/>
      <c r="F14" s="334"/>
      <c r="G14" s="334"/>
      <c r="H14" s="339"/>
    </row>
    <row r="15" spans="1:8" s="340" customFormat="1" ht="17.100000000000001" customHeight="1">
      <c r="A15" s="335"/>
      <c r="B15" s="344">
        <v>5</v>
      </c>
      <c r="C15" s="345"/>
      <c r="D15" s="334" t="s">
        <v>173</v>
      </c>
      <c r="E15" s="334"/>
      <c r="F15" s="334"/>
      <c r="G15" s="338"/>
      <c r="H15" s="339"/>
    </row>
    <row r="16" spans="1:8" s="340" customFormat="1" ht="17.100000000000001" customHeight="1">
      <c r="A16" s="335"/>
      <c r="B16" s="341"/>
      <c r="C16" s="337"/>
      <c r="D16" s="334"/>
      <c r="E16" s="334"/>
      <c r="F16" s="334"/>
      <c r="G16" s="334"/>
      <c r="H16" s="339"/>
    </row>
    <row r="17" spans="1:8" s="340" customFormat="1" ht="17.100000000000001" customHeight="1">
      <c r="A17" s="335"/>
      <c r="B17" s="346">
        <v>6</v>
      </c>
      <c r="C17" s="337"/>
      <c r="D17" s="334" t="s">
        <v>174</v>
      </c>
      <c r="E17" s="334"/>
      <c r="F17" s="334"/>
      <c r="G17" s="334"/>
      <c r="H17" s="339"/>
    </row>
    <row r="18" spans="1:8" s="340" customFormat="1" ht="17.100000000000001" customHeight="1">
      <c r="A18" s="335"/>
      <c r="B18" s="341"/>
      <c r="C18" s="337"/>
      <c r="D18" s="334"/>
      <c r="E18" s="334"/>
      <c r="F18" s="334"/>
      <c r="G18" s="334"/>
      <c r="H18" s="339"/>
    </row>
    <row r="19" spans="1:8" s="340" customFormat="1" ht="17.100000000000001" customHeight="1">
      <c r="A19" s="335"/>
      <c r="B19" s="347">
        <v>7</v>
      </c>
      <c r="C19" s="337"/>
      <c r="D19" s="334" t="s">
        <v>175</v>
      </c>
      <c r="E19" s="334"/>
      <c r="F19" s="334"/>
      <c r="G19" s="334"/>
      <c r="H19" s="339"/>
    </row>
    <row r="20" spans="1:8" s="340" customFormat="1" ht="17.100000000000001" customHeight="1">
      <c r="A20" s="335"/>
      <c r="B20" s="341"/>
      <c r="C20" s="337"/>
      <c r="D20" s="334"/>
      <c r="E20" s="334"/>
      <c r="F20" s="334"/>
      <c r="G20" s="334"/>
      <c r="H20" s="339"/>
    </row>
    <row r="21" spans="1:8" s="340" customFormat="1" ht="17.100000000000001" customHeight="1">
      <c r="A21" s="335"/>
      <c r="B21" s="348">
        <v>8</v>
      </c>
      <c r="C21" s="337"/>
      <c r="D21" s="334" t="s">
        <v>176</v>
      </c>
      <c r="E21" s="334"/>
      <c r="F21" s="334"/>
      <c r="G21" s="334"/>
      <c r="H21" s="339"/>
    </row>
    <row r="22" spans="1:8" s="340" customFormat="1" ht="17.100000000000001" customHeight="1">
      <c r="A22" s="335"/>
      <c r="B22" s="341"/>
      <c r="C22" s="337"/>
      <c r="D22" s="334"/>
      <c r="E22" s="334"/>
      <c r="F22" s="334"/>
      <c r="G22" s="334"/>
      <c r="H22" s="339"/>
    </row>
    <row r="23" spans="1:8" s="340" customFormat="1" ht="17.100000000000001" customHeight="1">
      <c r="A23" s="335"/>
      <c r="B23" s="349">
        <v>9</v>
      </c>
      <c r="C23" s="337"/>
      <c r="D23" s="334" t="s">
        <v>177</v>
      </c>
      <c r="E23" s="334"/>
      <c r="F23" s="334"/>
      <c r="G23" s="334"/>
      <c r="H23" s="339"/>
    </row>
    <row r="24" spans="1:8" s="340" customFormat="1" ht="17.100000000000001" customHeight="1">
      <c r="A24" s="335"/>
      <c r="B24" s="341"/>
      <c r="C24" s="337"/>
      <c r="D24" s="334"/>
      <c r="E24" s="334"/>
      <c r="F24" s="334"/>
      <c r="G24" s="334"/>
      <c r="H24" s="339"/>
    </row>
    <row r="25" spans="1:8" s="340" customFormat="1" ht="17.100000000000001" customHeight="1">
      <c r="A25" s="335"/>
      <c r="B25" s="350">
        <v>10</v>
      </c>
      <c r="C25" s="337"/>
      <c r="D25" s="334" t="s">
        <v>178</v>
      </c>
      <c r="E25" s="334"/>
      <c r="F25" s="334"/>
      <c r="G25" s="334"/>
      <c r="H25" s="339"/>
    </row>
    <row r="26" spans="1:8" s="340" customFormat="1" ht="17.100000000000001" customHeight="1">
      <c r="A26" s="335"/>
      <c r="B26" s="341"/>
      <c r="C26" s="337"/>
      <c r="D26" s="334"/>
      <c r="E26" s="334"/>
      <c r="F26" s="334"/>
      <c r="G26" s="334"/>
      <c r="H26" s="339"/>
    </row>
    <row r="27" spans="1:8" s="340" customFormat="1" ht="17.100000000000001" customHeight="1">
      <c r="A27" s="335"/>
      <c r="B27" s="351">
        <v>11</v>
      </c>
      <c r="C27" s="337"/>
      <c r="D27" s="334" t="s">
        <v>179</v>
      </c>
      <c r="E27" s="334"/>
      <c r="F27" s="334"/>
      <c r="G27" s="334"/>
      <c r="H27" s="339"/>
    </row>
    <row r="28" spans="1:8" s="340" customFormat="1" ht="17.100000000000001" customHeight="1">
      <c r="A28" s="335"/>
      <c r="B28" s="341"/>
      <c r="C28" s="337"/>
      <c r="D28" s="334"/>
      <c r="E28" s="334"/>
      <c r="F28" s="334"/>
      <c r="G28" s="334"/>
      <c r="H28" s="339"/>
    </row>
    <row r="29" spans="1:8" s="340" customFormat="1" ht="17.100000000000001" customHeight="1">
      <c r="A29" s="335"/>
      <c r="B29" s="376">
        <v>12</v>
      </c>
      <c r="C29" s="337"/>
      <c r="D29" s="334" t="s">
        <v>180</v>
      </c>
      <c r="E29" s="334"/>
      <c r="F29" s="334"/>
      <c r="G29" s="334"/>
      <c r="H29" s="339"/>
    </row>
    <row r="30" spans="1:8" s="340" customFormat="1" ht="17.100000000000001" customHeight="1">
      <c r="A30" s="352"/>
      <c r="B30" s="353"/>
      <c r="C30" s="354"/>
      <c r="D30" s="355"/>
      <c r="E30" s="355"/>
      <c r="F30" s="355"/>
      <c r="G30" s="355"/>
      <c r="H30" s="356"/>
    </row>
    <row r="31" spans="1:8" s="340" customFormat="1" ht="17.100000000000001" customHeight="1">
      <c r="A31" s="335"/>
      <c r="B31" s="376">
        <v>13</v>
      </c>
      <c r="C31" s="357"/>
      <c r="D31" s="334" t="s">
        <v>181</v>
      </c>
      <c r="E31" s="334"/>
      <c r="F31" s="334"/>
      <c r="G31" s="334"/>
      <c r="H31" s="339"/>
    </row>
    <row r="32" spans="1:8" s="340" customFormat="1" ht="17.100000000000001" customHeight="1">
      <c r="A32" s="335"/>
      <c r="B32" s="341"/>
      <c r="C32" s="337"/>
      <c r="D32" s="334"/>
      <c r="E32" s="334"/>
      <c r="F32" s="334"/>
      <c r="G32" s="334"/>
      <c r="H32" s="339"/>
    </row>
    <row r="33" spans="1:8" s="340" customFormat="1" ht="17.100000000000001" customHeight="1">
      <c r="A33" s="335"/>
      <c r="B33" s="376">
        <v>14</v>
      </c>
      <c r="C33" s="337"/>
      <c r="D33" s="334" t="s">
        <v>182</v>
      </c>
      <c r="E33" s="334"/>
      <c r="F33" s="334"/>
      <c r="G33" s="334"/>
      <c r="H33" s="339"/>
    </row>
    <row r="34" spans="1:8" s="340" customFormat="1" ht="17.100000000000001" customHeight="1">
      <c r="A34" s="358"/>
      <c r="B34" s="341"/>
      <c r="C34" s="337"/>
      <c r="D34" s="359"/>
      <c r="E34" s="359"/>
      <c r="F34" s="359"/>
      <c r="G34" s="359"/>
      <c r="H34" s="360"/>
    </row>
    <row r="35" spans="1:8" s="340" customFormat="1" ht="17.100000000000001" customHeight="1">
      <c r="A35" s="361"/>
      <c r="B35" s="376">
        <v>15</v>
      </c>
      <c r="C35" s="337"/>
      <c r="D35" s="362" t="s">
        <v>105</v>
      </c>
      <c r="E35" s="362" t="s">
        <v>183</v>
      </c>
      <c r="F35" s="362"/>
      <c r="G35" s="362"/>
      <c r="H35" s="363"/>
    </row>
    <row r="36" spans="1:8" s="340" customFormat="1" ht="17.100000000000001" customHeight="1">
      <c r="A36" s="358"/>
      <c r="B36" s="364"/>
      <c r="C36" s="365"/>
      <c r="D36" s="359"/>
      <c r="E36" s="359"/>
      <c r="F36" s="359"/>
      <c r="G36" s="359"/>
      <c r="H36" s="360"/>
    </row>
    <row r="37" spans="1:8" s="340" customFormat="1" ht="17.100000000000001" customHeight="1">
      <c r="A37" s="335"/>
      <c r="B37" s="376">
        <v>16</v>
      </c>
      <c r="C37" s="357"/>
      <c r="D37" s="334" t="s">
        <v>184</v>
      </c>
      <c r="E37" s="334"/>
      <c r="F37" s="334"/>
      <c r="G37" s="334"/>
      <c r="H37" s="339"/>
    </row>
    <row r="38" spans="1:8" s="340" customFormat="1" ht="17.100000000000001" customHeight="1">
      <c r="A38" s="335"/>
      <c r="B38" s="341"/>
      <c r="C38" s="337"/>
      <c r="D38" s="334"/>
      <c r="E38" s="334"/>
      <c r="F38" s="334"/>
      <c r="G38" s="334"/>
      <c r="H38" s="339"/>
    </row>
    <row r="39" spans="1:8" s="340" customFormat="1" ht="17.100000000000001" customHeight="1">
      <c r="A39" s="335"/>
      <c r="B39" s="376">
        <v>17</v>
      </c>
      <c r="C39" s="357"/>
      <c r="D39" s="334" t="s">
        <v>185</v>
      </c>
      <c r="E39" s="334"/>
      <c r="F39" s="334"/>
      <c r="G39" s="334"/>
      <c r="H39" s="339"/>
    </row>
    <row r="40" spans="1:8" s="340" customFormat="1" ht="17.100000000000001" customHeight="1">
      <c r="A40" s="335"/>
      <c r="B40" s="377"/>
      <c r="C40" s="357"/>
      <c r="D40" s="334"/>
      <c r="E40" s="334"/>
      <c r="F40" s="334"/>
      <c r="G40" s="334"/>
      <c r="H40" s="339"/>
    </row>
    <row r="41" spans="1:8" s="340" customFormat="1" ht="17.100000000000001" customHeight="1">
      <c r="A41" s="335"/>
      <c r="B41" s="341"/>
      <c r="C41" s="366"/>
      <c r="D41" s="334"/>
      <c r="E41" s="334"/>
      <c r="F41" s="334"/>
      <c r="G41" s="334"/>
      <c r="H41" s="339"/>
    </row>
    <row r="42" spans="1:8" s="340" customFormat="1" ht="29.25" customHeight="1">
      <c r="A42" s="550" t="s">
        <v>186</v>
      </c>
      <c r="B42" s="551"/>
      <c r="C42" s="551"/>
      <c r="D42" s="551"/>
      <c r="E42" s="551"/>
      <c r="F42" s="551"/>
      <c r="G42" s="551"/>
      <c r="H42" s="552"/>
    </row>
    <row r="43" spans="1:8" s="340" customFormat="1" ht="14.25">
      <c r="A43" s="367"/>
      <c r="B43" s="368"/>
      <c r="C43" s="369"/>
      <c r="D43" s="370"/>
      <c r="E43" s="370"/>
      <c r="F43" s="370"/>
      <c r="G43" s="370"/>
      <c r="H43" s="371"/>
    </row>
    <row r="44" spans="1:8" s="373" customFormat="1">
      <c r="A44" s="372"/>
      <c r="B44" s="324"/>
      <c r="C44" s="325"/>
      <c r="D44" s="372"/>
      <c r="E44" s="372"/>
      <c r="F44" s="372"/>
      <c r="G44" s="372"/>
      <c r="H44" s="372"/>
    </row>
    <row r="45" spans="1:8" s="373" customFormat="1">
      <c r="A45" s="372"/>
      <c r="B45" s="324"/>
      <c r="C45" s="325"/>
      <c r="D45" s="372"/>
      <c r="E45" s="372"/>
      <c r="F45" s="372"/>
      <c r="G45" s="372"/>
      <c r="H45" s="372"/>
    </row>
    <row r="46" spans="1:8" s="373" customFormat="1">
      <c r="A46" s="372"/>
      <c r="B46" s="324"/>
      <c r="C46" s="325"/>
      <c r="D46" s="372"/>
      <c r="E46" s="372"/>
      <c r="F46" s="372"/>
      <c r="G46" s="372"/>
      <c r="H46" s="372"/>
    </row>
    <row r="47" spans="1:8" s="373" customFormat="1">
      <c r="A47" s="372"/>
      <c r="B47" s="324"/>
      <c r="C47" s="325"/>
      <c r="D47" s="372"/>
      <c r="E47" s="372"/>
      <c r="F47" s="372"/>
      <c r="G47" s="372"/>
      <c r="H47" s="372"/>
    </row>
    <row r="48" spans="1:8" s="373" customFormat="1">
      <c r="A48" s="372"/>
      <c r="B48" s="324"/>
      <c r="C48" s="325"/>
      <c r="D48" s="372"/>
      <c r="E48" s="372"/>
      <c r="F48" s="372"/>
      <c r="G48" s="372"/>
      <c r="H48" s="372"/>
    </row>
    <row r="49" spans="1:8" s="373" customFormat="1">
      <c r="A49" s="372"/>
      <c r="B49" s="324"/>
      <c r="C49" s="325"/>
      <c r="D49" s="372"/>
      <c r="E49" s="372"/>
      <c r="F49" s="372"/>
      <c r="G49" s="372"/>
      <c r="H49" s="372"/>
    </row>
    <row r="50" spans="1:8" s="373" customFormat="1">
      <c r="A50" s="372"/>
      <c r="B50" s="324"/>
      <c r="C50" s="325"/>
      <c r="D50" s="372"/>
      <c r="E50" s="372"/>
      <c r="F50" s="372"/>
      <c r="G50" s="372"/>
      <c r="H50" s="372"/>
    </row>
    <row r="51" spans="1:8" s="373" customFormat="1">
      <c r="A51" s="372"/>
      <c r="B51" s="324"/>
      <c r="C51" s="325"/>
      <c r="D51" s="372"/>
      <c r="E51" s="372"/>
      <c r="F51" s="372"/>
      <c r="G51" s="372"/>
      <c r="H51" s="372"/>
    </row>
    <row r="52" spans="1:8" s="373" customFormat="1">
      <c r="A52" s="372"/>
      <c r="B52" s="324"/>
      <c r="C52" s="325"/>
      <c r="D52" s="372"/>
      <c r="E52" s="372"/>
      <c r="F52" s="372"/>
      <c r="G52" s="372"/>
      <c r="H52" s="372"/>
    </row>
    <row r="53" spans="1:8" s="373" customFormat="1">
      <c r="A53" s="372"/>
      <c r="B53" s="324"/>
      <c r="C53" s="325"/>
      <c r="D53" s="372"/>
      <c r="E53" s="372"/>
      <c r="F53" s="372"/>
      <c r="G53" s="372"/>
      <c r="H53" s="372"/>
    </row>
    <row r="54" spans="1:8" s="373" customFormat="1">
      <c r="A54" s="372"/>
      <c r="B54" s="324"/>
      <c r="C54" s="325"/>
      <c r="D54" s="372"/>
      <c r="E54" s="372"/>
      <c r="F54" s="372"/>
      <c r="G54" s="372"/>
      <c r="H54" s="372"/>
    </row>
    <row r="55" spans="1:8" s="373" customFormat="1">
      <c r="B55" s="374"/>
      <c r="C55" s="375"/>
    </row>
    <row r="56" spans="1:8" s="373" customFormat="1">
      <c r="B56" s="374"/>
      <c r="C56" s="375"/>
    </row>
    <row r="57" spans="1:8" s="373" customFormat="1">
      <c r="B57" s="374"/>
      <c r="C57" s="375"/>
    </row>
    <row r="58" spans="1:8" s="373" customFormat="1">
      <c r="B58" s="374"/>
      <c r="C58" s="375"/>
    </row>
    <row r="59" spans="1:8" s="373" customFormat="1">
      <c r="B59" s="374"/>
      <c r="C59" s="375"/>
    </row>
    <row r="60" spans="1:8" s="373" customFormat="1">
      <c r="B60" s="374"/>
      <c r="C60" s="375"/>
    </row>
    <row r="61" spans="1:8" s="373" customFormat="1">
      <c r="B61" s="374"/>
      <c r="C61" s="375"/>
    </row>
    <row r="62" spans="1:8" s="373" customFormat="1">
      <c r="B62" s="374"/>
      <c r="C62" s="375"/>
    </row>
    <row r="63" spans="1:8" s="373" customFormat="1">
      <c r="B63" s="374"/>
      <c r="C63" s="375"/>
    </row>
    <row r="64" spans="1:8" s="373" customFormat="1">
      <c r="B64" s="374"/>
      <c r="C64" s="375"/>
    </row>
    <row r="65" spans="2:3" s="373" customFormat="1">
      <c r="B65" s="374"/>
      <c r="C65" s="375"/>
    </row>
    <row r="66" spans="2:3" s="373" customFormat="1">
      <c r="B66" s="374"/>
      <c r="C66" s="375"/>
    </row>
    <row r="67" spans="2:3" s="373" customFormat="1">
      <c r="B67" s="374"/>
      <c r="C67" s="375"/>
    </row>
    <row r="68" spans="2:3" s="373" customFormat="1">
      <c r="B68" s="374"/>
      <c r="C68" s="375"/>
    </row>
    <row r="69" spans="2:3" s="373" customFormat="1">
      <c r="B69" s="374"/>
      <c r="C69" s="375"/>
    </row>
    <row r="70" spans="2:3" s="373" customFormat="1">
      <c r="B70" s="374"/>
      <c r="C70" s="375"/>
    </row>
    <row r="71" spans="2:3" s="373" customFormat="1">
      <c r="B71" s="374"/>
      <c r="C71" s="375"/>
    </row>
    <row r="72" spans="2:3" s="373" customFormat="1">
      <c r="B72" s="374"/>
      <c r="C72" s="375"/>
    </row>
    <row r="73" spans="2:3" s="373" customFormat="1">
      <c r="B73" s="374"/>
      <c r="C73" s="375"/>
    </row>
    <row r="74" spans="2:3" s="373" customFormat="1">
      <c r="B74" s="374"/>
      <c r="C74" s="375"/>
    </row>
    <row r="75" spans="2:3" s="373" customFormat="1">
      <c r="B75" s="374"/>
      <c r="C75" s="375"/>
    </row>
    <row r="76" spans="2:3" s="373" customFormat="1">
      <c r="B76" s="374"/>
      <c r="C76" s="375"/>
    </row>
    <row r="77" spans="2:3" s="373" customFormat="1">
      <c r="B77" s="374"/>
      <c r="C77" s="375"/>
    </row>
    <row r="78" spans="2:3" s="373" customFormat="1">
      <c r="B78" s="374"/>
      <c r="C78" s="375"/>
    </row>
    <row r="79" spans="2:3" s="373" customFormat="1">
      <c r="B79" s="374"/>
      <c r="C79" s="375"/>
    </row>
    <row r="80" spans="2:3" s="373" customFormat="1">
      <c r="B80" s="374"/>
      <c r="C80" s="375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49" sqref="I49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9"/>
      <c r="B1" s="570"/>
      <c r="C1" s="570"/>
      <c r="D1" s="570"/>
      <c r="E1" s="570"/>
      <c r="F1" s="570"/>
      <c r="G1" s="570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220</v>
      </c>
      <c r="D21" s="74" t="s">
        <v>211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108</v>
      </c>
      <c r="C22" s="9">
        <v>19107</v>
      </c>
      <c r="D22" s="9">
        <v>19968</v>
      </c>
      <c r="E22" s="109">
        <v>158</v>
      </c>
      <c r="F22" s="41">
        <f>SUM(C22/D22*100)</f>
        <v>95.688100961538453</v>
      </c>
      <c r="G22" s="96"/>
    </row>
    <row r="23" spans="1:9">
      <c r="A23" s="95">
        <v>2</v>
      </c>
      <c r="B23" s="7" t="s">
        <v>85</v>
      </c>
      <c r="C23" s="9">
        <v>18930</v>
      </c>
      <c r="D23" s="9">
        <v>16141</v>
      </c>
      <c r="E23" s="109">
        <v>101.6</v>
      </c>
      <c r="F23" s="41">
        <f>SUM(C23/D23*100)</f>
        <v>117.27897899758379</v>
      </c>
      <c r="G23" s="96"/>
    </row>
    <row r="24" spans="1:9">
      <c r="A24" s="95">
        <v>3</v>
      </c>
      <c r="B24" s="7" t="s">
        <v>156</v>
      </c>
      <c r="C24" s="9">
        <v>10780</v>
      </c>
      <c r="D24" s="9">
        <v>7695</v>
      </c>
      <c r="E24" s="109">
        <v>106.9</v>
      </c>
      <c r="F24" s="41">
        <f t="shared" ref="F24:F32" si="0">SUM(C24/D24*100)</f>
        <v>140.09096816114359</v>
      </c>
      <c r="G24" s="96"/>
    </row>
    <row r="25" spans="1:9">
      <c r="A25" s="95">
        <v>4</v>
      </c>
      <c r="B25" s="7" t="s">
        <v>117</v>
      </c>
      <c r="C25" s="9">
        <v>4542</v>
      </c>
      <c r="D25" s="9">
        <v>4816</v>
      </c>
      <c r="E25" s="109">
        <v>103.3</v>
      </c>
      <c r="F25" s="41">
        <f t="shared" si="0"/>
        <v>94.310631229235881</v>
      </c>
      <c r="G25" s="96"/>
    </row>
    <row r="26" spans="1:9" ht="13.5" customHeight="1">
      <c r="A26" s="95">
        <v>5</v>
      </c>
      <c r="B26" s="7" t="s">
        <v>106</v>
      </c>
      <c r="C26" s="9">
        <v>4361</v>
      </c>
      <c r="D26" s="6">
        <v>4497</v>
      </c>
      <c r="E26" s="109">
        <v>98.6</v>
      </c>
      <c r="F26" s="41">
        <f t="shared" si="0"/>
        <v>96.975761618857021</v>
      </c>
      <c r="G26" s="96"/>
    </row>
    <row r="27" spans="1:9" ht="13.5" customHeight="1">
      <c r="A27" s="95">
        <v>6</v>
      </c>
      <c r="B27" s="7" t="s">
        <v>115</v>
      </c>
      <c r="C27" s="9">
        <v>4043</v>
      </c>
      <c r="D27" s="9">
        <v>4467</v>
      </c>
      <c r="E27" s="109">
        <v>98.6</v>
      </c>
      <c r="F27" s="41">
        <f t="shared" si="0"/>
        <v>90.508171032012541</v>
      </c>
      <c r="G27" s="96"/>
    </row>
    <row r="28" spans="1:9" ht="13.5" customHeight="1">
      <c r="A28" s="95">
        <v>7</v>
      </c>
      <c r="B28" s="7" t="s">
        <v>227</v>
      </c>
      <c r="C28" s="101">
        <v>3450</v>
      </c>
      <c r="D28" s="101">
        <v>4639</v>
      </c>
      <c r="E28" s="109">
        <v>91.5</v>
      </c>
      <c r="F28" s="41">
        <f t="shared" si="0"/>
        <v>74.369476180211251</v>
      </c>
      <c r="G28" s="96"/>
    </row>
    <row r="29" spans="1:9" ht="13.5" customHeight="1">
      <c r="A29" s="95">
        <v>8</v>
      </c>
      <c r="B29" s="7" t="s">
        <v>88</v>
      </c>
      <c r="C29" s="101">
        <v>3127</v>
      </c>
      <c r="D29" s="101">
        <v>3136</v>
      </c>
      <c r="E29" s="109">
        <v>100</v>
      </c>
      <c r="F29" s="41">
        <f t="shared" si="0"/>
        <v>99.713010204081627</v>
      </c>
      <c r="G29" s="96"/>
    </row>
    <row r="30" spans="1:9" ht="13.5" customHeight="1">
      <c r="A30" s="95">
        <v>9</v>
      </c>
      <c r="B30" s="7" t="s">
        <v>157</v>
      </c>
      <c r="C30" s="101">
        <v>2942</v>
      </c>
      <c r="D30" s="101">
        <v>2593</v>
      </c>
      <c r="E30" s="109">
        <v>91.3</v>
      </c>
      <c r="F30" s="41">
        <f t="shared" si="0"/>
        <v>113.45931353644427</v>
      </c>
      <c r="G30" s="96"/>
    </row>
    <row r="31" spans="1:9" ht="13.5" customHeight="1" thickBot="1">
      <c r="A31" s="97">
        <v>10</v>
      </c>
      <c r="B31" s="7" t="s">
        <v>111</v>
      </c>
      <c r="C31" s="98">
        <v>2748</v>
      </c>
      <c r="D31" s="98">
        <v>2533</v>
      </c>
      <c r="E31" s="110">
        <v>98.8</v>
      </c>
      <c r="F31" s="41">
        <f t="shared" si="0"/>
        <v>108.48795894196606</v>
      </c>
      <c r="G31" s="99"/>
    </row>
    <row r="32" spans="1:9" ht="13.5" customHeight="1" thickBot="1">
      <c r="A32" s="80"/>
      <c r="B32" s="81" t="s">
        <v>59</v>
      </c>
      <c r="C32" s="82">
        <v>86687</v>
      </c>
      <c r="D32" s="82">
        <v>83210</v>
      </c>
      <c r="E32" s="83">
        <v>108.7</v>
      </c>
      <c r="F32" s="107">
        <f t="shared" si="0"/>
        <v>104.17858430477108</v>
      </c>
      <c r="G32" s="121">
        <v>91.2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220</v>
      </c>
      <c r="D53" s="74" t="s">
        <v>211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107770</v>
      </c>
      <c r="D54" s="9">
        <v>109389</v>
      </c>
      <c r="E54" s="41">
        <v>99.4</v>
      </c>
      <c r="F54" s="41">
        <f t="shared" ref="F54:F64" si="1">SUM(C54/D54*100)</f>
        <v>98.51996087357962</v>
      </c>
      <c r="G54" s="96"/>
      <c r="K54" s="328"/>
    </row>
    <row r="55" spans="1:11">
      <c r="A55" s="95">
        <v>2</v>
      </c>
      <c r="B55" s="304" t="s">
        <v>117</v>
      </c>
      <c r="C55" s="9">
        <v>21768</v>
      </c>
      <c r="D55" s="9">
        <v>19461</v>
      </c>
      <c r="E55" s="41">
        <v>101.4</v>
      </c>
      <c r="F55" s="41">
        <f t="shared" si="1"/>
        <v>111.85447818714351</v>
      </c>
      <c r="G55" s="96"/>
    </row>
    <row r="56" spans="1:11">
      <c r="A56" s="95">
        <v>3</v>
      </c>
      <c r="B56" s="304" t="s">
        <v>88</v>
      </c>
      <c r="C56" s="9">
        <v>16323</v>
      </c>
      <c r="D56" s="9">
        <v>13964</v>
      </c>
      <c r="E56" s="41">
        <v>67.7</v>
      </c>
      <c r="F56" s="41">
        <f t="shared" si="1"/>
        <v>116.89344027499284</v>
      </c>
      <c r="G56" s="96"/>
    </row>
    <row r="57" spans="1:11">
      <c r="A57" s="95">
        <v>4</v>
      </c>
      <c r="B57" s="304" t="s">
        <v>110</v>
      </c>
      <c r="C57" s="9">
        <v>15498</v>
      </c>
      <c r="D57" s="9">
        <v>25218</v>
      </c>
      <c r="E57" s="469">
        <v>100.8</v>
      </c>
      <c r="F57" s="41">
        <f t="shared" si="1"/>
        <v>61.45610278372591</v>
      </c>
      <c r="G57" s="96"/>
    </row>
    <row r="58" spans="1:11">
      <c r="A58" s="95">
        <v>5</v>
      </c>
      <c r="B58" s="304" t="s">
        <v>109</v>
      </c>
      <c r="C58" s="9">
        <v>11476</v>
      </c>
      <c r="D58" s="9">
        <v>8537</v>
      </c>
      <c r="E58" s="41">
        <v>98.3</v>
      </c>
      <c r="F58" s="232">
        <f t="shared" si="1"/>
        <v>134.42661356448403</v>
      </c>
      <c r="G58" s="96"/>
    </row>
    <row r="59" spans="1:11">
      <c r="A59" s="95">
        <v>6</v>
      </c>
      <c r="B59" s="304" t="s">
        <v>108</v>
      </c>
      <c r="C59" s="9">
        <v>10424</v>
      </c>
      <c r="D59" s="9">
        <v>15379</v>
      </c>
      <c r="E59" s="41">
        <v>95.7</v>
      </c>
      <c r="F59" s="41">
        <f t="shared" si="1"/>
        <v>67.780739970089087</v>
      </c>
      <c r="G59" s="96"/>
    </row>
    <row r="60" spans="1:11">
      <c r="A60" s="95">
        <v>7</v>
      </c>
      <c r="B60" s="304" t="s">
        <v>115</v>
      </c>
      <c r="C60" s="9">
        <v>9463</v>
      </c>
      <c r="D60" s="9">
        <v>8890</v>
      </c>
      <c r="E60" s="142">
        <v>101.6</v>
      </c>
      <c r="F60" s="41">
        <f t="shared" si="1"/>
        <v>106.44544431946005</v>
      </c>
      <c r="G60" s="96"/>
    </row>
    <row r="61" spans="1:11">
      <c r="A61" s="95">
        <v>8</v>
      </c>
      <c r="B61" s="304" t="s">
        <v>87</v>
      </c>
      <c r="C61" s="9">
        <v>6504</v>
      </c>
      <c r="D61" s="9">
        <v>5041</v>
      </c>
      <c r="E61" s="41">
        <v>100</v>
      </c>
      <c r="F61" s="41">
        <f t="shared" si="1"/>
        <v>129.02201944058717</v>
      </c>
      <c r="G61" s="96"/>
    </row>
    <row r="62" spans="1:11">
      <c r="A62" s="95">
        <v>9</v>
      </c>
      <c r="B62" s="304" t="s">
        <v>164</v>
      </c>
      <c r="C62" s="9">
        <v>5562</v>
      </c>
      <c r="D62" s="9">
        <v>7667</v>
      </c>
      <c r="E62" s="41">
        <v>112.1</v>
      </c>
      <c r="F62" s="41">
        <f t="shared" si="1"/>
        <v>72.544671970783881</v>
      </c>
      <c r="G62" s="96"/>
    </row>
    <row r="63" spans="1:11" ht="14.25" thickBot="1">
      <c r="A63" s="100">
        <v>10</v>
      </c>
      <c r="B63" s="304" t="s">
        <v>111</v>
      </c>
      <c r="C63" s="101">
        <v>5038</v>
      </c>
      <c r="D63" s="101">
        <v>674</v>
      </c>
      <c r="E63" s="102">
        <v>84.8</v>
      </c>
      <c r="F63" s="41">
        <f t="shared" si="1"/>
        <v>747.47774480712167</v>
      </c>
      <c r="G63" s="104"/>
      <c r="H63" s="21"/>
    </row>
    <row r="64" spans="1:11" ht="14.25" thickBot="1">
      <c r="A64" s="80"/>
      <c r="B64" s="105" t="s">
        <v>62</v>
      </c>
      <c r="C64" s="106">
        <v>222127</v>
      </c>
      <c r="D64" s="106">
        <v>230170</v>
      </c>
      <c r="E64" s="107">
        <v>95.3</v>
      </c>
      <c r="F64" s="300">
        <f t="shared" si="1"/>
        <v>96.505626276230615</v>
      </c>
      <c r="G64" s="121">
        <v>57.5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66" sqref="E6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220</v>
      </c>
      <c r="D21" s="74" t="s">
        <v>211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4" t="s">
        <v>114</v>
      </c>
      <c r="C22" s="9">
        <v>68198</v>
      </c>
      <c r="D22" s="9">
        <v>66764</v>
      </c>
      <c r="E22" s="41">
        <v>101.6</v>
      </c>
      <c r="F22" s="41">
        <f>SUM(C22/D22*100)</f>
        <v>102.14786411838715</v>
      </c>
      <c r="G22" s="96"/>
    </row>
    <row r="23" spans="1:11">
      <c r="A23" s="28">
        <v>2</v>
      </c>
      <c r="B23" s="304" t="s">
        <v>106</v>
      </c>
      <c r="C23" s="9">
        <v>41212</v>
      </c>
      <c r="D23" s="9">
        <v>36666</v>
      </c>
      <c r="E23" s="41">
        <v>116.1</v>
      </c>
      <c r="F23" s="41">
        <f t="shared" ref="F23:F32" si="0">SUM(C23/D23*100)</f>
        <v>112.39840724376806</v>
      </c>
      <c r="G23" s="96"/>
    </row>
    <row r="24" spans="1:11" ht="13.5" customHeight="1">
      <c r="A24" s="28">
        <v>3</v>
      </c>
      <c r="B24" s="304" t="s">
        <v>190</v>
      </c>
      <c r="C24" s="9">
        <v>37394</v>
      </c>
      <c r="D24" s="9">
        <v>32955</v>
      </c>
      <c r="E24" s="66">
        <v>92.7</v>
      </c>
      <c r="F24" s="41">
        <f t="shared" si="0"/>
        <v>113.46988317402517</v>
      </c>
      <c r="G24" s="96"/>
    </row>
    <row r="25" spans="1:11">
      <c r="A25" s="28">
        <v>4</v>
      </c>
      <c r="B25" s="304" t="s">
        <v>116</v>
      </c>
      <c r="C25" s="9">
        <v>35504</v>
      </c>
      <c r="D25" s="9">
        <v>20442</v>
      </c>
      <c r="E25" s="41">
        <v>120.9</v>
      </c>
      <c r="F25" s="41">
        <f t="shared" si="0"/>
        <v>173.68163584776443</v>
      </c>
      <c r="G25" s="96"/>
    </row>
    <row r="26" spans="1:11">
      <c r="A26" s="28">
        <v>5</v>
      </c>
      <c r="B26" s="304" t="s">
        <v>157</v>
      </c>
      <c r="C26" s="9">
        <v>24949</v>
      </c>
      <c r="D26" s="9">
        <v>22438</v>
      </c>
      <c r="E26" s="41">
        <v>100.5</v>
      </c>
      <c r="F26" s="41">
        <f t="shared" si="0"/>
        <v>111.19083697299223</v>
      </c>
      <c r="G26" s="96"/>
    </row>
    <row r="27" spans="1:11" ht="13.5" customHeight="1">
      <c r="A27" s="28">
        <v>6</v>
      </c>
      <c r="B27" s="304" t="s">
        <v>117</v>
      </c>
      <c r="C27" s="9">
        <v>21936</v>
      </c>
      <c r="D27" s="9">
        <v>23071</v>
      </c>
      <c r="E27" s="41">
        <v>89</v>
      </c>
      <c r="F27" s="41">
        <f t="shared" si="0"/>
        <v>95.080403970352393</v>
      </c>
      <c r="G27" s="96"/>
      <c r="K27" t="s">
        <v>202</v>
      </c>
    </row>
    <row r="28" spans="1:11" ht="13.5" customHeight="1">
      <c r="A28" s="28">
        <v>7</v>
      </c>
      <c r="B28" s="304" t="s">
        <v>88</v>
      </c>
      <c r="C28" s="9">
        <v>18513</v>
      </c>
      <c r="D28" s="9">
        <v>18879</v>
      </c>
      <c r="E28" s="459">
        <v>104</v>
      </c>
      <c r="F28" s="232">
        <f t="shared" si="0"/>
        <v>98.061337994597181</v>
      </c>
      <c r="G28" s="96"/>
    </row>
    <row r="29" spans="1:11">
      <c r="A29" s="28">
        <v>8</v>
      </c>
      <c r="B29" s="304" t="s">
        <v>110</v>
      </c>
      <c r="C29" s="9">
        <v>18112</v>
      </c>
      <c r="D29" s="9">
        <v>14811</v>
      </c>
      <c r="E29" s="41">
        <v>101.9</v>
      </c>
      <c r="F29" s="41">
        <f t="shared" si="0"/>
        <v>122.28748902842482</v>
      </c>
      <c r="G29" s="96"/>
    </row>
    <row r="30" spans="1:11">
      <c r="A30" s="28">
        <v>9</v>
      </c>
      <c r="B30" s="304" t="s">
        <v>111</v>
      </c>
      <c r="C30" s="9">
        <v>18076</v>
      </c>
      <c r="D30" s="9">
        <v>13721</v>
      </c>
      <c r="E30" s="41">
        <v>106.6</v>
      </c>
      <c r="F30" s="232">
        <f t="shared" si="0"/>
        <v>131.73966912032651</v>
      </c>
      <c r="G30" s="96"/>
    </row>
    <row r="31" spans="1:11" ht="14.25" thickBot="1">
      <c r="A31" s="108">
        <v>10</v>
      </c>
      <c r="B31" s="304" t="s">
        <v>85</v>
      </c>
      <c r="C31" s="101">
        <v>15632</v>
      </c>
      <c r="D31" s="101">
        <v>17511</v>
      </c>
      <c r="E31" s="102">
        <v>100.1</v>
      </c>
      <c r="F31" s="102">
        <f t="shared" si="0"/>
        <v>89.269601964479477</v>
      </c>
      <c r="G31" s="104"/>
    </row>
    <row r="32" spans="1:11" ht="14.25" thickBot="1">
      <c r="A32" s="80"/>
      <c r="B32" s="81" t="s">
        <v>64</v>
      </c>
      <c r="C32" s="82">
        <v>389376</v>
      </c>
      <c r="D32" s="82">
        <v>357361</v>
      </c>
      <c r="E32" s="85">
        <v>105.6</v>
      </c>
      <c r="F32" s="107">
        <f t="shared" si="0"/>
        <v>108.95872800893214</v>
      </c>
      <c r="G32" s="121">
        <v>47.9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220</v>
      </c>
      <c r="D53" s="74" t="s">
        <v>211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32479</v>
      </c>
      <c r="D54" s="9">
        <v>26876</v>
      </c>
      <c r="E54" s="109">
        <v>96.4</v>
      </c>
      <c r="F54" s="41">
        <f>SUM(C54/D54*100)</f>
        <v>120.84759636850721</v>
      </c>
      <c r="G54" s="96"/>
    </row>
    <row r="55" spans="1:8">
      <c r="A55" s="95">
        <v>2</v>
      </c>
      <c r="B55" s="7" t="s">
        <v>85</v>
      </c>
      <c r="C55" s="9">
        <v>8723</v>
      </c>
      <c r="D55" s="9">
        <v>5092</v>
      </c>
      <c r="E55" s="109">
        <v>227.6</v>
      </c>
      <c r="F55" s="41">
        <f t="shared" ref="F55:F64" si="1">SUM(C55/D55*100)</f>
        <v>171.30793401413982</v>
      </c>
      <c r="G55" s="96"/>
    </row>
    <row r="56" spans="1:8">
      <c r="A56" s="95">
        <v>3</v>
      </c>
      <c r="B56" s="304" t="s">
        <v>117</v>
      </c>
      <c r="C56" s="9">
        <v>1510</v>
      </c>
      <c r="D56" s="9">
        <v>1576</v>
      </c>
      <c r="E56" s="109">
        <v>89.6</v>
      </c>
      <c r="F56" s="41">
        <f t="shared" si="1"/>
        <v>95.812182741116743</v>
      </c>
      <c r="G56" s="96"/>
    </row>
    <row r="57" spans="1:8">
      <c r="A57" s="95">
        <v>4</v>
      </c>
      <c r="B57" s="304" t="s">
        <v>157</v>
      </c>
      <c r="C57" s="9">
        <v>1506</v>
      </c>
      <c r="D57" s="9">
        <v>865</v>
      </c>
      <c r="E57" s="109">
        <v>129.69999999999999</v>
      </c>
      <c r="F57" s="41">
        <f t="shared" si="1"/>
        <v>174.10404624277456</v>
      </c>
      <c r="G57" s="96"/>
      <c r="H57" s="63"/>
    </row>
    <row r="58" spans="1:8">
      <c r="A58" s="95">
        <v>5</v>
      </c>
      <c r="B58" s="304" t="s">
        <v>106</v>
      </c>
      <c r="C58" s="9">
        <v>1408</v>
      </c>
      <c r="D58" s="9">
        <v>1315</v>
      </c>
      <c r="E58" s="70">
        <v>107.1</v>
      </c>
      <c r="F58" s="41">
        <f t="shared" si="1"/>
        <v>107.0722433460076</v>
      </c>
      <c r="G58" s="96"/>
    </row>
    <row r="59" spans="1:8">
      <c r="A59" s="95">
        <v>6</v>
      </c>
      <c r="B59" s="304" t="s">
        <v>114</v>
      </c>
      <c r="C59" s="9">
        <v>1202</v>
      </c>
      <c r="D59" s="9">
        <v>1791</v>
      </c>
      <c r="E59" s="109">
        <v>105.3</v>
      </c>
      <c r="F59" s="41">
        <f t="shared" si="1"/>
        <v>67.113344500279169</v>
      </c>
      <c r="G59" s="96"/>
    </row>
    <row r="60" spans="1:8">
      <c r="A60" s="95">
        <v>7</v>
      </c>
      <c r="B60" s="304" t="s">
        <v>109</v>
      </c>
      <c r="C60" s="9">
        <v>855</v>
      </c>
      <c r="D60" s="9">
        <v>411</v>
      </c>
      <c r="E60" s="109">
        <v>104.7</v>
      </c>
      <c r="F60" s="41">
        <f t="shared" si="1"/>
        <v>208.02919708029196</v>
      </c>
      <c r="G60" s="96"/>
    </row>
    <row r="61" spans="1:8">
      <c r="A61" s="95">
        <v>8</v>
      </c>
      <c r="B61" s="304" t="s">
        <v>217</v>
      </c>
      <c r="C61" s="9">
        <v>682</v>
      </c>
      <c r="D61" s="9">
        <v>511</v>
      </c>
      <c r="E61" s="109">
        <v>93.2</v>
      </c>
      <c r="F61" s="41">
        <f t="shared" si="1"/>
        <v>133.46379647749512</v>
      </c>
      <c r="G61" s="96"/>
    </row>
    <row r="62" spans="1:8">
      <c r="A62" s="95">
        <v>9</v>
      </c>
      <c r="B62" s="304" t="s">
        <v>115</v>
      </c>
      <c r="C62" s="9">
        <v>576</v>
      </c>
      <c r="D62" s="9">
        <v>552</v>
      </c>
      <c r="E62" s="109">
        <v>40.799999999999997</v>
      </c>
      <c r="F62" s="232">
        <f t="shared" si="1"/>
        <v>104.34782608695652</v>
      </c>
      <c r="G62" s="96"/>
    </row>
    <row r="63" spans="1:8" ht="14.25" thickBot="1">
      <c r="A63" s="97">
        <v>10</v>
      </c>
      <c r="B63" s="304" t="s">
        <v>227</v>
      </c>
      <c r="C63" s="98">
        <v>537</v>
      </c>
      <c r="D63" s="98">
        <v>482</v>
      </c>
      <c r="E63" s="110">
        <v>93.4</v>
      </c>
      <c r="F63" s="41">
        <f t="shared" si="1"/>
        <v>111.41078838174275</v>
      </c>
      <c r="G63" s="99"/>
    </row>
    <row r="64" spans="1:8" ht="14.25" thickBot="1">
      <c r="A64" s="80"/>
      <c r="B64" s="81" t="s">
        <v>60</v>
      </c>
      <c r="C64" s="82">
        <v>50907</v>
      </c>
      <c r="D64" s="82">
        <v>42824</v>
      </c>
      <c r="E64" s="83">
        <v>105.4</v>
      </c>
      <c r="F64" s="107">
        <f t="shared" si="1"/>
        <v>118.87492994582477</v>
      </c>
      <c r="G64" s="121">
        <v>81.8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H45" sqref="H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220</v>
      </c>
      <c r="D20" s="74" t="s">
        <v>211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4" t="s">
        <v>117</v>
      </c>
      <c r="C21" s="9">
        <v>24997</v>
      </c>
      <c r="D21" s="9">
        <v>18216</v>
      </c>
      <c r="E21" s="109">
        <v>63.4</v>
      </c>
      <c r="F21" s="41">
        <f t="shared" ref="F21:F31" si="0">SUM(C21/D21*100)</f>
        <v>137.22551602986385</v>
      </c>
      <c r="G21" s="96"/>
    </row>
    <row r="22" spans="1:7">
      <c r="A22" s="95">
        <v>2</v>
      </c>
      <c r="B22" s="304" t="s">
        <v>192</v>
      </c>
      <c r="C22" s="9">
        <v>15816</v>
      </c>
      <c r="D22" s="9">
        <v>14317</v>
      </c>
      <c r="E22" s="109">
        <v>99.9</v>
      </c>
      <c r="F22" s="41">
        <f t="shared" si="0"/>
        <v>110.47007054550535</v>
      </c>
      <c r="G22" s="96"/>
    </row>
    <row r="23" spans="1:7" ht="13.5" customHeight="1">
      <c r="A23" s="95">
        <v>3</v>
      </c>
      <c r="B23" s="304" t="s">
        <v>108</v>
      </c>
      <c r="C23" s="9">
        <v>13501</v>
      </c>
      <c r="D23" s="9">
        <v>14966</v>
      </c>
      <c r="E23" s="109">
        <v>104.6</v>
      </c>
      <c r="F23" s="41">
        <f t="shared" si="0"/>
        <v>90.21114526259521</v>
      </c>
      <c r="G23" s="96"/>
    </row>
    <row r="24" spans="1:7" ht="13.5" customHeight="1">
      <c r="A24" s="95">
        <v>4</v>
      </c>
      <c r="B24" s="304" t="s">
        <v>106</v>
      </c>
      <c r="C24" s="9">
        <v>9085</v>
      </c>
      <c r="D24" s="9">
        <v>15843</v>
      </c>
      <c r="E24" s="109">
        <v>112.6</v>
      </c>
      <c r="F24" s="41">
        <f t="shared" si="0"/>
        <v>57.343937385596163</v>
      </c>
      <c r="G24" s="96"/>
    </row>
    <row r="25" spans="1:7" ht="13.5" customHeight="1">
      <c r="A25" s="95">
        <v>5</v>
      </c>
      <c r="B25" s="304" t="s">
        <v>109</v>
      </c>
      <c r="C25" s="9">
        <v>8078</v>
      </c>
      <c r="D25" s="9">
        <v>7112</v>
      </c>
      <c r="E25" s="109">
        <v>108.6</v>
      </c>
      <c r="F25" s="41">
        <f t="shared" si="0"/>
        <v>113.58267716535433</v>
      </c>
      <c r="G25" s="96"/>
    </row>
    <row r="26" spans="1:7" ht="13.5" customHeight="1">
      <c r="A26" s="95">
        <v>6</v>
      </c>
      <c r="B26" s="304" t="s">
        <v>110</v>
      </c>
      <c r="C26" s="9">
        <v>7914</v>
      </c>
      <c r="D26" s="9">
        <v>4991</v>
      </c>
      <c r="E26" s="109">
        <v>88.3</v>
      </c>
      <c r="F26" s="232">
        <f t="shared" si="0"/>
        <v>158.56541775195353</v>
      </c>
      <c r="G26" s="96"/>
    </row>
    <row r="27" spans="1:7" ht="13.5" customHeight="1">
      <c r="A27" s="95">
        <v>7</v>
      </c>
      <c r="B27" s="304" t="s">
        <v>87</v>
      </c>
      <c r="C27" s="9">
        <v>4969</v>
      </c>
      <c r="D27" s="9">
        <v>6005</v>
      </c>
      <c r="E27" s="109">
        <v>106.1</v>
      </c>
      <c r="F27" s="232">
        <f t="shared" si="0"/>
        <v>82.747710241465441</v>
      </c>
      <c r="G27" s="96"/>
    </row>
    <row r="28" spans="1:7" ht="13.5" customHeight="1">
      <c r="A28" s="95">
        <v>8</v>
      </c>
      <c r="B28" s="304" t="s">
        <v>164</v>
      </c>
      <c r="C28" s="9">
        <v>4356</v>
      </c>
      <c r="D28" s="9">
        <v>4724</v>
      </c>
      <c r="E28" s="109">
        <v>100.6</v>
      </c>
      <c r="F28" s="41">
        <f t="shared" si="0"/>
        <v>92.209991532599489</v>
      </c>
      <c r="G28" s="96"/>
    </row>
    <row r="29" spans="1:7" ht="13.5" customHeight="1">
      <c r="A29" s="95">
        <v>9</v>
      </c>
      <c r="B29" s="304" t="s">
        <v>115</v>
      </c>
      <c r="C29" s="111">
        <v>3832</v>
      </c>
      <c r="D29" s="101">
        <v>2719</v>
      </c>
      <c r="E29" s="112">
        <v>115.9</v>
      </c>
      <c r="F29" s="41">
        <f t="shared" si="0"/>
        <v>140.93416697315189</v>
      </c>
      <c r="G29" s="96"/>
    </row>
    <row r="30" spans="1:7" ht="13.5" customHeight="1" thickBot="1">
      <c r="A30" s="100">
        <v>10</v>
      </c>
      <c r="B30" s="304" t="s">
        <v>111</v>
      </c>
      <c r="C30" s="101">
        <v>2995</v>
      </c>
      <c r="D30" s="101">
        <v>2993</v>
      </c>
      <c r="E30" s="112">
        <v>100.3</v>
      </c>
      <c r="F30" s="102">
        <f t="shared" si="0"/>
        <v>100.06682258603408</v>
      </c>
      <c r="G30" s="104"/>
    </row>
    <row r="31" spans="1:7" ht="13.5" customHeight="1" thickBot="1">
      <c r="A31" s="80"/>
      <c r="B31" s="81" t="s">
        <v>66</v>
      </c>
      <c r="C31" s="82">
        <v>108970</v>
      </c>
      <c r="D31" s="82">
        <v>102866</v>
      </c>
      <c r="E31" s="83">
        <v>90.5</v>
      </c>
      <c r="F31" s="107">
        <f t="shared" si="0"/>
        <v>105.93393346684034</v>
      </c>
      <c r="G31" s="121">
        <v>82.2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220</v>
      </c>
      <c r="D53" s="74" t="s">
        <v>211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46976</v>
      </c>
      <c r="D54" s="9">
        <v>35074</v>
      </c>
      <c r="E54" s="41">
        <v>98.6</v>
      </c>
      <c r="F54" s="41">
        <f t="shared" ref="F54:F64" si="1">SUM(C54/D54*100)</f>
        <v>133.93396818155898</v>
      </c>
      <c r="G54" s="96"/>
    </row>
    <row r="55" spans="1:7">
      <c r="A55" s="95">
        <v>2</v>
      </c>
      <c r="B55" s="304" t="s">
        <v>88</v>
      </c>
      <c r="C55" s="6">
        <v>25962</v>
      </c>
      <c r="D55" s="9">
        <v>23971</v>
      </c>
      <c r="E55" s="41">
        <v>102.4</v>
      </c>
      <c r="F55" s="41">
        <f t="shared" si="1"/>
        <v>108.30586959242419</v>
      </c>
      <c r="G55" s="96"/>
    </row>
    <row r="56" spans="1:7">
      <c r="A56" s="95">
        <v>3</v>
      </c>
      <c r="B56" s="304" t="s">
        <v>157</v>
      </c>
      <c r="C56" s="6">
        <v>25375</v>
      </c>
      <c r="D56" s="9">
        <v>22379</v>
      </c>
      <c r="E56" s="469">
        <v>98</v>
      </c>
      <c r="F56" s="41">
        <f t="shared" si="1"/>
        <v>113.38755082890211</v>
      </c>
      <c r="G56" s="96"/>
    </row>
    <row r="57" spans="1:7">
      <c r="A57" s="95">
        <v>4</v>
      </c>
      <c r="B57" s="304" t="s">
        <v>210</v>
      </c>
      <c r="C57" s="6">
        <v>23858</v>
      </c>
      <c r="D57" s="6">
        <v>20392</v>
      </c>
      <c r="E57" s="41">
        <v>103.7</v>
      </c>
      <c r="F57" s="41">
        <f t="shared" si="1"/>
        <v>116.99686151431933</v>
      </c>
      <c r="G57" s="96"/>
    </row>
    <row r="58" spans="1:7">
      <c r="A58" s="95">
        <v>5</v>
      </c>
      <c r="B58" s="304" t="s">
        <v>109</v>
      </c>
      <c r="C58" s="6">
        <v>17561</v>
      </c>
      <c r="D58" s="9">
        <v>14787</v>
      </c>
      <c r="E58" s="41">
        <v>96.5</v>
      </c>
      <c r="F58" s="41">
        <f t="shared" si="1"/>
        <v>118.75972137688511</v>
      </c>
      <c r="G58" s="96"/>
    </row>
    <row r="59" spans="1:7">
      <c r="A59" s="95">
        <v>6</v>
      </c>
      <c r="B59" s="304" t="s">
        <v>111</v>
      </c>
      <c r="C59" s="6">
        <v>16835</v>
      </c>
      <c r="D59" s="9">
        <v>14473</v>
      </c>
      <c r="E59" s="41">
        <v>106.3</v>
      </c>
      <c r="F59" s="41">
        <f t="shared" si="1"/>
        <v>116.32004422027222</v>
      </c>
      <c r="G59" s="96"/>
    </row>
    <row r="60" spans="1:7">
      <c r="A60" s="95">
        <v>7</v>
      </c>
      <c r="B60" s="304" t="s">
        <v>85</v>
      </c>
      <c r="C60" s="6">
        <v>13820</v>
      </c>
      <c r="D60" s="9">
        <v>16935</v>
      </c>
      <c r="E60" s="41">
        <v>100.9</v>
      </c>
      <c r="F60" s="41">
        <f t="shared" si="1"/>
        <v>81.606141127841752</v>
      </c>
      <c r="G60" s="96"/>
    </row>
    <row r="61" spans="1:7">
      <c r="A61" s="95">
        <v>8</v>
      </c>
      <c r="B61" s="304" t="s">
        <v>115</v>
      </c>
      <c r="C61" s="6">
        <v>12988</v>
      </c>
      <c r="D61" s="9">
        <v>11211</v>
      </c>
      <c r="E61" s="41">
        <v>101.3</v>
      </c>
      <c r="F61" s="41">
        <f t="shared" si="1"/>
        <v>115.85050396931584</v>
      </c>
      <c r="G61" s="96"/>
    </row>
    <row r="62" spans="1:7">
      <c r="A62" s="95">
        <v>9</v>
      </c>
      <c r="B62" s="304" t="s">
        <v>156</v>
      </c>
      <c r="C62" s="111">
        <v>11918</v>
      </c>
      <c r="D62" s="101">
        <v>12560</v>
      </c>
      <c r="E62" s="102">
        <v>112.1</v>
      </c>
      <c r="F62" s="41">
        <f t="shared" si="1"/>
        <v>94.888535031847127</v>
      </c>
      <c r="G62" s="96"/>
    </row>
    <row r="63" spans="1:7" ht="14.25" thickBot="1">
      <c r="A63" s="100">
        <v>10</v>
      </c>
      <c r="B63" s="304" t="s">
        <v>217</v>
      </c>
      <c r="C63" s="111">
        <v>10414</v>
      </c>
      <c r="D63" s="101">
        <v>11000</v>
      </c>
      <c r="E63" s="102">
        <v>93.1</v>
      </c>
      <c r="F63" s="102">
        <f t="shared" si="1"/>
        <v>94.672727272727272</v>
      </c>
      <c r="G63" s="104"/>
    </row>
    <row r="64" spans="1:7" ht="14.25" thickBot="1">
      <c r="A64" s="80"/>
      <c r="B64" s="81" t="s">
        <v>62</v>
      </c>
      <c r="C64" s="82">
        <v>253081</v>
      </c>
      <c r="D64" s="82">
        <v>227736</v>
      </c>
      <c r="E64" s="85">
        <v>102.1</v>
      </c>
      <c r="F64" s="107">
        <f t="shared" si="1"/>
        <v>111.12911441318016</v>
      </c>
      <c r="G64" s="121">
        <v>58.5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T16" sqref="T16"/>
    </sheetView>
  </sheetViews>
  <sheetFormatPr defaultRowHeight="13.5"/>
  <cols>
    <col min="1" max="1" width="9.375" style="316" customWidth="1"/>
    <col min="2" max="2" width="6.625" style="316" customWidth="1"/>
    <col min="3" max="3" width="6.875" style="316" customWidth="1"/>
    <col min="4" max="4" width="6.125" style="316" customWidth="1"/>
    <col min="5" max="5" width="6.625" style="316" customWidth="1"/>
    <col min="6" max="13" width="6.125" style="316" customWidth="1"/>
    <col min="14" max="14" width="8.625" style="316" customWidth="1"/>
    <col min="15" max="15" width="8.375" style="316" customWidth="1"/>
    <col min="16" max="16" width="5" style="316" customWidth="1"/>
    <col min="17" max="17" width="11.25" style="214" customWidth="1"/>
    <col min="18" max="18" width="12.5" style="316" customWidth="1"/>
    <col min="19" max="26" width="7.625" style="316" customWidth="1"/>
    <col min="27" max="16384" width="9" style="316"/>
  </cols>
  <sheetData>
    <row r="6" spans="1:17">
      <c r="Q6" s="421"/>
    </row>
    <row r="10" spans="1:17">
      <c r="O10" s="277"/>
    </row>
    <row r="15" spans="1:17" ht="12.75" customHeight="1"/>
    <row r="16" spans="1:17" ht="11.1" customHeight="1">
      <c r="A16" s="16"/>
      <c r="B16" s="211" t="s">
        <v>102</v>
      </c>
      <c r="C16" s="211" t="s">
        <v>103</v>
      </c>
      <c r="D16" s="211" t="s">
        <v>104</v>
      </c>
      <c r="E16" s="211" t="s">
        <v>93</v>
      </c>
      <c r="F16" s="211" t="s">
        <v>94</v>
      </c>
      <c r="G16" s="211" t="s">
        <v>95</v>
      </c>
      <c r="H16" s="211" t="s">
        <v>96</v>
      </c>
      <c r="I16" s="211" t="s">
        <v>97</v>
      </c>
      <c r="J16" s="211" t="s">
        <v>98</v>
      </c>
      <c r="K16" s="211" t="s">
        <v>99</v>
      </c>
      <c r="L16" s="211" t="s">
        <v>100</v>
      </c>
      <c r="M16" s="283" t="s">
        <v>101</v>
      </c>
      <c r="N16" s="285" t="s">
        <v>149</v>
      </c>
      <c r="O16" s="211" t="s">
        <v>151</v>
      </c>
    </row>
    <row r="17" spans="1:27" ht="11.1" customHeight="1">
      <c r="A17" s="10" t="s">
        <v>194</v>
      </c>
      <c r="B17" s="208">
        <v>71.900000000000006</v>
      </c>
      <c r="C17" s="208">
        <v>72.8</v>
      </c>
      <c r="D17" s="208">
        <v>70.8</v>
      </c>
      <c r="E17" s="208">
        <v>69.3</v>
      </c>
      <c r="F17" s="208">
        <v>67.3</v>
      </c>
      <c r="G17" s="208">
        <v>67.400000000000006</v>
      </c>
      <c r="H17" s="208">
        <v>65.900000000000006</v>
      </c>
      <c r="I17" s="208">
        <v>59.5</v>
      </c>
      <c r="J17" s="208">
        <v>62.3</v>
      </c>
      <c r="K17" s="208">
        <v>71.400000000000006</v>
      </c>
      <c r="L17" s="208">
        <v>58.5</v>
      </c>
      <c r="M17" s="209">
        <v>59.7</v>
      </c>
      <c r="N17" s="287">
        <f>SUM(B17:M17)</f>
        <v>796.8</v>
      </c>
      <c r="O17" s="286">
        <v>89</v>
      </c>
      <c r="P17" s="202"/>
      <c r="Q17" s="288"/>
      <c r="R17" s="289"/>
      <c r="S17" s="289"/>
      <c r="T17" s="202"/>
      <c r="U17" s="202"/>
      <c r="V17" s="202"/>
      <c r="W17" s="202"/>
      <c r="X17" s="202"/>
      <c r="Y17" s="202"/>
      <c r="Z17" s="1"/>
      <c r="AA17" s="1"/>
    </row>
    <row r="18" spans="1:27" ht="11.1" customHeight="1">
      <c r="A18" s="10" t="s">
        <v>197</v>
      </c>
      <c r="B18" s="208">
        <v>55.9</v>
      </c>
      <c r="C18" s="208">
        <v>51.2</v>
      </c>
      <c r="D18" s="208">
        <v>69.599999999999994</v>
      </c>
      <c r="E18" s="208">
        <v>75</v>
      </c>
      <c r="F18" s="208">
        <v>69</v>
      </c>
      <c r="G18" s="208">
        <v>73.8</v>
      </c>
      <c r="H18" s="208">
        <v>72.400000000000006</v>
      </c>
      <c r="I18" s="208">
        <v>71.8</v>
      </c>
      <c r="J18" s="208">
        <v>69.3</v>
      </c>
      <c r="K18" s="208">
        <v>71.099999999999994</v>
      </c>
      <c r="L18" s="208">
        <v>59.4</v>
      </c>
      <c r="M18" s="209">
        <v>58.7</v>
      </c>
      <c r="N18" s="287">
        <f>SUM(B18:M18)</f>
        <v>797.19999999999993</v>
      </c>
      <c r="O18" s="286">
        <f t="shared" ref="O18:O21" si="0">ROUND(N18/N17*100,1)</f>
        <v>100.1</v>
      </c>
      <c r="P18" s="202"/>
      <c r="Q18" s="289"/>
      <c r="R18" s="289"/>
      <c r="S18" s="289"/>
      <c r="T18" s="202"/>
      <c r="U18" s="202"/>
      <c r="V18" s="202"/>
      <c r="W18" s="202"/>
      <c r="X18" s="202"/>
      <c r="Y18" s="202"/>
      <c r="Z18" s="1"/>
      <c r="AA18" s="1"/>
    </row>
    <row r="19" spans="1:27" ht="11.1" customHeight="1">
      <c r="A19" s="10" t="s">
        <v>203</v>
      </c>
      <c r="B19" s="208">
        <v>49.3</v>
      </c>
      <c r="C19" s="208">
        <v>64.900000000000006</v>
      </c>
      <c r="D19" s="208">
        <v>65.8</v>
      </c>
      <c r="E19" s="208">
        <v>72.599999999999994</v>
      </c>
      <c r="F19" s="208">
        <v>63.4</v>
      </c>
      <c r="G19" s="208">
        <v>66.2</v>
      </c>
      <c r="H19" s="210">
        <v>68</v>
      </c>
      <c r="I19" s="208">
        <v>72.900000000000006</v>
      </c>
      <c r="J19" s="208">
        <v>69.599999999999994</v>
      </c>
      <c r="K19" s="208">
        <v>66.400000000000006</v>
      </c>
      <c r="L19" s="208">
        <v>65.099999999999994</v>
      </c>
      <c r="M19" s="209">
        <v>62.1</v>
      </c>
      <c r="N19" s="287">
        <f>SUM(B19:M19)</f>
        <v>786.30000000000007</v>
      </c>
      <c r="O19" s="286">
        <f t="shared" si="0"/>
        <v>98.6</v>
      </c>
      <c r="P19" s="202"/>
      <c r="Q19" s="224"/>
      <c r="R19" s="289"/>
      <c r="S19" s="289"/>
      <c r="T19" s="202"/>
      <c r="U19" s="202"/>
      <c r="V19" s="202"/>
      <c r="W19" s="202"/>
      <c r="X19" s="202"/>
      <c r="Y19" s="202"/>
      <c r="Z19" s="1"/>
      <c r="AA19" s="1"/>
    </row>
    <row r="20" spans="1:27" ht="11.1" customHeight="1">
      <c r="A20" s="10" t="s">
        <v>211</v>
      </c>
      <c r="B20" s="208">
        <v>63.2</v>
      </c>
      <c r="C20" s="208">
        <v>70</v>
      </c>
      <c r="D20" s="208">
        <v>71.900000000000006</v>
      </c>
      <c r="E20" s="208">
        <v>79.599999999999994</v>
      </c>
      <c r="F20" s="208">
        <v>76.7</v>
      </c>
      <c r="G20" s="208">
        <v>86</v>
      </c>
      <c r="H20" s="210">
        <v>86.4</v>
      </c>
      <c r="I20" s="208">
        <v>75.400000000000006</v>
      </c>
      <c r="J20" s="208">
        <v>75.400000000000006</v>
      </c>
      <c r="K20" s="208">
        <v>78.400000000000006</v>
      </c>
      <c r="L20" s="208">
        <v>67.5</v>
      </c>
      <c r="M20" s="209">
        <v>73.099999999999994</v>
      </c>
      <c r="N20" s="287">
        <f>SUM(B20:M20)</f>
        <v>903.59999999999991</v>
      </c>
      <c r="O20" s="286">
        <f t="shared" si="0"/>
        <v>114.9</v>
      </c>
      <c r="P20" s="202"/>
      <c r="Q20" s="224"/>
      <c r="R20" s="289"/>
      <c r="S20" s="289"/>
      <c r="T20" s="202"/>
      <c r="U20" s="202"/>
      <c r="V20" s="202"/>
      <c r="W20" s="202"/>
      <c r="X20" s="202"/>
      <c r="Y20" s="202"/>
      <c r="Z20" s="1"/>
      <c r="AA20" s="1"/>
    </row>
    <row r="21" spans="1:27" ht="11.1" customHeight="1">
      <c r="A21" s="10" t="s">
        <v>220</v>
      </c>
      <c r="B21" s="208">
        <v>61.5</v>
      </c>
      <c r="C21" s="208">
        <v>79.400000000000006</v>
      </c>
      <c r="D21" s="208"/>
      <c r="E21" s="208"/>
      <c r="F21" s="208"/>
      <c r="G21" s="208"/>
      <c r="H21" s="210"/>
      <c r="I21" s="208"/>
      <c r="J21" s="208"/>
      <c r="K21" s="208"/>
      <c r="L21" s="208"/>
      <c r="M21" s="209"/>
      <c r="N21" s="287">
        <f>SUM(B21:M21)</f>
        <v>140.9</v>
      </c>
      <c r="O21" s="286">
        <f t="shared" si="0"/>
        <v>15.6</v>
      </c>
      <c r="P21" s="202"/>
      <c r="Q21" s="224"/>
      <c r="R21" s="202"/>
      <c r="S21" s="202"/>
      <c r="T21" s="202"/>
      <c r="U21" s="202"/>
      <c r="V21" s="202"/>
      <c r="W21" s="202"/>
      <c r="X21" s="202"/>
      <c r="Y21" s="202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2"/>
      <c r="O22" s="202"/>
      <c r="P22" s="202"/>
      <c r="Q22" s="224"/>
      <c r="R22" s="202"/>
      <c r="S22" s="202"/>
      <c r="T22" s="202"/>
      <c r="U22" s="202"/>
      <c r="V22" s="202"/>
      <c r="W22" s="202"/>
      <c r="X22" s="202"/>
      <c r="Y22" s="202"/>
      <c r="Z22" s="1"/>
      <c r="AA22" s="1"/>
    </row>
    <row r="23" spans="1:27" ht="9.9499999999999993" customHeight="1">
      <c r="N23" s="202"/>
      <c r="O23" s="202"/>
      <c r="P23" s="202"/>
      <c r="Q23" s="224"/>
      <c r="R23" s="202"/>
      <c r="S23" s="202"/>
      <c r="T23" s="202"/>
      <c r="U23" s="202"/>
      <c r="V23" s="202"/>
      <c r="W23" s="202"/>
      <c r="X23" s="202"/>
      <c r="Y23" s="202"/>
      <c r="Z23" s="1"/>
      <c r="AA23" s="1"/>
    </row>
    <row r="24" spans="1:27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</row>
    <row r="28" spans="1:27">
      <c r="O28" s="216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1" t="s">
        <v>102</v>
      </c>
      <c r="C41" s="211" t="s">
        <v>103</v>
      </c>
      <c r="D41" s="211" t="s">
        <v>104</v>
      </c>
      <c r="E41" s="211" t="s">
        <v>93</v>
      </c>
      <c r="F41" s="211" t="s">
        <v>94</v>
      </c>
      <c r="G41" s="211" t="s">
        <v>95</v>
      </c>
      <c r="H41" s="211" t="s">
        <v>96</v>
      </c>
      <c r="I41" s="211" t="s">
        <v>97</v>
      </c>
      <c r="J41" s="211" t="s">
        <v>98</v>
      </c>
      <c r="K41" s="211" t="s">
        <v>99</v>
      </c>
      <c r="L41" s="211" t="s">
        <v>100</v>
      </c>
      <c r="M41" s="283" t="s">
        <v>101</v>
      </c>
      <c r="N41" s="285" t="s">
        <v>150</v>
      </c>
      <c r="O41" s="211" t="s">
        <v>151</v>
      </c>
      <c r="P41" s="1"/>
      <c r="Q41" s="212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7">
        <v>93</v>
      </c>
      <c r="C42" s="217">
        <v>91.6</v>
      </c>
      <c r="D42" s="217">
        <v>76.7</v>
      </c>
      <c r="E42" s="217">
        <v>88.2</v>
      </c>
      <c r="F42" s="217">
        <v>91.4</v>
      </c>
      <c r="G42" s="217">
        <v>87.4</v>
      </c>
      <c r="H42" s="217">
        <v>87.9</v>
      </c>
      <c r="I42" s="217">
        <v>89.2</v>
      </c>
      <c r="J42" s="217">
        <v>84.7</v>
      </c>
      <c r="K42" s="217">
        <v>87.3</v>
      </c>
      <c r="L42" s="217">
        <v>83.1</v>
      </c>
      <c r="M42" s="284">
        <v>75.2</v>
      </c>
      <c r="N42" s="291">
        <f>SUM(B42:M42)/12</f>
        <v>86.308333333333337</v>
      </c>
      <c r="O42" s="286">
        <v>95.1</v>
      </c>
      <c r="P42" s="202"/>
      <c r="Q42" s="391"/>
      <c r="R42" s="391"/>
      <c r="S42" s="202"/>
      <c r="T42" s="202"/>
      <c r="U42" s="202"/>
      <c r="V42" s="202"/>
      <c r="W42" s="202"/>
      <c r="X42" s="202"/>
      <c r="Y42" s="202"/>
      <c r="Z42" s="202"/>
    </row>
    <row r="43" spans="1:26" ht="11.1" customHeight="1">
      <c r="A43" s="10" t="s">
        <v>197</v>
      </c>
      <c r="B43" s="217">
        <v>77.5</v>
      </c>
      <c r="C43" s="217">
        <v>73</v>
      </c>
      <c r="D43" s="217">
        <v>75.400000000000006</v>
      </c>
      <c r="E43" s="217">
        <v>84.5</v>
      </c>
      <c r="F43" s="217">
        <v>86.8</v>
      </c>
      <c r="G43" s="217">
        <v>88.4</v>
      </c>
      <c r="H43" s="217">
        <v>86.3</v>
      </c>
      <c r="I43" s="217">
        <v>82.4</v>
      </c>
      <c r="J43" s="217">
        <v>83.7</v>
      </c>
      <c r="K43" s="217">
        <v>87.4</v>
      </c>
      <c r="L43" s="217">
        <v>84.9</v>
      </c>
      <c r="M43" s="284">
        <v>79.099999999999994</v>
      </c>
      <c r="N43" s="291">
        <f>SUM(B43:M43)/12</f>
        <v>82.45</v>
      </c>
      <c r="O43" s="286">
        <f>ROUND(N43/N42*100,1)</f>
        <v>95.5</v>
      </c>
      <c r="P43" s="202"/>
      <c r="Q43" s="391"/>
      <c r="R43" s="391"/>
      <c r="S43" s="202"/>
      <c r="T43" s="202"/>
      <c r="U43" s="202"/>
      <c r="V43" s="202"/>
      <c r="W43" s="202"/>
      <c r="X43" s="202"/>
      <c r="Y43" s="202"/>
      <c r="Z43" s="202"/>
    </row>
    <row r="44" spans="1:26" ht="11.1" customHeight="1">
      <c r="A44" s="10" t="s">
        <v>203</v>
      </c>
      <c r="B44" s="217">
        <v>77.599999999999994</v>
      </c>
      <c r="C44" s="217">
        <v>82.9</v>
      </c>
      <c r="D44" s="217">
        <v>83.6</v>
      </c>
      <c r="E44" s="217">
        <v>80.900000000000006</v>
      </c>
      <c r="F44" s="217">
        <v>84.6</v>
      </c>
      <c r="G44" s="217">
        <v>85.1</v>
      </c>
      <c r="H44" s="217">
        <v>86.3</v>
      </c>
      <c r="I44" s="217">
        <v>93.5</v>
      </c>
      <c r="J44" s="217">
        <v>91</v>
      </c>
      <c r="K44" s="217">
        <v>88.9</v>
      </c>
      <c r="L44" s="217">
        <v>82.8</v>
      </c>
      <c r="M44" s="284">
        <v>75.900000000000006</v>
      </c>
      <c r="N44" s="291">
        <f>SUM(B44:M44)/12</f>
        <v>84.424999999999997</v>
      </c>
      <c r="O44" s="286">
        <f t="shared" ref="O44:O46" si="1">ROUND(N44/N43*100,1)</f>
        <v>102.4</v>
      </c>
      <c r="P44" s="202"/>
      <c r="Q44" s="391"/>
      <c r="R44" s="391"/>
      <c r="S44" s="202"/>
      <c r="T44" s="202"/>
      <c r="U44" s="202"/>
      <c r="V44" s="202"/>
      <c r="W44" s="202"/>
      <c r="X44" s="202"/>
      <c r="Y44" s="202"/>
      <c r="Z44" s="202"/>
    </row>
    <row r="45" spans="1:26" ht="11.1" customHeight="1">
      <c r="A45" s="10" t="s">
        <v>211</v>
      </c>
      <c r="B45" s="217">
        <v>81.900000000000006</v>
      </c>
      <c r="C45" s="217">
        <v>83.2</v>
      </c>
      <c r="D45" s="217">
        <v>80.2</v>
      </c>
      <c r="E45" s="217">
        <v>83.3</v>
      </c>
      <c r="F45" s="217">
        <v>82.7</v>
      </c>
      <c r="G45" s="217">
        <v>84.9</v>
      </c>
      <c r="H45" s="217">
        <v>86.3</v>
      </c>
      <c r="I45" s="217">
        <v>86</v>
      </c>
      <c r="J45" s="217">
        <v>84.8</v>
      </c>
      <c r="K45" s="217">
        <v>89.3</v>
      </c>
      <c r="L45" s="217">
        <v>83.9</v>
      </c>
      <c r="M45" s="284">
        <v>78.099999999999994</v>
      </c>
      <c r="N45" s="291">
        <f>SUM(B45:M45)/12</f>
        <v>83.716666666666654</v>
      </c>
      <c r="O45" s="286">
        <f t="shared" si="1"/>
        <v>99.2</v>
      </c>
      <c r="P45" s="202"/>
      <c r="Q45" s="391"/>
      <c r="R45" s="391"/>
      <c r="S45" s="202"/>
      <c r="T45" s="202"/>
      <c r="U45" s="202"/>
      <c r="V45" s="202"/>
      <c r="W45" s="202"/>
      <c r="X45" s="202"/>
      <c r="Y45" s="202"/>
      <c r="Z45" s="202"/>
    </row>
    <row r="46" spans="1:26" ht="11.1" customHeight="1">
      <c r="A46" s="10" t="s">
        <v>220</v>
      </c>
      <c r="B46" s="217">
        <v>79.8</v>
      </c>
      <c r="C46" s="217">
        <v>86.7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84"/>
      <c r="N46" s="291">
        <f>SUM(B46:M46)/12</f>
        <v>13.875</v>
      </c>
      <c r="O46" s="286">
        <f t="shared" si="1"/>
        <v>16.600000000000001</v>
      </c>
      <c r="P46" s="202"/>
      <c r="Q46" s="391"/>
      <c r="R46" s="391"/>
      <c r="S46" s="202"/>
      <c r="T46" s="202"/>
      <c r="U46" s="202"/>
      <c r="V46" s="202"/>
      <c r="W46" s="202"/>
      <c r="X46" s="202"/>
      <c r="Y46" s="202"/>
      <c r="Z46" s="202"/>
    </row>
    <row r="47" spans="1:26" ht="11.1" customHeight="1">
      <c r="N47" s="23"/>
      <c r="O47" s="202"/>
      <c r="P47" s="202"/>
      <c r="Q47" s="224"/>
      <c r="R47" s="202"/>
      <c r="S47" s="202"/>
      <c r="T47" s="202"/>
      <c r="U47" s="202"/>
      <c r="V47" s="202"/>
      <c r="W47" s="202"/>
      <c r="X47" s="202"/>
      <c r="Y47" s="202"/>
      <c r="Z47" s="202"/>
    </row>
    <row r="48" spans="1:26" ht="11.1" customHeight="1">
      <c r="N48" s="23"/>
      <c r="O48" s="202"/>
      <c r="P48" s="202"/>
      <c r="Q48" s="224"/>
      <c r="R48" s="202"/>
      <c r="S48" s="202"/>
      <c r="T48" s="202"/>
      <c r="U48" s="202"/>
      <c r="V48" s="202"/>
      <c r="W48" s="202"/>
      <c r="X48" s="202"/>
      <c r="Y48" s="202"/>
      <c r="Z48" s="202"/>
    </row>
    <row r="49" spans="13:26">
      <c r="N49" s="1"/>
      <c r="O49" s="1"/>
      <c r="P49" s="1"/>
      <c r="Q49" s="212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1" t="s">
        <v>102</v>
      </c>
      <c r="C65" s="211" t="s">
        <v>103</v>
      </c>
      <c r="D65" s="211" t="s">
        <v>104</v>
      </c>
      <c r="E65" s="211" t="s">
        <v>93</v>
      </c>
      <c r="F65" s="211" t="s">
        <v>94</v>
      </c>
      <c r="G65" s="211" t="s">
        <v>95</v>
      </c>
      <c r="H65" s="211" t="s">
        <v>96</v>
      </c>
      <c r="I65" s="211" t="s">
        <v>97</v>
      </c>
      <c r="J65" s="211" t="s">
        <v>98</v>
      </c>
      <c r="K65" s="211" t="s">
        <v>99</v>
      </c>
      <c r="L65" s="211" t="s">
        <v>100</v>
      </c>
      <c r="M65" s="283" t="s">
        <v>101</v>
      </c>
      <c r="N65" s="285" t="s">
        <v>150</v>
      </c>
      <c r="O65" s="395" t="s">
        <v>151</v>
      </c>
    </row>
    <row r="66" spans="1:26" ht="11.1" customHeight="1">
      <c r="A66" s="10" t="s">
        <v>194</v>
      </c>
      <c r="B66" s="208">
        <v>76.8</v>
      </c>
      <c r="C66" s="208">
        <v>79.7</v>
      </c>
      <c r="D66" s="208">
        <v>93</v>
      </c>
      <c r="E66" s="208">
        <v>77</v>
      </c>
      <c r="F66" s="208">
        <v>73.2</v>
      </c>
      <c r="G66" s="208">
        <v>77.599999999999994</v>
      </c>
      <c r="H66" s="208">
        <v>74.8</v>
      </c>
      <c r="I66" s="208">
        <v>66.5</v>
      </c>
      <c r="J66" s="208">
        <v>74.2</v>
      </c>
      <c r="K66" s="208">
        <v>81.5</v>
      </c>
      <c r="L66" s="208">
        <v>71.099999999999994</v>
      </c>
      <c r="M66" s="209">
        <v>80.400000000000006</v>
      </c>
      <c r="N66" s="290">
        <f>SUM(B66:M66)/12</f>
        <v>77.149999999999991</v>
      </c>
      <c r="O66" s="394">
        <v>94</v>
      </c>
      <c r="P66" s="23"/>
      <c r="Q66" s="393"/>
      <c r="R66" s="393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8">
        <v>71.8</v>
      </c>
      <c r="C67" s="208">
        <v>71</v>
      </c>
      <c r="D67" s="208">
        <v>92.1</v>
      </c>
      <c r="E67" s="208">
        <v>88</v>
      </c>
      <c r="F67" s="208">
        <v>79.2</v>
      </c>
      <c r="G67" s="208">
        <v>83.3</v>
      </c>
      <c r="H67" s="208">
        <v>84.1</v>
      </c>
      <c r="I67" s="208">
        <v>87.4</v>
      </c>
      <c r="J67" s="208">
        <v>82.6</v>
      </c>
      <c r="K67" s="208">
        <v>80.900000000000006</v>
      </c>
      <c r="L67" s="208">
        <v>70.3</v>
      </c>
      <c r="M67" s="209">
        <v>75</v>
      </c>
      <c r="N67" s="290">
        <f>SUM(B67:M67)/12</f>
        <v>80.474999999999994</v>
      </c>
      <c r="O67" s="394">
        <f>ROUND(N67/N66*100,1)</f>
        <v>104.3</v>
      </c>
      <c r="P67" s="23"/>
      <c r="Q67" s="493"/>
      <c r="R67" s="49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8">
        <v>63.9</v>
      </c>
      <c r="C68" s="208">
        <v>77.5</v>
      </c>
      <c r="D68" s="208">
        <v>78.599999999999994</v>
      </c>
      <c r="E68" s="208">
        <v>89.9</v>
      </c>
      <c r="F68" s="208">
        <v>74.400000000000006</v>
      </c>
      <c r="G68" s="208">
        <v>77.8</v>
      </c>
      <c r="H68" s="208">
        <v>78.599999999999994</v>
      </c>
      <c r="I68" s="208">
        <v>77</v>
      </c>
      <c r="J68" s="208">
        <v>76.900000000000006</v>
      </c>
      <c r="K68" s="208">
        <v>74.900000000000006</v>
      </c>
      <c r="L68" s="208">
        <v>79.400000000000006</v>
      </c>
      <c r="M68" s="209">
        <v>82.7</v>
      </c>
      <c r="N68" s="290">
        <f>SUM(B68:M68)/12</f>
        <v>77.633333333333326</v>
      </c>
      <c r="O68" s="286">
        <f t="shared" ref="O68:O70" si="2">ROUND(N68/N67*100,1)</f>
        <v>96.5</v>
      </c>
      <c r="P68" s="23"/>
      <c r="Q68" s="493"/>
      <c r="R68" s="49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211</v>
      </c>
      <c r="B69" s="208">
        <v>76.3</v>
      </c>
      <c r="C69" s="208">
        <v>84</v>
      </c>
      <c r="D69" s="208">
        <v>89.9</v>
      </c>
      <c r="E69" s="208">
        <v>95.5</v>
      </c>
      <c r="F69" s="208">
        <v>92.8</v>
      </c>
      <c r="G69" s="208">
        <v>101.3</v>
      </c>
      <c r="H69" s="208">
        <v>100.1</v>
      </c>
      <c r="I69" s="208">
        <v>87.6</v>
      </c>
      <c r="J69" s="208">
        <v>89</v>
      </c>
      <c r="K69" s="208">
        <v>87.4</v>
      </c>
      <c r="L69" s="208">
        <v>81</v>
      </c>
      <c r="M69" s="209">
        <v>93.7</v>
      </c>
      <c r="N69" s="290">
        <f>SUM(B69:M69)/12</f>
        <v>89.88333333333334</v>
      </c>
      <c r="O69" s="286">
        <f t="shared" si="2"/>
        <v>115.8</v>
      </c>
      <c r="P69" s="23"/>
      <c r="Q69" s="493"/>
      <c r="R69" s="49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220</v>
      </c>
      <c r="B70" s="208">
        <v>76.8</v>
      </c>
      <c r="C70" s="208">
        <v>91.2</v>
      </c>
      <c r="D70" s="208"/>
      <c r="E70" s="208"/>
      <c r="F70" s="208"/>
      <c r="G70" s="208"/>
      <c r="H70" s="208"/>
      <c r="I70" s="208"/>
      <c r="J70" s="208"/>
      <c r="K70" s="208"/>
      <c r="L70" s="208"/>
      <c r="M70" s="209"/>
      <c r="N70" s="290">
        <f>SUM(B70:M70)/12</f>
        <v>14</v>
      </c>
      <c r="O70" s="286">
        <f t="shared" si="2"/>
        <v>15.6</v>
      </c>
      <c r="P70" s="23"/>
      <c r="Q70" s="223"/>
      <c r="R70" s="49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3"/>
      <c r="O71" s="23"/>
      <c r="P71" s="23"/>
      <c r="Q71" s="212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4"/>
      <c r="C72" s="214"/>
      <c r="D72" s="214"/>
      <c r="E72" s="214"/>
      <c r="F72" s="214"/>
      <c r="G72" s="218"/>
      <c r="H72" s="214"/>
      <c r="I72" s="214"/>
      <c r="J72" s="214"/>
      <c r="K72" s="214"/>
      <c r="L72" s="214"/>
      <c r="M72" s="214"/>
      <c r="N72" s="23"/>
      <c r="O72" s="23"/>
      <c r="P72" s="23"/>
      <c r="Q72" s="212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R16" sqref="R16"/>
    </sheetView>
  </sheetViews>
  <sheetFormatPr defaultRowHeight="13.5"/>
  <cols>
    <col min="1" max="1" width="7.625" style="316" customWidth="1"/>
    <col min="2" max="7" width="6.125" style="316" customWidth="1"/>
    <col min="8" max="8" width="6.25" style="316" customWidth="1"/>
    <col min="9" max="10" width="6.125" style="316" customWidth="1"/>
    <col min="11" max="11" width="6.125" style="1" customWidth="1"/>
    <col min="12" max="13" width="6.125" style="316" customWidth="1"/>
    <col min="14" max="16" width="7.625" style="316" customWidth="1"/>
    <col min="17" max="17" width="8.375" style="316" customWidth="1"/>
    <col min="18" max="18" width="10.125" style="316" customWidth="1"/>
    <col min="19" max="23" width="7.625" style="316" customWidth="1"/>
    <col min="24" max="24" width="7.625" style="215" customWidth="1"/>
    <col min="25" max="26" width="7.625" style="316" customWidth="1"/>
    <col min="27" max="16384" width="9" style="316"/>
  </cols>
  <sheetData>
    <row r="1" spans="1:29">
      <c r="A1" s="23"/>
      <c r="B1" s="219"/>
      <c r="C1" s="202"/>
      <c r="D1" s="202"/>
      <c r="E1" s="202"/>
      <c r="F1" s="202"/>
      <c r="G1" s="202"/>
      <c r="H1" s="202"/>
      <c r="I1" s="202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2"/>
      <c r="C2" s="202"/>
      <c r="D2" s="202"/>
      <c r="E2" s="202"/>
      <c r="F2" s="202"/>
      <c r="G2" s="202"/>
      <c r="H2" s="202"/>
      <c r="I2" s="202"/>
      <c r="J2" s="1"/>
      <c r="L2" s="57"/>
      <c r="M2" s="220"/>
      <c r="N2" s="57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1"/>
      <c r="AB2" s="1"/>
      <c r="AC2" s="1"/>
    </row>
    <row r="3" spans="1:29">
      <c r="A3" s="23"/>
      <c r="B3" s="202"/>
      <c r="C3" s="202"/>
      <c r="D3" s="202"/>
      <c r="E3" s="202"/>
      <c r="F3" s="202"/>
      <c r="G3" s="202"/>
      <c r="H3" s="202"/>
      <c r="I3" s="202"/>
      <c r="J3" s="1"/>
      <c r="L3" s="57"/>
      <c r="M3" s="220"/>
      <c r="N3" s="57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1"/>
      <c r="AB3" s="1"/>
      <c r="AC3" s="1"/>
    </row>
    <row r="4" spans="1:29">
      <c r="A4" s="23"/>
      <c r="B4" s="202"/>
      <c r="C4" s="202"/>
      <c r="D4" s="202"/>
      <c r="E4" s="202"/>
      <c r="F4" s="202"/>
      <c r="G4" s="202"/>
      <c r="H4" s="202"/>
      <c r="I4" s="202"/>
      <c r="J4" s="1"/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</row>
    <row r="5" spans="1:29">
      <c r="A5" s="23"/>
      <c r="B5" s="202"/>
      <c r="C5" s="202"/>
      <c r="D5" s="202"/>
      <c r="E5" s="202"/>
      <c r="F5" s="202"/>
      <c r="G5" s="202"/>
      <c r="H5" s="202"/>
      <c r="I5" s="202"/>
      <c r="J5" s="1"/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</row>
    <row r="6" spans="1:29">
      <c r="J6" s="1"/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</row>
    <row r="7" spans="1:29">
      <c r="J7" s="1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5" t="s">
        <v>149</v>
      </c>
      <c r="O18" s="285" t="s">
        <v>151</v>
      </c>
    </row>
    <row r="19" spans="1:18" ht="11.1" customHeight="1">
      <c r="A19" s="10" t="s">
        <v>194</v>
      </c>
      <c r="B19" s="217">
        <v>18.2</v>
      </c>
      <c r="C19" s="217">
        <v>14.4</v>
      </c>
      <c r="D19" s="217">
        <v>13.5</v>
      </c>
      <c r="E19" s="217">
        <v>14</v>
      </c>
      <c r="F19" s="217">
        <v>13.8</v>
      </c>
      <c r="G19" s="217">
        <v>13.8</v>
      </c>
      <c r="H19" s="217">
        <v>14.3</v>
      </c>
      <c r="I19" s="217">
        <v>11.5</v>
      </c>
      <c r="J19" s="217">
        <v>13.6</v>
      </c>
      <c r="K19" s="217">
        <v>11.5</v>
      </c>
      <c r="L19" s="217">
        <v>12.3</v>
      </c>
      <c r="M19" s="217">
        <v>14.9</v>
      </c>
      <c r="N19" s="291">
        <f>SUM(B19:M19)</f>
        <v>165.8</v>
      </c>
      <c r="O19" s="291">
        <v>106.5</v>
      </c>
      <c r="Q19" s="293"/>
      <c r="R19" s="293"/>
    </row>
    <row r="20" spans="1:18" ht="11.1" customHeight="1">
      <c r="A20" s="10" t="s">
        <v>197</v>
      </c>
      <c r="B20" s="217">
        <v>11.3</v>
      </c>
      <c r="C20" s="217">
        <v>12.7</v>
      </c>
      <c r="D20" s="217">
        <v>15.1</v>
      </c>
      <c r="E20" s="217">
        <v>11.3</v>
      </c>
      <c r="F20" s="217">
        <v>13.7</v>
      </c>
      <c r="G20" s="217">
        <v>14</v>
      </c>
      <c r="H20" s="217">
        <v>16.100000000000001</v>
      </c>
      <c r="I20" s="217">
        <v>11.4</v>
      </c>
      <c r="J20" s="217">
        <v>14.7</v>
      </c>
      <c r="K20" s="217">
        <v>12.9</v>
      </c>
      <c r="L20" s="217">
        <v>15.2</v>
      </c>
      <c r="M20" s="217">
        <v>14.5</v>
      </c>
      <c r="N20" s="291">
        <f>SUM(B20:M20)</f>
        <v>162.9</v>
      </c>
      <c r="O20" s="291">
        <f>ROUND(N20/N19*100,1)</f>
        <v>98.3</v>
      </c>
      <c r="Q20" s="293"/>
      <c r="R20" s="293"/>
    </row>
    <row r="21" spans="1:18" ht="11.1" customHeight="1">
      <c r="A21" s="10" t="s">
        <v>203</v>
      </c>
      <c r="B21" s="217">
        <v>11.9</v>
      </c>
      <c r="C21" s="217">
        <v>14</v>
      </c>
      <c r="D21" s="217">
        <v>15.1</v>
      </c>
      <c r="E21" s="217">
        <v>12.7</v>
      </c>
      <c r="F21" s="217">
        <v>12.4</v>
      </c>
      <c r="G21" s="217">
        <v>13.3</v>
      </c>
      <c r="H21" s="217">
        <v>13.5</v>
      </c>
      <c r="I21" s="217">
        <v>12.5</v>
      </c>
      <c r="J21" s="217">
        <v>12.8</v>
      </c>
      <c r="K21" s="217">
        <v>12</v>
      </c>
      <c r="L21" s="217">
        <v>13.9</v>
      </c>
      <c r="M21" s="217">
        <v>14.4</v>
      </c>
      <c r="N21" s="291">
        <f>SUM(B21:M21)</f>
        <v>158.5</v>
      </c>
      <c r="O21" s="291">
        <f t="shared" ref="O21:O23" si="0">ROUND(N21/N20*100,1)</f>
        <v>97.3</v>
      </c>
      <c r="Q21" s="293"/>
      <c r="R21" s="293"/>
    </row>
    <row r="22" spans="1:18" ht="11.1" customHeight="1">
      <c r="A22" s="10" t="s">
        <v>211</v>
      </c>
      <c r="B22" s="217">
        <v>12.8</v>
      </c>
      <c r="C22" s="217">
        <v>13.9</v>
      </c>
      <c r="D22" s="217">
        <v>14.7</v>
      </c>
      <c r="E22" s="217">
        <v>15.6</v>
      </c>
      <c r="F22" s="217">
        <v>16.100000000000001</v>
      </c>
      <c r="G22" s="217">
        <v>15.1</v>
      </c>
      <c r="H22" s="217">
        <v>14.4</v>
      </c>
      <c r="I22" s="217">
        <v>14.6</v>
      </c>
      <c r="J22" s="217">
        <v>15.2</v>
      </c>
      <c r="K22" s="217">
        <v>14.3</v>
      </c>
      <c r="L22" s="217">
        <v>15.3</v>
      </c>
      <c r="M22" s="217">
        <v>14.9</v>
      </c>
      <c r="N22" s="291">
        <f>SUM(B22:M22)</f>
        <v>176.90000000000003</v>
      </c>
      <c r="O22" s="291">
        <f t="shared" si="0"/>
        <v>111.6</v>
      </c>
      <c r="Q22" s="293"/>
      <c r="R22" s="293"/>
    </row>
    <row r="23" spans="1:18" ht="11.1" customHeight="1">
      <c r="A23" s="10" t="s">
        <v>220</v>
      </c>
      <c r="B23" s="217">
        <v>14.2</v>
      </c>
      <c r="C23" s="217">
        <v>12.5</v>
      </c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91">
        <f>SUM(B23:M23)</f>
        <v>26.7</v>
      </c>
      <c r="O23" s="291">
        <f t="shared" si="0"/>
        <v>15.1</v>
      </c>
    </row>
    <row r="24" spans="1:18" ht="9.75" customHeight="1">
      <c r="J24" s="470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5" t="s">
        <v>150</v>
      </c>
      <c r="O42" s="285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7">
        <v>25.5</v>
      </c>
      <c r="C43" s="217">
        <v>28.1</v>
      </c>
      <c r="D43" s="217">
        <v>20.6</v>
      </c>
      <c r="E43" s="217">
        <v>22</v>
      </c>
      <c r="F43" s="217">
        <v>23.2</v>
      </c>
      <c r="G43" s="217">
        <v>24.5</v>
      </c>
      <c r="H43" s="217">
        <v>24</v>
      </c>
      <c r="I43" s="217">
        <v>22.4</v>
      </c>
      <c r="J43" s="217">
        <v>22.9</v>
      </c>
      <c r="K43" s="217">
        <v>20.9</v>
      </c>
      <c r="L43" s="217">
        <v>21</v>
      </c>
      <c r="M43" s="217">
        <v>21.5</v>
      </c>
      <c r="N43" s="291">
        <f>SUM(B43:M43)/12</f>
        <v>23.05</v>
      </c>
      <c r="O43" s="291">
        <v>107.4</v>
      </c>
      <c r="P43" s="220"/>
      <c r="Q43" s="294"/>
      <c r="R43" s="294"/>
      <c r="S43" s="220"/>
      <c r="T43" s="220"/>
      <c r="U43" s="220"/>
      <c r="V43" s="220"/>
      <c r="W43" s="220"/>
      <c r="X43" s="220"/>
      <c r="Y43" s="220"/>
      <c r="Z43" s="220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7">
        <v>21.2</v>
      </c>
      <c r="C44" s="217">
        <v>22.2</v>
      </c>
      <c r="D44" s="217">
        <v>23.7</v>
      </c>
      <c r="E44" s="217">
        <v>23.1</v>
      </c>
      <c r="F44" s="217">
        <v>25.1</v>
      </c>
      <c r="G44" s="217">
        <v>23.7</v>
      </c>
      <c r="H44" s="217">
        <v>25.8</v>
      </c>
      <c r="I44" s="217">
        <v>24.1</v>
      </c>
      <c r="J44" s="217">
        <v>24.1</v>
      </c>
      <c r="K44" s="217">
        <v>22.3</v>
      </c>
      <c r="L44" s="217">
        <v>23.7</v>
      </c>
      <c r="M44" s="217">
        <v>26.1</v>
      </c>
      <c r="N44" s="291">
        <f>SUM(B44:M44)/12</f>
        <v>23.758333333333336</v>
      </c>
      <c r="O44" s="291">
        <f>ROUND(N44/N43*100,1)</f>
        <v>103.1</v>
      </c>
      <c r="P44" s="220"/>
      <c r="Q44" s="294"/>
      <c r="R44" s="294"/>
      <c r="S44" s="220"/>
      <c r="T44" s="220"/>
      <c r="U44" s="220"/>
      <c r="V44" s="220"/>
      <c r="W44" s="220"/>
      <c r="X44" s="220"/>
      <c r="Y44" s="220"/>
      <c r="Z44" s="220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7">
        <v>25.9</v>
      </c>
      <c r="C45" s="217">
        <v>25.7</v>
      </c>
      <c r="D45" s="217">
        <v>25.6</v>
      </c>
      <c r="E45" s="217">
        <v>23.7</v>
      </c>
      <c r="F45" s="217">
        <v>24</v>
      </c>
      <c r="G45" s="217">
        <v>23.2</v>
      </c>
      <c r="H45" s="217">
        <v>22.7</v>
      </c>
      <c r="I45" s="217">
        <v>22</v>
      </c>
      <c r="J45" s="217">
        <v>22.5</v>
      </c>
      <c r="K45" s="217">
        <v>21.8</v>
      </c>
      <c r="L45" s="217">
        <v>22.4</v>
      </c>
      <c r="M45" s="217">
        <v>21.1</v>
      </c>
      <c r="N45" s="291">
        <f>SUM(B45:M45)/12</f>
        <v>23.383333333333336</v>
      </c>
      <c r="O45" s="291">
        <f t="shared" ref="O45:O47" si="1">ROUND(N45/N44*100,1)</f>
        <v>98.4</v>
      </c>
      <c r="P45" s="220"/>
      <c r="Q45" s="294"/>
      <c r="R45" s="294"/>
      <c r="S45" s="220"/>
      <c r="T45" s="220"/>
      <c r="U45" s="220"/>
      <c r="V45" s="220"/>
      <c r="W45" s="220"/>
      <c r="X45" s="220"/>
      <c r="Y45" s="220"/>
      <c r="Z45" s="220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211</v>
      </c>
      <c r="B46" s="217">
        <v>21.8</v>
      </c>
      <c r="C46" s="217">
        <v>23</v>
      </c>
      <c r="D46" s="217">
        <v>22.8</v>
      </c>
      <c r="E46" s="217">
        <v>23.1</v>
      </c>
      <c r="F46" s="217">
        <v>23.5</v>
      </c>
      <c r="G46" s="217">
        <v>24.2</v>
      </c>
      <c r="H46" s="217">
        <v>22.7</v>
      </c>
      <c r="I46" s="217">
        <v>23</v>
      </c>
      <c r="J46" s="217">
        <v>22.9</v>
      </c>
      <c r="K46" s="217">
        <v>22.9</v>
      </c>
      <c r="L46" s="217">
        <v>23</v>
      </c>
      <c r="M46" s="217">
        <v>24</v>
      </c>
      <c r="N46" s="291">
        <f>SUM(B46:M46)/12</f>
        <v>23.074999999999999</v>
      </c>
      <c r="O46" s="291">
        <f t="shared" si="1"/>
        <v>98.7</v>
      </c>
      <c r="P46" s="220"/>
      <c r="Q46" s="294"/>
      <c r="R46" s="294"/>
      <c r="S46" s="220"/>
      <c r="T46" s="220"/>
      <c r="U46" s="220"/>
      <c r="V46" s="220"/>
      <c r="W46" s="220"/>
      <c r="X46" s="220"/>
      <c r="Y46" s="220"/>
      <c r="Z46" s="220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220</v>
      </c>
      <c r="B47" s="217">
        <v>23.3</v>
      </c>
      <c r="C47" s="217">
        <v>22.2</v>
      </c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91">
        <f>SUM(B47:M47)/12</f>
        <v>3.7916666666666665</v>
      </c>
      <c r="O47" s="291">
        <f t="shared" si="1"/>
        <v>16.399999999999999</v>
      </c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5" t="s">
        <v>150</v>
      </c>
      <c r="O70" s="285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8">
        <v>67.400000000000006</v>
      </c>
      <c r="C71" s="208">
        <v>48.9</v>
      </c>
      <c r="D71" s="208">
        <v>70.8</v>
      </c>
      <c r="E71" s="208">
        <v>62</v>
      </c>
      <c r="F71" s="208">
        <v>58.4</v>
      </c>
      <c r="G71" s="208">
        <v>55.4</v>
      </c>
      <c r="H71" s="208">
        <v>59.8</v>
      </c>
      <c r="I71" s="208">
        <v>53.2</v>
      </c>
      <c r="J71" s="208">
        <v>59</v>
      </c>
      <c r="K71" s="208">
        <v>57.2</v>
      </c>
      <c r="L71" s="208">
        <v>58.4</v>
      </c>
      <c r="M71" s="208">
        <v>69.099999999999994</v>
      </c>
      <c r="N71" s="290">
        <f>SUM(B71:M71)/12</f>
        <v>59.966666666666669</v>
      </c>
      <c r="O71" s="291">
        <v>98.7</v>
      </c>
      <c r="P71" s="57"/>
      <c r="Q71" s="392"/>
      <c r="R71" s="392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8">
        <v>53.5</v>
      </c>
      <c r="C72" s="208">
        <v>56.3</v>
      </c>
      <c r="D72" s="208">
        <v>62.7</v>
      </c>
      <c r="E72" s="208">
        <v>49.3</v>
      </c>
      <c r="F72" s="208">
        <v>52.9</v>
      </c>
      <c r="G72" s="208">
        <v>60.2</v>
      </c>
      <c r="H72" s="208">
        <v>61.1</v>
      </c>
      <c r="I72" s="208">
        <v>49.2</v>
      </c>
      <c r="J72" s="208">
        <v>60.8</v>
      </c>
      <c r="K72" s="208">
        <v>59.5</v>
      </c>
      <c r="L72" s="208">
        <v>62.9</v>
      </c>
      <c r="M72" s="208">
        <v>53.6</v>
      </c>
      <c r="N72" s="290">
        <f>SUM(B72:M72)/12</f>
        <v>56.833333333333336</v>
      </c>
      <c r="O72" s="291">
        <f t="shared" ref="O72:O73" si="2">ROUND(N72/N71*100,1)</f>
        <v>94.8</v>
      </c>
      <c r="P72" s="57"/>
      <c r="Q72" s="392"/>
      <c r="R72" s="392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8">
        <v>46.2</v>
      </c>
      <c r="C73" s="208">
        <v>54.4</v>
      </c>
      <c r="D73" s="208">
        <v>59</v>
      </c>
      <c r="E73" s="208">
        <v>55.3</v>
      </c>
      <c r="F73" s="208">
        <v>51.4</v>
      </c>
      <c r="G73" s="208">
        <v>57.8</v>
      </c>
      <c r="H73" s="208">
        <v>59.8</v>
      </c>
      <c r="I73" s="208">
        <v>57.4</v>
      </c>
      <c r="J73" s="208">
        <v>56.4</v>
      </c>
      <c r="K73" s="208">
        <v>56</v>
      </c>
      <c r="L73" s="208">
        <v>61.8</v>
      </c>
      <c r="M73" s="208">
        <v>69.099999999999994</v>
      </c>
      <c r="N73" s="290">
        <f>SUM(B73:M73)/12</f>
        <v>57.04999999999999</v>
      </c>
      <c r="O73" s="291">
        <f t="shared" si="2"/>
        <v>100.4</v>
      </c>
      <c r="Q73" s="396"/>
      <c r="R73" s="396"/>
    </row>
    <row r="74" spans="1:26" ht="11.1" customHeight="1">
      <c r="A74" s="10" t="s">
        <v>211</v>
      </c>
      <c r="B74" s="208">
        <v>57.9</v>
      </c>
      <c r="C74" s="208">
        <v>59.2</v>
      </c>
      <c r="D74" s="208">
        <v>64.3</v>
      </c>
      <c r="E74" s="208">
        <v>67.400000000000006</v>
      </c>
      <c r="F74" s="208">
        <v>68.5</v>
      </c>
      <c r="G74" s="208">
        <v>61.6</v>
      </c>
      <c r="H74" s="208">
        <v>64.7</v>
      </c>
      <c r="I74" s="208">
        <v>63.2</v>
      </c>
      <c r="J74" s="208">
        <v>66.5</v>
      </c>
      <c r="K74" s="208">
        <v>62.4</v>
      </c>
      <c r="L74" s="208">
        <v>66.099999999999994</v>
      </c>
      <c r="M74" s="208">
        <v>61.3</v>
      </c>
      <c r="N74" s="290">
        <f>SUM(B74:M74)/12</f>
        <v>63.591666666666661</v>
      </c>
      <c r="O74" s="291">
        <v>111.4</v>
      </c>
      <c r="Q74" s="396"/>
      <c r="R74" s="396"/>
    </row>
    <row r="75" spans="1:26" ht="11.1" customHeight="1">
      <c r="A75" s="10" t="s">
        <v>220</v>
      </c>
      <c r="B75" s="208">
        <v>61.3</v>
      </c>
      <c r="C75" s="208">
        <v>57.5</v>
      </c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90">
        <f>SUM(B75:M75)/12</f>
        <v>9.9</v>
      </c>
      <c r="O75" s="291"/>
    </row>
    <row r="76" spans="1:26" ht="9.9499999999999993" customHeight="1">
      <c r="B76" s="214"/>
      <c r="C76" s="214"/>
      <c r="D76" s="214"/>
      <c r="E76" s="214"/>
      <c r="F76" s="214"/>
      <c r="G76" s="214"/>
      <c r="H76" s="214"/>
      <c r="I76" s="214"/>
      <c r="J76" s="214"/>
      <c r="K76" s="212"/>
      <c r="L76" s="214"/>
      <c r="M76" s="214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Q35" sqref="Q35"/>
    </sheetView>
  </sheetViews>
  <sheetFormatPr defaultColWidth="7.625" defaultRowHeight="9.9499999999999993" customHeight="1"/>
  <cols>
    <col min="1" max="1" width="7.625" style="316" customWidth="1"/>
    <col min="2" max="13" width="6.125" style="316" customWidth="1"/>
    <col min="14" max="16384" width="7.625" style="316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0"/>
      <c r="N4" s="57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0"/>
      <c r="N5" s="57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0"/>
      <c r="N6" s="57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0"/>
      <c r="N7" s="57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0"/>
      <c r="N8" s="57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1"/>
    </row>
    <row r="10" spans="12:51" ht="9.9499999999999993" customHeight="1">
      <c r="L10" s="57"/>
      <c r="M10" s="57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1"/>
    </row>
    <row r="11" spans="12:51" ht="9.9499999999999993" customHeight="1">
      <c r="L11" s="57"/>
      <c r="M11" s="57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1"/>
    </row>
    <row r="12" spans="12:51" ht="9.9499999999999993" customHeight="1">
      <c r="L12" s="57"/>
      <c r="M12" s="57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1"/>
    </row>
    <row r="13" spans="12:51" ht="9.9499999999999993" customHeight="1">
      <c r="L13" s="57"/>
      <c r="M13" s="57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0"/>
      <c r="AA15" s="1"/>
    </row>
    <row r="16" spans="12:51" ht="9.9499999999999993" customHeight="1">
      <c r="L16" s="57"/>
      <c r="M16" s="220"/>
      <c r="AA16" s="1"/>
    </row>
    <row r="17" spans="1:27" ht="9.9499999999999993" customHeight="1">
      <c r="L17" s="57"/>
      <c r="M17" s="220"/>
      <c r="AA17" s="1"/>
    </row>
    <row r="18" spans="1:27" ht="9.9499999999999993" customHeight="1">
      <c r="L18" s="57"/>
      <c r="M18" s="220"/>
      <c r="AA18" s="1"/>
    </row>
    <row r="19" spans="1:27" ht="9.9499999999999993" customHeight="1">
      <c r="L19" s="57"/>
      <c r="M19" s="220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16" t="s">
        <v>151</v>
      </c>
      <c r="AA24" s="1"/>
    </row>
    <row r="25" spans="1:27" ht="11.1" customHeight="1">
      <c r="A25" s="10" t="s">
        <v>194</v>
      </c>
      <c r="B25" s="217">
        <v>18.2</v>
      </c>
      <c r="C25" s="217">
        <v>17</v>
      </c>
      <c r="D25" s="217">
        <v>18</v>
      </c>
      <c r="E25" s="217">
        <v>19.2</v>
      </c>
      <c r="F25" s="217">
        <v>19.7</v>
      </c>
      <c r="G25" s="217">
        <v>17.600000000000001</v>
      </c>
      <c r="H25" s="217">
        <v>19.899999999999999</v>
      </c>
      <c r="I25" s="217">
        <v>15</v>
      </c>
      <c r="J25" s="217">
        <v>15.4</v>
      </c>
      <c r="K25" s="217">
        <v>17.5</v>
      </c>
      <c r="L25" s="217">
        <v>16.8</v>
      </c>
      <c r="M25" s="217">
        <v>16.100000000000001</v>
      </c>
      <c r="N25" s="291">
        <f>SUM(B25:M25)</f>
        <v>210.40000000000003</v>
      </c>
      <c r="O25" s="210">
        <v>101.6</v>
      </c>
      <c r="Q25" s="21"/>
      <c r="R25" s="21"/>
      <c r="AA25" s="1"/>
    </row>
    <row r="26" spans="1:27" ht="11.1" customHeight="1">
      <c r="A26" s="10" t="s">
        <v>197</v>
      </c>
      <c r="B26" s="217">
        <v>12.5</v>
      </c>
      <c r="C26" s="217">
        <v>15.5</v>
      </c>
      <c r="D26" s="217">
        <v>16.8</v>
      </c>
      <c r="E26" s="217">
        <v>16.399999999999999</v>
      </c>
      <c r="F26" s="217">
        <v>20.3</v>
      </c>
      <c r="G26" s="217">
        <v>16.899999999999999</v>
      </c>
      <c r="H26" s="217">
        <v>18</v>
      </c>
      <c r="I26" s="217">
        <v>20</v>
      </c>
      <c r="J26" s="217">
        <v>17.5</v>
      </c>
      <c r="K26" s="217">
        <v>18.8</v>
      </c>
      <c r="L26" s="217">
        <v>18.2</v>
      </c>
      <c r="M26" s="217">
        <v>16.899999999999999</v>
      </c>
      <c r="N26" s="291">
        <f>SUM(B26:M26)</f>
        <v>207.8</v>
      </c>
      <c r="O26" s="210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7">
        <v>20.100000000000001</v>
      </c>
      <c r="C27" s="217">
        <v>17.8</v>
      </c>
      <c r="D27" s="217">
        <v>17.3</v>
      </c>
      <c r="E27" s="217">
        <v>15.5</v>
      </c>
      <c r="F27" s="217">
        <v>16.5</v>
      </c>
      <c r="G27" s="217">
        <v>17.7</v>
      </c>
      <c r="H27" s="217">
        <v>20.3</v>
      </c>
      <c r="I27" s="217">
        <v>17.2</v>
      </c>
      <c r="J27" s="217">
        <v>17.3</v>
      </c>
      <c r="K27" s="217">
        <v>18.100000000000001</v>
      </c>
      <c r="L27" s="217">
        <v>17.3</v>
      </c>
      <c r="M27" s="217">
        <v>18.7</v>
      </c>
      <c r="N27" s="291">
        <f>SUM(B27:M27)</f>
        <v>213.8</v>
      </c>
      <c r="O27" s="210">
        <f t="shared" ref="O27:O29" si="0">ROUND(N27/N26*100,1)</f>
        <v>102.9</v>
      </c>
      <c r="Q27" s="21"/>
      <c r="R27" s="21"/>
      <c r="AA27" s="1"/>
    </row>
    <row r="28" spans="1:27" ht="11.1" customHeight="1">
      <c r="A28" s="10" t="s">
        <v>211</v>
      </c>
      <c r="B28" s="217">
        <v>16.899999999999999</v>
      </c>
      <c r="C28" s="217">
        <v>14.7</v>
      </c>
      <c r="D28" s="217">
        <v>19.899999999999999</v>
      </c>
      <c r="E28" s="217">
        <v>20</v>
      </c>
      <c r="F28" s="217">
        <v>23.4</v>
      </c>
      <c r="G28" s="217">
        <v>19.3</v>
      </c>
      <c r="H28" s="217">
        <v>19.5</v>
      </c>
      <c r="I28" s="217">
        <v>17.8</v>
      </c>
      <c r="J28" s="217">
        <v>19</v>
      </c>
      <c r="K28" s="217">
        <v>17.8</v>
      </c>
      <c r="L28" s="217">
        <v>19.100000000000001</v>
      </c>
      <c r="M28" s="217">
        <v>22.7</v>
      </c>
      <c r="N28" s="291">
        <f>SUM(B28:M28)</f>
        <v>230.1</v>
      </c>
      <c r="O28" s="210">
        <f t="shared" si="0"/>
        <v>107.6</v>
      </c>
      <c r="Q28" s="21"/>
      <c r="R28" s="21"/>
      <c r="AA28" s="1"/>
    </row>
    <row r="29" spans="1:27" ht="11.1" customHeight="1">
      <c r="A29" s="10" t="s">
        <v>220</v>
      </c>
      <c r="B29" s="217">
        <v>17.8</v>
      </c>
      <c r="C29" s="217">
        <v>19.2</v>
      </c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91">
        <f>SUM(B29:M29)</f>
        <v>37</v>
      </c>
      <c r="O29" s="210">
        <f t="shared" si="0"/>
        <v>16.100000000000001</v>
      </c>
      <c r="AA29" s="1"/>
    </row>
    <row r="30" spans="1:27" ht="9.9499999999999993" customHeight="1">
      <c r="N30" s="214"/>
      <c r="O30" s="214"/>
      <c r="AA30" s="1"/>
    </row>
    <row r="31" spans="1:27" ht="9.9499999999999993" customHeight="1"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7">
        <v>31.6</v>
      </c>
      <c r="C54" s="217">
        <v>32</v>
      </c>
      <c r="D54" s="217">
        <v>30.9</v>
      </c>
      <c r="E54" s="217">
        <v>31.3</v>
      </c>
      <c r="F54" s="217">
        <v>34</v>
      </c>
      <c r="G54" s="217">
        <v>33.5</v>
      </c>
      <c r="H54" s="217">
        <v>34.4</v>
      </c>
      <c r="I54" s="217">
        <v>34.5</v>
      </c>
      <c r="J54" s="217">
        <v>33</v>
      </c>
      <c r="K54" s="217">
        <v>34.200000000000003</v>
      </c>
      <c r="L54" s="217">
        <v>35.4</v>
      </c>
      <c r="M54" s="217">
        <v>34.200000000000003</v>
      </c>
      <c r="N54" s="291">
        <f t="shared" ref="N54:N56" si="1">SUM(B54:M54)/12</f>
        <v>33.25</v>
      </c>
      <c r="O54" s="399">
        <v>108.7</v>
      </c>
      <c r="P54" s="220"/>
      <c r="Q54" s="397"/>
      <c r="R54" s="397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7">
        <v>31.5</v>
      </c>
      <c r="C55" s="217">
        <v>33.1</v>
      </c>
      <c r="D55" s="217">
        <v>32.799999999999997</v>
      </c>
      <c r="E55" s="217">
        <v>31.9</v>
      </c>
      <c r="F55" s="217">
        <v>35.799999999999997</v>
      </c>
      <c r="G55" s="217">
        <v>33.4</v>
      </c>
      <c r="H55" s="217">
        <v>34.200000000000003</v>
      </c>
      <c r="I55" s="217">
        <v>34.200000000000003</v>
      </c>
      <c r="J55" s="217">
        <v>35</v>
      </c>
      <c r="K55" s="217">
        <v>35.4</v>
      </c>
      <c r="L55" s="217">
        <v>36.6</v>
      </c>
      <c r="M55" s="217">
        <v>34.5</v>
      </c>
      <c r="N55" s="291">
        <f t="shared" si="1"/>
        <v>34.033333333333331</v>
      </c>
      <c r="O55" s="399">
        <f>ROUND(N55/N54*100,1)</f>
        <v>102.4</v>
      </c>
      <c r="P55" s="220"/>
      <c r="Q55" s="397"/>
      <c r="R55" s="397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7">
        <v>41</v>
      </c>
      <c r="C56" s="217">
        <v>42.3</v>
      </c>
      <c r="D56" s="217">
        <v>42</v>
      </c>
      <c r="E56" s="217">
        <v>39.1</v>
      </c>
      <c r="F56" s="217">
        <v>38.700000000000003</v>
      </c>
      <c r="G56" s="217">
        <v>37.4</v>
      </c>
      <c r="H56" s="217">
        <v>37.5</v>
      </c>
      <c r="I56" s="217">
        <v>36.5</v>
      </c>
      <c r="J56" s="217">
        <v>37.1</v>
      </c>
      <c r="K56" s="217">
        <v>38.6</v>
      </c>
      <c r="L56" s="217">
        <v>38.4</v>
      </c>
      <c r="M56" s="217">
        <v>37.6</v>
      </c>
      <c r="N56" s="291">
        <f t="shared" si="1"/>
        <v>38.85</v>
      </c>
      <c r="O56" s="399">
        <f t="shared" ref="O56:O58" si="2">ROUND(N56/N55*100,1)</f>
        <v>114.2</v>
      </c>
      <c r="P56" s="220"/>
      <c r="Q56" s="397"/>
      <c r="R56" s="397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211</v>
      </c>
      <c r="B57" s="217">
        <v>38</v>
      </c>
      <c r="C57" s="217">
        <v>35.700000000000003</v>
      </c>
      <c r="D57" s="217">
        <v>37</v>
      </c>
      <c r="E57" s="217">
        <v>36.799999999999997</v>
      </c>
      <c r="F57" s="217">
        <v>39.200000000000003</v>
      </c>
      <c r="G57" s="217">
        <v>38</v>
      </c>
      <c r="H57" s="217">
        <v>35.9</v>
      </c>
      <c r="I57" s="217">
        <v>35.4</v>
      </c>
      <c r="J57" s="217">
        <v>36.700000000000003</v>
      </c>
      <c r="K57" s="217">
        <v>37.200000000000003</v>
      </c>
      <c r="L57" s="217">
        <v>37.1</v>
      </c>
      <c r="M57" s="217">
        <v>38</v>
      </c>
      <c r="N57" s="291">
        <f>SUM(B57:M57)/12</f>
        <v>37.083333333333329</v>
      </c>
      <c r="O57" s="399">
        <v>95.4</v>
      </c>
      <c r="P57" s="220"/>
      <c r="Q57" s="397"/>
      <c r="R57" s="397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220</v>
      </c>
      <c r="B58" s="217">
        <v>36.9</v>
      </c>
      <c r="C58" s="217">
        <v>38.9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6.3166666666666664</v>
      </c>
      <c r="O58" s="399">
        <f t="shared" si="2"/>
        <v>17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2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3"/>
    </row>
    <row r="65" spans="7:28" ht="9.9499999999999993" customHeight="1">
      <c r="G65" s="221"/>
    </row>
    <row r="66" spans="7:28" ht="9.9499999999999993" customHeight="1"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</row>
    <row r="67" spans="7:28" ht="9.9499999999999993" customHeight="1"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</row>
    <row r="68" spans="7:28" ht="9.9499999999999993" customHeight="1"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</row>
    <row r="69" spans="7:28" ht="9.9499999999999993" customHeight="1"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</row>
    <row r="84" spans="1:18" s="214" customFormat="1" ht="11.1" customHeight="1">
      <c r="A84" s="10" t="s">
        <v>194</v>
      </c>
      <c r="B84" s="208">
        <v>55.9</v>
      </c>
      <c r="C84" s="208">
        <v>52.6</v>
      </c>
      <c r="D84" s="208">
        <v>59</v>
      </c>
      <c r="E84" s="208">
        <v>60.9</v>
      </c>
      <c r="F84" s="208">
        <v>56.1</v>
      </c>
      <c r="G84" s="208">
        <v>52.8</v>
      </c>
      <c r="H84" s="208">
        <v>57.2</v>
      </c>
      <c r="I84" s="208">
        <v>43.3</v>
      </c>
      <c r="J84" s="208">
        <v>47.8</v>
      </c>
      <c r="K84" s="208">
        <v>50.4</v>
      </c>
      <c r="L84" s="208">
        <v>46.6</v>
      </c>
      <c r="M84" s="208">
        <v>48</v>
      </c>
      <c r="N84" s="290">
        <f t="shared" ref="N84:N88" si="3">SUM(B84:M84)/12</f>
        <v>52.550000000000004</v>
      </c>
      <c r="O84" s="399">
        <v>93</v>
      </c>
      <c r="Q84" s="398"/>
      <c r="R84" s="398"/>
    </row>
    <row r="85" spans="1:18" s="214" customFormat="1" ht="11.1" customHeight="1">
      <c r="A85" s="10" t="s">
        <v>197</v>
      </c>
      <c r="B85" s="208">
        <v>42.1</v>
      </c>
      <c r="C85" s="208">
        <v>45.6</v>
      </c>
      <c r="D85" s="208">
        <v>51.4</v>
      </c>
      <c r="E85" s="208">
        <v>51.9</v>
      </c>
      <c r="F85" s="208">
        <v>54.2</v>
      </c>
      <c r="G85" s="208">
        <v>52.4</v>
      </c>
      <c r="H85" s="208">
        <v>52.1</v>
      </c>
      <c r="I85" s="208">
        <v>58.5</v>
      </c>
      <c r="J85" s="208">
        <v>49.4</v>
      </c>
      <c r="K85" s="208">
        <v>52.9</v>
      </c>
      <c r="L85" s="208">
        <v>48.8</v>
      </c>
      <c r="M85" s="208">
        <v>50.5</v>
      </c>
      <c r="N85" s="290">
        <f t="shared" si="3"/>
        <v>50.816666666666663</v>
      </c>
      <c r="O85" s="399">
        <f>ROUND(N85/N84*100,1)</f>
        <v>96.7</v>
      </c>
      <c r="Q85" s="398"/>
      <c r="R85" s="398"/>
    </row>
    <row r="86" spans="1:18" s="214" customFormat="1" ht="11.1" customHeight="1">
      <c r="A86" s="10" t="s">
        <v>203</v>
      </c>
      <c r="B86" s="208">
        <v>44.7</v>
      </c>
      <c r="C86" s="208">
        <v>41.1</v>
      </c>
      <c r="D86" s="208">
        <v>41.4</v>
      </c>
      <c r="E86" s="208">
        <v>41.7</v>
      </c>
      <c r="F86" s="208">
        <v>43</v>
      </c>
      <c r="G86" s="208">
        <v>48.2</v>
      </c>
      <c r="H86" s="210">
        <v>54</v>
      </c>
      <c r="I86" s="208">
        <v>47.7</v>
      </c>
      <c r="J86" s="208">
        <v>46.3</v>
      </c>
      <c r="K86" s="208">
        <v>45.7</v>
      </c>
      <c r="L86" s="208">
        <v>45.3</v>
      </c>
      <c r="M86" s="208">
        <v>50.3</v>
      </c>
      <c r="N86" s="290">
        <f t="shared" si="3"/>
        <v>45.783333333333331</v>
      </c>
      <c r="O86" s="399">
        <f t="shared" ref="O86:O88" si="4">ROUND(N86/N85*100,1)</f>
        <v>90.1</v>
      </c>
      <c r="Q86" s="398"/>
      <c r="R86" s="398"/>
    </row>
    <row r="87" spans="1:18" s="214" customFormat="1" ht="11.1" customHeight="1">
      <c r="A87" s="10" t="s">
        <v>211</v>
      </c>
      <c r="B87" s="208">
        <v>44</v>
      </c>
      <c r="C87" s="208">
        <v>42.9</v>
      </c>
      <c r="D87" s="208">
        <v>52.9</v>
      </c>
      <c r="E87" s="208">
        <v>54.6</v>
      </c>
      <c r="F87" s="208">
        <v>58.6</v>
      </c>
      <c r="G87" s="208">
        <v>51.4</v>
      </c>
      <c r="H87" s="210">
        <v>55.6</v>
      </c>
      <c r="I87" s="208">
        <v>50.5</v>
      </c>
      <c r="J87" s="208">
        <v>50.9</v>
      </c>
      <c r="K87" s="208">
        <v>47.7</v>
      </c>
      <c r="L87" s="208">
        <v>51.7</v>
      </c>
      <c r="M87" s="208">
        <v>59.4</v>
      </c>
      <c r="N87" s="290">
        <f t="shared" si="3"/>
        <v>51.68333333333333</v>
      </c>
      <c r="O87" s="399">
        <f t="shared" si="4"/>
        <v>112.9</v>
      </c>
      <c r="Q87" s="398"/>
      <c r="R87" s="398"/>
    </row>
    <row r="88" spans="1:18" ht="11.1" customHeight="1">
      <c r="A88" s="10" t="s">
        <v>220</v>
      </c>
      <c r="B88" s="208">
        <v>49</v>
      </c>
      <c r="C88" s="208">
        <v>47.9</v>
      </c>
      <c r="D88" s="208"/>
      <c r="E88" s="208"/>
      <c r="F88" s="208"/>
      <c r="G88" s="208"/>
      <c r="H88" s="210"/>
      <c r="I88" s="208"/>
      <c r="J88" s="208"/>
      <c r="K88" s="208"/>
      <c r="L88" s="208"/>
      <c r="M88" s="208"/>
      <c r="N88" s="290">
        <f t="shared" si="3"/>
        <v>8.0750000000000011</v>
      </c>
      <c r="O88" s="399">
        <f t="shared" si="4"/>
        <v>15.6</v>
      </c>
      <c r="Q88" s="21"/>
    </row>
    <row r="89" spans="1:18" ht="9.9499999999999993" customHeight="1">
      <c r="O89" s="295"/>
    </row>
    <row r="90" spans="1:18" ht="9.9499999999999993" customHeight="1">
      <c r="G90" s="51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Q48" sqref="Q48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6" width="7.625" style="316" customWidth="1"/>
    <col min="27" max="16384" width="9" style="316"/>
  </cols>
  <sheetData>
    <row r="18" spans="1:29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2">
        <v>35.5</v>
      </c>
      <c r="C25" s="222">
        <v>37.4</v>
      </c>
      <c r="D25" s="222">
        <v>42.3</v>
      </c>
      <c r="E25" s="222">
        <v>45.1</v>
      </c>
      <c r="F25" s="222">
        <v>47</v>
      </c>
      <c r="G25" s="222">
        <v>49</v>
      </c>
      <c r="H25" s="222">
        <v>47.4</v>
      </c>
      <c r="I25" s="222">
        <v>30</v>
      </c>
      <c r="J25" s="222">
        <v>29.8</v>
      </c>
      <c r="K25" s="222">
        <v>39.799999999999997</v>
      </c>
      <c r="L25" s="222">
        <v>33.6</v>
      </c>
      <c r="M25" s="222">
        <v>36.700000000000003</v>
      </c>
      <c r="N25" s="291">
        <f>SUM(B25:M25)</f>
        <v>473.6</v>
      </c>
      <c r="O25" s="286">
        <v>105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</row>
    <row r="26" spans="1:29" ht="11.1" customHeight="1">
      <c r="A26" s="10" t="s">
        <v>197</v>
      </c>
      <c r="B26" s="222">
        <v>32.4</v>
      </c>
      <c r="C26" s="222">
        <v>36.200000000000003</v>
      </c>
      <c r="D26" s="222">
        <v>34.1</v>
      </c>
      <c r="E26" s="222">
        <v>46.4</v>
      </c>
      <c r="F26" s="222">
        <v>41.6</v>
      </c>
      <c r="G26" s="222">
        <v>47.6</v>
      </c>
      <c r="H26" s="222">
        <v>44</v>
      </c>
      <c r="I26" s="222">
        <v>27.3</v>
      </c>
      <c r="J26" s="222">
        <v>34.799999999999997</v>
      </c>
      <c r="K26" s="222">
        <v>42</v>
      </c>
      <c r="L26" s="222">
        <v>32.799999999999997</v>
      </c>
      <c r="M26" s="222">
        <v>44.4</v>
      </c>
      <c r="N26" s="291">
        <f>SUM(B26:M26)</f>
        <v>463.59999999999997</v>
      </c>
      <c r="O26" s="286">
        <f>ROUND(N26/N25*100,1)</f>
        <v>97.9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</row>
    <row r="27" spans="1:29" ht="11.1" customHeight="1">
      <c r="A27" s="10" t="s">
        <v>203</v>
      </c>
      <c r="B27" s="222">
        <v>34.799999999999997</v>
      </c>
      <c r="C27" s="222">
        <v>36.4</v>
      </c>
      <c r="D27" s="222">
        <v>35.200000000000003</v>
      </c>
      <c r="E27" s="222">
        <v>49.9</v>
      </c>
      <c r="F27" s="222">
        <v>43.1</v>
      </c>
      <c r="G27" s="222">
        <v>48.2</v>
      </c>
      <c r="H27" s="222">
        <v>44.6</v>
      </c>
      <c r="I27" s="222">
        <v>33.799999999999997</v>
      </c>
      <c r="J27" s="222">
        <v>31.8</v>
      </c>
      <c r="K27" s="222">
        <v>38.1</v>
      </c>
      <c r="L27" s="222">
        <v>36.5</v>
      </c>
      <c r="M27" s="222">
        <v>38.200000000000003</v>
      </c>
      <c r="N27" s="423">
        <f>SUM(B27:M27)</f>
        <v>470.6</v>
      </c>
      <c r="O27" s="286">
        <f t="shared" ref="O27:O29" si="0">ROUND(N27/N26*100,1)</f>
        <v>101.5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</row>
    <row r="28" spans="1:29" ht="11.1" customHeight="1">
      <c r="A28" s="10" t="s">
        <v>211</v>
      </c>
      <c r="B28" s="222">
        <v>33.1</v>
      </c>
      <c r="C28" s="222">
        <v>35.1</v>
      </c>
      <c r="D28" s="222">
        <v>41.1</v>
      </c>
      <c r="E28" s="222">
        <v>42.3</v>
      </c>
      <c r="F28" s="222">
        <v>42.9</v>
      </c>
      <c r="G28" s="222">
        <v>48.7</v>
      </c>
      <c r="H28" s="222">
        <v>50.1</v>
      </c>
      <c r="I28" s="222">
        <v>35.4</v>
      </c>
      <c r="J28" s="222">
        <v>35</v>
      </c>
      <c r="K28" s="222">
        <v>39</v>
      </c>
      <c r="L28" s="222">
        <v>38</v>
      </c>
      <c r="M28" s="222">
        <v>37.299999999999997</v>
      </c>
      <c r="N28" s="423">
        <f>SUM(B28:M28)</f>
        <v>478.00000000000006</v>
      </c>
      <c r="O28" s="286">
        <f t="shared" si="0"/>
        <v>101.6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</row>
    <row r="29" spans="1:29" ht="11.1" customHeight="1">
      <c r="A29" s="10" t="s">
        <v>220</v>
      </c>
      <c r="B29" s="222">
        <v>31</v>
      </c>
      <c r="C29" s="222">
        <v>41.9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423">
        <f>SUM(B29:M29)</f>
        <v>72.900000000000006</v>
      </c>
      <c r="O29" s="286">
        <f t="shared" si="0"/>
        <v>15.3</v>
      </c>
      <c r="P29" s="220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2">
        <v>25.8</v>
      </c>
      <c r="C54" s="222">
        <v>27.6</v>
      </c>
      <c r="D54" s="222">
        <v>27.8</v>
      </c>
      <c r="E54" s="222">
        <v>30.9</v>
      </c>
      <c r="F54" s="222">
        <v>36.200000000000003</v>
      </c>
      <c r="G54" s="222">
        <v>32.1</v>
      </c>
      <c r="H54" s="222">
        <v>31.1</v>
      </c>
      <c r="I54" s="222">
        <v>31.7</v>
      </c>
      <c r="J54" s="222">
        <v>31.5</v>
      </c>
      <c r="K54" s="222">
        <v>35.799999999999997</v>
      </c>
      <c r="L54" s="222">
        <v>36</v>
      </c>
      <c r="M54" s="222">
        <v>42.3</v>
      </c>
      <c r="N54" s="291">
        <f>SUM(B54:M54)/12</f>
        <v>32.4</v>
      </c>
      <c r="O54" s="286">
        <v>109.2</v>
      </c>
      <c r="P54" s="220"/>
      <c r="Q54" s="400"/>
      <c r="R54" s="400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2">
        <v>38.9</v>
      </c>
      <c r="C55" s="222">
        <v>41.9</v>
      </c>
      <c r="D55" s="222">
        <v>38.6</v>
      </c>
      <c r="E55" s="222">
        <v>40.799999999999997</v>
      </c>
      <c r="F55" s="222">
        <v>45</v>
      </c>
      <c r="G55" s="222">
        <v>43.7</v>
      </c>
      <c r="H55" s="222">
        <v>40.799999999999997</v>
      </c>
      <c r="I55" s="222">
        <v>38.1</v>
      </c>
      <c r="J55" s="222">
        <v>38.200000000000003</v>
      </c>
      <c r="K55" s="222">
        <v>41.2</v>
      </c>
      <c r="L55" s="222">
        <v>41</v>
      </c>
      <c r="M55" s="222">
        <v>48.4</v>
      </c>
      <c r="N55" s="291">
        <f>SUM(B55:M55)/12</f>
        <v>41.383333333333333</v>
      </c>
      <c r="O55" s="286">
        <f>ROUND(N55/N54*100,1)</f>
        <v>127.7</v>
      </c>
      <c r="P55" s="220"/>
      <c r="Q55" s="400"/>
      <c r="R55" s="400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2">
        <v>46.2</v>
      </c>
      <c r="C56" s="222">
        <v>47.2</v>
      </c>
      <c r="D56" s="222">
        <v>44.6</v>
      </c>
      <c r="E56" s="222">
        <v>49.3</v>
      </c>
      <c r="F56" s="222">
        <v>51.6</v>
      </c>
      <c r="G56" s="222">
        <v>50</v>
      </c>
      <c r="H56" s="222">
        <v>46.9</v>
      </c>
      <c r="I56" s="222">
        <v>46</v>
      </c>
      <c r="J56" s="222">
        <v>43.8</v>
      </c>
      <c r="K56" s="222">
        <v>45.9</v>
      </c>
      <c r="L56" s="222">
        <v>45.7</v>
      </c>
      <c r="M56" s="222">
        <v>42.4</v>
      </c>
      <c r="N56" s="291">
        <f>SUM(B56:M56)/12</f>
        <v>46.633333333333326</v>
      </c>
      <c r="O56" s="286">
        <f t="shared" ref="O56:O58" si="1">ROUND(N56/N55*100,1)</f>
        <v>112.7</v>
      </c>
      <c r="P56" s="220"/>
      <c r="Q56" s="400"/>
      <c r="R56" s="400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211</v>
      </c>
      <c r="B57" s="222">
        <v>42.4</v>
      </c>
      <c r="C57" s="222">
        <v>42.8</v>
      </c>
      <c r="D57" s="222">
        <v>43.9</v>
      </c>
      <c r="E57" s="222">
        <v>47.3</v>
      </c>
      <c r="F57" s="222">
        <v>50.1</v>
      </c>
      <c r="G57" s="222">
        <v>52.2</v>
      </c>
      <c r="H57" s="222">
        <v>51.2</v>
      </c>
      <c r="I57" s="222">
        <v>49.2</v>
      </c>
      <c r="J57" s="222">
        <v>48.2</v>
      </c>
      <c r="K57" s="222">
        <v>49.1</v>
      </c>
      <c r="L57" s="222">
        <v>48.9</v>
      </c>
      <c r="M57" s="222">
        <v>50.5</v>
      </c>
      <c r="N57" s="291">
        <f>SUM(B57:M57)/12</f>
        <v>47.983333333333327</v>
      </c>
      <c r="O57" s="286">
        <f t="shared" si="1"/>
        <v>102.9</v>
      </c>
      <c r="P57" s="220"/>
      <c r="Q57" s="400"/>
      <c r="R57" s="400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220</v>
      </c>
      <c r="B58" s="222">
        <v>48.3</v>
      </c>
      <c r="C58" s="222">
        <v>50.9</v>
      </c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91">
        <f>SUM(B58:M58)/12</f>
        <v>8.2666666666666657</v>
      </c>
      <c r="O58" s="286">
        <f t="shared" si="1"/>
        <v>17.2</v>
      </c>
      <c r="P58" s="220"/>
      <c r="Q58" s="294"/>
      <c r="R58" s="294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90">
        <f>SUM(B84:M84)/12</f>
        <v>123.80833333333335</v>
      </c>
      <c r="O84" s="210">
        <v>96.1</v>
      </c>
      <c r="P84" s="57"/>
      <c r="Q84" s="392"/>
      <c r="R84" s="392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90">
        <f>SUM(B85:M85)/12</f>
        <v>93.191666666666663</v>
      </c>
      <c r="O85" s="210">
        <f>ROUND(N85/N84*100,1)</f>
        <v>75.3</v>
      </c>
      <c r="P85" s="57"/>
      <c r="Q85" s="392"/>
      <c r="R85" s="392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90">
        <f>SUM(B86:M86)/12</f>
        <v>84.041666666666657</v>
      </c>
      <c r="O86" s="210">
        <f t="shared" ref="O86" si="2">ROUND(N86/N85*100,1)</f>
        <v>90.2</v>
      </c>
      <c r="P86" s="57"/>
      <c r="Q86" s="392"/>
      <c r="R86" s="392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211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90">
        <f>SUM(B87:M87)/12</f>
        <v>82.891666666666666</v>
      </c>
      <c r="O87" s="210">
        <v>98.7</v>
      </c>
      <c r="P87" s="57"/>
      <c r="Q87" s="392"/>
      <c r="R87" s="392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220</v>
      </c>
      <c r="B88" s="15">
        <v>64.900000000000006</v>
      </c>
      <c r="C88" s="15">
        <v>81.8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90">
        <f>SUM(B88:M88)/12</f>
        <v>12.225</v>
      </c>
      <c r="O88" s="210"/>
      <c r="P88" s="57"/>
      <c r="Q88" s="495"/>
      <c r="R88" s="49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45"/>
      <c r="D89" s="504"/>
    </row>
    <row r="90" spans="1:26" s="528" customFormat="1" ht="9.9499999999999993" customHeight="1">
      <c r="D90" s="50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R27" sqref="R27"/>
    </sheetView>
  </sheetViews>
  <sheetFormatPr defaultRowHeight="9.9499999999999993" customHeight="1"/>
  <cols>
    <col min="1" max="1" width="8" style="514" customWidth="1"/>
    <col min="2" max="13" width="6.125" style="514" customWidth="1"/>
    <col min="14" max="26" width="7.625" style="514" customWidth="1"/>
    <col min="27" max="16384" width="9" style="514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8" t="s">
        <v>194</v>
      </c>
      <c r="B25" s="499">
        <v>74.8</v>
      </c>
      <c r="C25" s="499">
        <v>80</v>
      </c>
      <c r="D25" s="499">
        <v>85.8</v>
      </c>
      <c r="E25" s="499">
        <v>89.3</v>
      </c>
      <c r="F25" s="499">
        <v>92</v>
      </c>
      <c r="G25" s="499">
        <v>92.3</v>
      </c>
      <c r="H25" s="499">
        <v>93.1</v>
      </c>
      <c r="I25" s="499">
        <v>83.1</v>
      </c>
      <c r="J25" s="499">
        <v>74.400000000000006</v>
      </c>
      <c r="K25" s="499">
        <v>84.4</v>
      </c>
      <c r="L25" s="499">
        <v>80.8</v>
      </c>
      <c r="M25" s="499">
        <v>81.400000000000006</v>
      </c>
      <c r="N25" s="291">
        <f>SUM(B25:M25)</f>
        <v>1011.4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8" t="s">
        <v>197</v>
      </c>
      <c r="B26" s="499">
        <v>67.3</v>
      </c>
      <c r="C26" s="499">
        <v>73</v>
      </c>
      <c r="D26" s="499">
        <v>86.4</v>
      </c>
      <c r="E26" s="499">
        <v>89</v>
      </c>
      <c r="F26" s="499">
        <v>74.5</v>
      </c>
      <c r="G26" s="499">
        <v>91.5</v>
      </c>
      <c r="H26" s="499">
        <v>85.7</v>
      </c>
      <c r="I26" s="499">
        <v>83.3</v>
      </c>
      <c r="J26" s="499">
        <v>85</v>
      </c>
      <c r="K26" s="499">
        <v>90.2</v>
      </c>
      <c r="L26" s="499">
        <v>91.7</v>
      </c>
      <c r="M26" s="499">
        <v>82.4</v>
      </c>
      <c r="N26" s="500">
        <f>SUM(B26:M26)</f>
        <v>1000.0000000000001</v>
      </c>
      <c r="O26" s="501">
        <f>ROUND(N26/N25*100,1)</f>
        <v>98.9</v>
      </c>
      <c r="P26" s="505"/>
      <c r="Q26" s="506"/>
      <c r="R26" s="506"/>
      <c r="S26" s="505"/>
      <c r="T26" s="505"/>
      <c r="U26" s="505"/>
      <c r="V26" s="505"/>
      <c r="W26" s="505"/>
      <c r="X26" s="505"/>
      <c r="Y26" s="505"/>
      <c r="Z26" s="50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8" t="s">
        <v>203</v>
      </c>
      <c r="B27" s="499">
        <v>65.8</v>
      </c>
      <c r="C27" s="499">
        <v>77.2</v>
      </c>
      <c r="D27" s="499">
        <v>98.6</v>
      </c>
      <c r="E27" s="499">
        <v>102.1</v>
      </c>
      <c r="F27" s="499">
        <v>107.9</v>
      </c>
      <c r="G27" s="499">
        <v>110.2</v>
      </c>
      <c r="H27" s="499">
        <v>110.1</v>
      </c>
      <c r="I27" s="499">
        <v>92.2</v>
      </c>
      <c r="J27" s="499">
        <v>93.8</v>
      </c>
      <c r="K27" s="499">
        <v>96.7</v>
      </c>
      <c r="L27" s="499">
        <v>111.1</v>
      </c>
      <c r="M27" s="499">
        <v>104.1</v>
      </c>
      <c r="N27" s="500">
        <f>SUM(B27:M27)</f>
        <v>1169.8</v>
      </c>
      <c r="O27" s="501">
        <f t="shared" ref="O27:O29" si="0">ROUND(N27/N26*100,1)</f>
        <v>117</v>
      </c>
      <c r="P27" s="505"/>
      <c r="Q27" s="506"/>
      <c r="R27" s="506"/>
      <c r="S27" s="505"/>
      <c r="T27" s="505"/>
      <c r="U27" s="505"/>
      <c r="V27" s="505"/>
      <c r="W27" s="505"/>
      <c r="X27" s="505"/>
      <c r="Y27" s="505"/>
      <c r="Z27" s="50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8" t="s">
        <v>211</v>
      </c>
      <c r="B28" s="499">
        <v>86.4</v>
      </c>
      <c r="C28" s="499">
        <v>105.9</v>
      </c>
      <c r="D28" s="499">
        <v>115.8</v>
      </c>
      <c r="E28" s="499">
        <v>124.6</v>
      </c>
      <c r="F28" s="499">
        <v>121.9</v>
      </c>
      <c r="G28" s="499">
        <v>135.4</v>
      </c>
      <c r="H28" s="499">
        <v>137.80000000000001</v>
      </c>
      <c r="I28" s="499">
        <v>127</v>
      </c>
      <c r="J28" s="499">
        <v>126.1</v>
      </c>
      <c r="K28" s="499">
        <v>125.2</v>
      </c>
      <c r="L28" s="499">
        <v>122.8</v>
      </c>
      <c r="M28" s="499">
        <v>110</v>
      </c>
      <c r="N28" s="500">
        <f>SUM(B28:M28)</f>
        <v>1438.8999999999999</v>
      </c>
      <c r="O28" s="501">
        <f t="shared" si="0"/>
        <v>123</v>
      </c>
      <c r="P28" s="505"/>
      <c r="Q28" s="506"/>
      <c r="R28" s="506"/>
      <c r="S28" s="505"/>
      <c r="T28" s="505"/>
      <c r="U28" s="505"/>
      <c r="V28" s="505"/>
      <c r="W28" s="505"/>
      <c r="X28" s="505"/>
      <c r="Y28" s="505"/>
      <c r="Z28" s="50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8" t="s">
        <v>220</v>
      </c>
      <c r="B29" s="499">
        <v>91</v>
      </c>
      <c r="C29" s="499">
        <v>88.5</v>
      </c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500">
        <f>SUM(B29:M29)</f>
        <v>179.5</v>
      </c>
      <c r="O29" s="501">
        <f t="shared" si="0"/>
        <v>12.5</v>
      </c>
      <c r="P29" s="505"/>
      <c r="Q29" s="507"/>
      <c r="R29" s="507"/>
      <c r="S29" s="505"/>
      <c r="T29" s="505"/>
      <c r="U29" s="505"/>
      <c r="V29" s="505"/>
      <c r="W29" s="505"/>
      <c r="X29" s="505"/>
      <c r="Y29" s="505"/>
      <c r="Z29" s="50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9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1" customFormat="1" ht="11.1" customHeight="1">
      <c r="A53" s="508"/>
      <c r="B53" s="509" t="s">
        <v>90</v>
      </c>
      <c r="C53" s="509" t="s">
        <v>91</v>
      </c>
      <c r="D53" s="509" t="s">
        <v>92</v>
      </c>
      <c r="E53" s="509" t="s">
        <v>93</v>
      </c>
      <c r="F53" s="509" t="s">
        <v>94</v>
      </c>
      <c r="G53" s="509" t="s">
        <v>95</v>
      </c>
      <c r="H53" s="509" t="s">
        <v>96</v>
      </c>
      <c r="I53" s="509" t="s">
        <v>97</v>
      </c>
      <c r="J53" s="509" t="s">
        <v>98</v>
      </c>
      <c r="K53" s="509" t="s">
        <v>99</v>
      </c>
      <c r="L53" s="509" t="s">
        <v>100</v>
      </c>
      <c r="M53" s="509" t="s">
        <v>101</v>
      </c>
      <c r="N53" s="510" t="s">
        <v>150</v>
      </c>
      <c r="O53" s="511" t="s">
        <v>152</v>
      </c>
      <c r="P53" s="512"/>
      <c r="Q53" s="512"/>
      <c r="R53" s="512"/>
      <c r="S53" s="512"/>
      <c r="T53" s="512"/>
      <c r="U53" s="512"/>
      <c r="V53" s="512"/>
      <c r="W53" s="512"/>
      <c r="X53" s="512"/>
      <c r="Y53" s="512"/>
      <c r="Z53" s="512"/>
      <c r="AA53" s="504"/>
      <c r="AB53" s="504"/>
      <c r="AC53" s="504"/>
      <c r="AD53" s="504"/>
      <c r="AE53" s="504"/>
      <c r="AF53" s="504"/>
      <c r="AG53" s="504"/>
      <c r="AH53" s="504"/>
      <c r="AI53" s="504"/>
      <c r="AJ53" s="504"/>
      <c r="AK53" s="504"/>
      <c r="AL53" s="504"/>
      <c r="AM53" s="504"/>
      <c r="AN53" s="504"/>
      <c r="AO53" s="504"/>
      <c r="AP53" s="504"/>
      <c r="AQ53" s="504"/>
      <c r="AR53" s="504"/>
      <c r="AS53" s="504"/>
      <c r="AT53" s="504"/>
      <c r="AU53" s="504"/>
      <c r="AV53" s="504"/>
    </row>
    <row r="54" spans="1:48" s="421" customFormat="1" ht="11.1" customHeight="1">
      <c r="A54" s="498" t="s">
        <v>194</v>
      </c>
      <c r="B54" s="499">
        <v>80</v>
      </c>
      <c r="C54" s="499">
        <v>84.1</v>
      </c>
      <c r="D54" s="499">
        <v>84.5</v>
      </c>
      <c r="E54" s="499">
        <v>90.6</v>
      </c>
      <c r="F54" s="499">
        <v>100.8</v>
      </c>
      <c r="G54" s="499">
        <v>107.1</v>
      </c>
      <c r="H54" s="499">
        <v>100.5</v>
      </c>
      <c r="I54" s="499">
        <v>87.9</v>
      </c>
      <c r="J54" s="499">
        <v>85</v>
      </c>
      <c r="K54" s="499">
        <v>81.8</v>
      </c>
      <c r="L54" s="499">
        <v>84.8</v>
      </c>
      <c r="M54" s="499">
        <v>80.8</v>
      </c>
      <c r="N54" s="500">
        <f>SUM(B54:M54)/12</f>
        <v>88.99166666666666</v>
      </c>
      <c r="O54" s="501">
        <v>105.2</v>
      </c>
      <c r="P54" s="502"/>
      <c r="Q54" s="503"/>
      <c r="R54" s="503"/>
      <c r="S54" s="502"/>
      <c r="T54" s="502"/>
      <c r="U54" s="502"/>
      <c r="V54" s="502"/>
      <c r="W54" s="502"/>
      <c r="X54" s="502"/>
      <c r="Y54" s="502"/>
      <c r="Z54" s="502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M54" s="504"/>
      <c r="AN54" s="504"/>
      <c r="AO54" s="504"/>
      <c r="AP54" s="504"/>
      <c r="AQ54" s="504"/>
      <c r="AR54" s="504"/>
      <c r="AS54" s="504"/>
      <c r="AT54" s="504"/>
      <c r="AU54" s="504"/>
      <c r="AV54" s="504"/>
    </row>
    <row r="55" spans="1:48" s="421" customFormat="1" ht="11.1" customHeight="1">
      <c r="A55" s="498" t="s">
        <v>197</v>
      </c>
      <c r="B55" s="499">
        <v>87.5</v>
      </c>
      <c r="C55" s="499">
        <v>86</v>
      </c>
      <c r="D55" s="499">
        <v>88.7</v>
      </c>
      <c r="E55" s="499">
        <v>92</v>
      </c>
      <c r="F55" s="499">
        <v>87.1</v>
      </c>
      <c r="G55" s="499">
        <v>88.8</v>
      </c>
      <c r="H55" s="499">
        <v>85.6</v>
      </c>
      <c r="I55" s="499">
        <v>85.8</v>
      </c>
      <c r="J55" s="499">
        <v>84.5</v>
      </c>
      <c r="K55" s="499">
        <v>89.5</v>
      </c>
      <c r="L55" s="499">
        <v>92.2</v>
      </c>
      <c r="M55" s="499">
        <v>85.7</v>
      </c>
      <c r="N55" s="500">
        <f>SUM(B55:M55)/12</f>
        <v>87.783333333333317</v>
      </c>
      <c r="O55" s="501">
        <f t="shared" ref="O55:O56" si="1">ROUND(N55/N54*100,1)</f>
        <v>98.6</v>
      </c>
      <c r="P55" s="502"/>
      <c r="Q55" s="503"/>
      <c r="R55" s="503"/>
      <c r="S55" s="502"/>
      <c r="T55" s="502"/>
      <c r="U55" s="502"/>
      <c r="V55" s="502"/>
      <c r="W55" s="502"/>
      <c r="X55" s="502"/>
      <c r="Y55" s="502"/>
      <c r="Z55" s="502"/>
      <c r="AA55" s="504"/>
      <c r="AB55" s="504"/>
      <c r="AC55" s="504"/>
      <c r="AD55" s="504"/>
      <c r="AE55" s="504"/>
      <c r="AF55" s="504"/>
      <c r="AG55" s="504"/>
      <c r="AH55" s="504"/>
      <c r="AI55" s="504"/>
      <c r="AJ55" s="504"/>
      <c r="AK55" s="504"/>
      <c r="AL55" s="504"/>
      <c r="AM55" s="504"/>
      <c r="AN55" s="504"/>
      <c r="AO55" s="504"/>
      <c r="AP55" s="504"/>
      <c r="AQ55" s="504"/>
      <c r="AR55" s="504"/>
      <c r="AS55" s="504"/>
      <c r="AT55" s="504"/>
      <c r="AU55" s="504"/>
      <c r="AV55" s="504"/>
    </row>
    <row r="56" spans="1:48" s="421" customFormat="1" ht="11.1" customHeight="1">
      <c r="A56" s="498" t="s">
        <v>203</v>
      </c>
      <c r="B56" s="499">
        <v>84</v>
      </c>
      <c r="C56" s="499">
        <v>84.8</v>
      </c>
      <c r="D56" s="499">
        <v>92.1</v>
      </c>
      <c r="E56" s="499">
        <v>91.6</v>
      </c>
      <c r="F56" s="499">
        <v>101.2</v>
      </c>
      <c r="G56" s="499">
        <v>98.3</v>
      </c>
      <c r="H56" s="499">
        <v>99.7</v>
      </c>
      <c r="I56" s="499">
        <v>93.7</v>
      </c>
      <c r="J56" s="499">
        <v>97.1</v>
      </c>
      <c r="K56" s="499">
        <v>93.4</v>
      </c>
      <c r="L56" s="499">
        <v>102.6</v>
      </c>
      <c r="M56" s="499">
        <v>94.6</v>
      </c>
      <c r="N56" s="500">
        <f>SUM(B56:M56)/12</f>
        <v>94.424999999999997</v>
      </c>
      <c r="O56" s="501">
        <f t="shared" si="1"/>
        <v>107.6</v>
      </c>
      <c r="P56" s="502"/>
      <c r="Q56" s="503"/>
      <c r="R56" s="503"/>
      <c r="S56" s="502"/>
      <c r="T56" s="502"/>
      <c r="U56" s="502"/>
      <c r="V56" s="502"/>
      <c r="W56" s="502"/>
      <c r="X56" s="502"/>
      <c r="Y56" s="502"/>
      <c r="Z56" s="502"/>
      <c r="AA56" s="504"/>
    </row>
    <row r="57" spans="1:48" s="421" customFormat="1" ht="11.1" customHeight="1">
      <c r="A57" s="10" t="s">
        <v>211</v>
      </c>
      <c r="B57" s="217">
        <v>92.5</v>
      </c>
      <c r="C57" s="217">
        <v>102.9</v>
      </c>
      <c r="D57" s="217">
        <v>99.4</v>
      </c>
      <c r="E57" s="217">
        <v>109.4</v>
      </c>
      <c r="F57" s="217">
        <v>112.9</v>
      </c>
      <c r="G57" s="217">
        <v>124.7</v>
      </c>
      <c r="H57" s="217">
        <v>123</v>
      </c>
      <c r="I57" s="217">
        <v>131.30000000000001</v>
      </c>
      <c r="J57" s="217">
        <v>130.1</v>
      </c>
      <c r="K57" s="217">
        <v>132.19999999999999</v>
      </c>
      <c r="L57" s="217">
        <v>134.30000000000001</v>
      </c>
      <c r="M57" s="217">
        <v>124.2</v>
      </c>
      <c r="N57" s="500">
        <f>SUM(B57:M57)/12</f>
        <v>118.075</v>
      </c>
      <c r="O57" s="501">
        <v>124.2</v>
      </c>
      <c r="P57" s="502"/>
      <c r="Q57" s="503"/>
      <c r="R57" s="503"/>
      <c r="S57" s="502"/>
      <c r="T57" s="502"/>
      <c r="U57" s="502"/>
      <c r="V57" s="502"/>
      <c r="W57" s="502"/>
      <c r="X57" s="502"/>
      <c r="Y57" s="502"/>
      <c r="Z57" s="502"/>
      <c r="AA57" s="504"/>
    </row>
    <row r="58" spans="1:48" s="214" customFormat="1" ht="11.1" customHeight="1">
      <c r="A58" s="10" t="s">
        <v>220</v>
      </c>
      <c r="B58" s="217">
        <v>120.5</v>
      </c>
      <c r="C58" s="217">
        <v>109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19.125</v>
      </c>
      <c r="O58" s="501"/>
      <c r="P58" s="224"/>
      <c r="Q58" s="496"/>
      <c r="R58" s="496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2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2"/>
        <v>94.866666666666674</v>
      </c>
      <c r="O85" s="296">
        <f t="shared" ref="O85:O88" si="3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2"/>
        <v>102.89999999999999</v>
      </c>
      <c r="O86" s="296">
        <f t="shared" si="3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211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2"/>
        <v>102.07499999999999</v>
      </c>
      <c r="O87" s="296">
        <f t="shared" si="3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220</v>
      </c>
      <c r="B88" s="210">
        <v>76</v>
      </c>
      <c r="C88" s="210">
        <v>82.2</v>
      </c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90">
        <f t="shared" si="2"/>
        <v>13.183333333333332</v>
      </c>
      <c r="O88" s="296">
        <f t="shared" si="3"/>
        <v>12.9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Q26" sqref="Q26"/>
    </sheetView>
  </sheetViews>
  <sheetFormatPr defaultRowHeight="9.9499999999999993" customHeight="1"/>
  <cols>
    <col min="1" max="1" width="8" style="513" customWidth="1"/>
    <col min="2" max="13" width="6.125" style="513" customWidth="1"/>
    <col min="14" max="26" width="7.625" style="513" customWidth="1"/>
    <col min="27" max="16384" width="9" style="513"/>
  </cols>
  <sheetData>
    <row r="8" spans="1:26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9.9499999999999993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9" spans="1:55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55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55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55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7">
        <v>7.5</v>
      </c>
      <c r="C25" s="217">
        <v>8</v>
      </c>
      <c r="D25" s="217">
        <v>8.6</v>
      </c>
      <c r="E25" s="217">
        <v>8.9</v>
      </c>
      <c r="F25" s="217">
        <v>9.1999999999999993</v>
      </c>
      <c r="G25" s="217">
        <v>9.1999999999999993</v>
      </c>
      <c r="H25" s="217">
        <v>9.3000000000000007</v>
      </c>
      <c r="I25" s="217">
        <v>8.3000000000000007</v>
      </c>
      <c r="J25" s="217">
        <v>7.4</v>
      </c>
      <c r="K25" s="217">
        <v>8.4</v>
      </c>
      <c r="L25" s="217">
        <v>8.1</v>
      </c>
      <c r="M25" s="217">
        <v>8.1</v>
      </c>
      <c r="N25" s="291">
        <f>SUM(B25:M25)</f>
        <v>101</v>
      </c>
      <c r="O25" s="286">
        <v>97.1</v>
      </c>
      <c r="P25" s="220"/>
      <c r="Q25" s="397"/>
      <c r="R25" s="397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7">
        <v>6.7</v>
      </c>
      <c r="C26" s="217">
        <v>7.3</v>
      </c>
      <c r="D26" s="217">
        <v>8.6</v>
      </c>
      <c r="E26" s="217">
        <v>8.9</v>
      </c>
      <c r="F26" s="217">
        <v>7.5</v>
      </c>
      <c r="G26" s="217">
        <v>9.1</v>
      </c>
      <c r="H26" s="217">
        <v>8.6</v>
      </c>
      <c r="I26" s="217">
        <v>8.3000000000000007</v>
      </c>
      <c r="J26" s="217">
        <v>8.5</v>
      </c>
      <c r="K26" s="217">
        <v>9</v>
      </c>
      <c r="L26" s="217">
        <v>9.1999999999999993</v>
      </c>
      <c r="M26" s="217">
        <v>8.1999999999999993</v>
      </c>
      <c r="N26" s="291">
        <f>SUM(B26:M26)</f>
        <v>99.9</v>
      </c>
      <c r="O26" s="286">
        <f>ROUND(N26/N25*100,1)</f>
        <v>98.9</v>
      </c>
      <c r="P26" s="220"/>
      <c r="Q26" s="397"/>
      <c r="R26" s="397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7">
        <v>6.6</v>
      </c>
      <c r="C27" s="217">
        <v>7.7</v>
      </c>
      <c r="D27" s="217">
        <v>9.9</v>
      </c>
      <c r="E27" s="217">
        <v>10.199999999999999</v>
      </c>
      <c r="F27" s="217">
        <v>10.8</v>
      </c>
      <c r="G27" s="217">
        <v>11</v>
      </c>
      <c r="H27" s="217">
        <v>11</v>
      </c>
      <c r="I27" s="217">
        <v>9.1999999999999993</v>
      </c>
      <c r="J27" s="217">
        <v>9.4</v>
      </c>
      <c r="K27" s="217">
        <v>9.6999999999999993</v>
      </c>
      <c r="L27" s="217">
        <v>11.1</v>
      </c>
      <c r="M27" s="217">
        <v>10.4</v>
      </c>
      <c r="N27" s="423">
        <f>SUM(B27:M27)</f>
        <v>117.00000000000001</v>
      </c>
      <c r="O27" s="286">
        <f t="shared" ref="O27:O29" si="0">ROUND(N27/N26*100,1)</f>
        <v>117.1</v>
      </c>
      <c r="P27" s="220"/>
      <c r="Q27" s="397"/>
      <c r="R27" s="397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211</v>
      </c>
      <c r="B28" s="217">
        <v>8.6</v>
      </c>
      <c r="C28" s="217">
        <v>10.6</v>
      </c>
      <c r="D28" s="217">
        <v>11.6</v>
      </c>
      <c r="E28" s="217">
        <v>12.5</v>
      </c>
      <c r="F28" s="217">
        <v>12.2</v>
      </c>
      <c r="G28" s="217">
        <v>13.5</v>
      </c>
      <c r="H28" s="217">
        <v>13.8</v>
      </c>
      <c r="I28" s="217">
        <v>12.7</v>
      </c>
      <c r="J28" s="217">
        <v>12.6</v>
      </c>
      <c r="K28" s="217">
        <v>12.5</v>
      </c>
      <c r="L28" s="217">
        <v>12.3</v>
      </c>
      <c r="M28" s="217">
        <v>11</v>
      </c>
      <c r="N28" s="291">
        <f>SUM(B28:M28)</f>
        <v>143.9</v>
      </c>
      <c r="O28" s="286">
        <f t="shared" si="0"/>
        <v>123</v>
      </c>
      <c r="P28" s="220"/>
      <c r="Q28" s="397"/>
      <c r="R28" s="397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220</v>
      </c>
      <c r="B29" s="217">
        <v>9.1</v>
      </c>
      <c r="C29" s="217">
        <v>8.9</v>
      </c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91">
        <f>SUM(B29:M29)</f>
        <v>18</v>
      </c>
      <c r="O29" s="286">
        <f t="shared" si="0"/>
        <v>12.5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9"/>
    </row>
    <row r="53" spans="1:48" s="214" customFormat="1" ht="11.1" customHeight="1">
      <c r="A53" s="15"/>
      <c r="B53" s="208" t="s">
        <v>90</v>
      </c>
      <c r="C53" s="208" t="s">
        <v>91</v>
      </c>
      <c r="D53" s="208" t="s">
        <v>92</v>
      </c>
      <c r="E53" s="208" t="s">
        <v>93</v>
      </c>
      <c r="F53" s="208" t="s">
        <v>94</v>
      </c>
      <c r="G53" s="208" t="s">
        <v>95</v>
      </c>
      <c r="H53" s="208" t="s">
        <v>96</v>
      </c>
      <c r="I53" s="208" t="s">
        <v>97</v>
      </c>
      <c r="J53" s="208" t="s">
        <v>98</v>
      </c>
      <c r="K53" s="208" t="s">
        <v>99</v>
      </c>
      <c r="L53" s="208" t="s">
        <v>100</v>
      </c>
      <c r="M53" s="208" t="s">
        <v>101</v>
      </c>
      <c r="N53" s="285" t="s">
        <v>150</v>
      </c>
      <c r="O53" s="211" t="s">
        <v>152</v>
      </c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</row>
    <row r="54" spans="1:48" s="214" customFormat="1" ht="11.1" customHeight="1">
      <c r="A54" s="10" t="s">
        <v>194</v>
      </c>
      <c r="B54" s="217">
        <v>8</v>
      </c>
      <c r="C54" s="217">
        <v>8.4</v>
      </c>
      <c r="D54" s="217">
        <v>8.5</v>
      </c>
      <c r="E54" s="217">
        <v>9.1</v>
      </c>
      <c r="F54" s="217">
        <v>10.1</v>
      </c>
      <c r="G54" s="217">
        <v>10.7</v>
      </c>
      <c r="H54" s="217">
        <v>10.1</v>
      </c>
      <c r="I54" s="217">
        <v>8.8000000000000007</v>
      </c>
      <c r="J54" s="217">
        <v>8.5</v>
      </c>
      <c r="K54" s="217">
        <v>8.1999999999999993</v>
      </c>
      <c r="L54" s="217">
        <v>8.5</v>
      </c>
      <c r="M54" s="217">
        <v>8.1</v>
      </c>
      <c r="N54" s="291">
        <f>SUM(B54:M54)/12</f>
        <v>8.9166666666666661</v>
      </c>
      <c r="O54" s="286">
        <v>105.4</v>
      </c>
      <c r="P54" s="224"/>
      <c r="Q54" s="391"/>
      <c r="R54" s="391"/>
      <c r="S54" s="224"/>
      <c r="T54" s="224"/>
      <c r="U54" s="224"/>
      <c r="V54" s="224"/>
      <c r="W54" s="224"/>
      <c r="X54" s="224"/>
      <c r="Y54" s="224"/>
      <c r="Z54" s="224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</row>
    <row r="55" spans="1:48" s="214" customFormat="1" ht="11.1" customHeight="1">
      <c r="A55" s="10" t="s">
        <v>197</v>
      </c>
      <c r="B55" s="217">
        <v>8.6999999999999993</v>
      </c>
      <c r="C55" s="217">
        <v>8.6</v>
      </c>
      <c r="D55" s="217">
        <v>8.9</v>
      </c>
      <c r="E55" s="217">
        <v>9.1999999999999993</v>
      </c>
      <c r="F55" s="217">
        <v>8.6999999999999993</v>
      </c>
      <c r="G55" s="217">
        <v>8.9</v>
      </c>
      <c r="H55" s="217">
        <v>8.6</v>
      </c>
      <c r="I55" s="217">
        <v>8.6</v>
      </c>
      <c r="J55" s="217">
        <v>8.5</v>
      </c>
      <c r="K55" s="217">
        <v>8.9</v>
      </c>
      <c r="L55" s="217">
        <v>9.1999999999999993</v>
      </c>
      <c r="M55" s="217">
        <v>8.6</v>
      </c>
      <c r="N55" s="291">
        <f>SUM(B55:M55)/12</f>
        <v>8.7833333333333332</v>
      </c>
      <c r="O55" s="286">
        <f t="shared" ref="O55:O56" si="1">ROUND(N55/N54*100,1)</f>
        <v>98.5</v>
      </c>
      <c r="P55" s="224"/>
      <c r="Q55" s="391"/>
      <c r="R55" s="391"/>
      <c r="S55" s="224"/>
      <c r="T55" s="224"/>
      <c r="U55" s="224"/>
      <c r="V55" s="224"/>
      <c r="W55" s="224"/>
      <c r="X55" s="224"/>
      <c r="Y55" s="224"/>
      <c r="Z55" s="224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</row>
    <row r="56" spans="1:48" s="214" customFormat="1" ht="11.1" customHeight="1">
      <c r="A56" s="10" t="s">
        <v>203</v>
      </c>
      <c r="B56" s="217">
        <v>8.4</v>
      </c>
      <c r="C56" s="217">
        <v>8.5</v>
      </c>
      <c r="D56" s="217">
        <v>9.1999999999999993</v>
      </c>
      <c r="E56" s="217">
        <v>9.1999999999999993</v>
      </c>
      <c r="F56" s="217">
        <v>10.1</v>
      </c>
      <c r="G56" s="217">
        <v>9.8000000000000007</v>
      </c>
      <c r="H56" s="217">
        <v>10</v>
      </c>
      <c r="I56" s="217">
        <v>9.4</v>
      </c>
      <c r="J56" s="217">
        <v>9.6999999999999993</v>
      </c>
      <c r="K56" s="217">
        <v>9.3000000000000007</v>
      </c>
      <c r="L56" s="217">
        <v>10.3</v>
      </c>
      <c r="M56" s="217">
        <v>9.5</v>
      </c>
      <c r="N56" s="291">
        <f>SUM(B56:M56)/12</f>
        <v>9.4500000000000011</v>
      </c>
      <c r="O56" s="286">
        <f t="shared" si="1"/>
        <v>107.6</v>
      </c>
      <c r="P56" s="224"/>
      <c r="Q56" s="391"/>
      <c r="R56" s="391"/>
      <c r="S56" s="224"/>
      <c r="T56" s="224"/>
      <c r="U56" s="224"/>
      <c r="V56" s="224"/>
      <c r="W56" s="224"/>
      <c r="X56" s="224"/>
      <c r="Y56" s="224"/>
      <c r="Z56" s="224"/>
      <c r="AA56" s="212"/>
    </row>
    <row r="57" spans="1:48" s="214" customFormat="1" ht="11.1" customHeight="1">
      <c r="A57" s="10" t="s">
        <v>211</v>
      </c>
      <c r="B57" s="217">
        <v>9.3000000000000007</v>
      </c>
      <c r="C57" s="217">
        <v>10.3</v>
      </c>
      <c r="D57" s="217">
        <v>9.9</v>
      </c>
      <c r="E57" s="217">
        <v>10.9</v>
      </c>
      <c r="F57" s="217">
        <v>11.3</v>
      </c>
      <c r="G57" s="217">
        <v>12.5</v>
      </c>
      <c r="H57" s="217">
        <v>12.3</v>
      </c>
      <c r="I57" s="217">
        <v>13.1</v>
      </c>
      <c r="J57" s="217">
        <v>13</v>
      </c>
      <c r="K57" s="217">
        <v>13.2</v>
      </c>
      <c r="L57" s="217">
        <v>13.4</v>
      </c>
      <c r="M57" s="217">
        <v>12.4</v>
      </c>
      <c r="N57" s="291">
        <f>SUM(B57:M57)/12</f>
        <v>11.799999999999999</v>
      </c>
      <c r="O57" s="286">
        <v>124.2</v>
      </c>
      <c r="P57" s="224"/>
      <c r="Q57" s="391"/>
      <c r="R57" s="391"/>
      <c r="S57" s="224"/>
      <c r="T57" s="224"/>
      <c r="U57" s="224"/>
      <c r="V57" s="224"/>
      <c r="W57" s="224"/>
      <c r="X57" s="224"/>
      <c r="Y57" s="224"/>
      <c r="Z57" s="224"/>
      <c r="AA57" s="212"/>
    </row>
    <row r="58" spans="1:48" s="214" customFormat="1" ht="11.1" customHeight="1">
      <c r="A58" s="10" t="s">
        <v>220</v>
      </c>
      <c r="B58" s="217">
        <v>12</v>
      </c>
      <c r="C58" s="217">
        <v>10.9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>SUM(B58:M58)/12</f>
        <v>1.9083333333333332</v>
      </c>
      <c r="O58" s="286">
        <f t="shared" ref="O58" si="2">ROUND(N58/N57*100,1)</f>
        <v>16.2</v>
      </c>
      <c r="P58" s="224"/>
      <c r="Q58" s="496"/>
      <c r="R58" s="496"/>
      <c r="S58" s="224"/>
      <c r="T58" s="224"/>
      <c r="U58" s="224"/>
      <c r="V58" s="224"/>
      <c r="W58" s="224"/>
      <c r="X58" s="224"/>
      <c r="Y58" s="224"/>
      <c r="Z58" s="224"/>
      <c r="AA58" s="212"/>
    </row>
    <row r="59" spans="1:48" ht="9.9499999999999993" customHeight="1">
      <c r="A59" s="2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5"/>
    </row>
    <row r="68" spans="18:18" ht="9.9499999999999993" customHeight="1">
      <c r="R68" s="49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4" customFormat="1" ht="11.1" customHeight="1">
      <c r="A83" s="15"/>
      <c r="B83" s="208" t="s">
        <v>90</v>
      </c>
      <c r="C83" s="208" t="s">
        <v>91</v>
      </c>
      <c r="D83" s="208" t="s">
        <v>92</v>
      </c>
      <c r="E83" s="208" t="s">
        <v>93</v>
      </c>
      <c r="F83" s="208" t="s">
        <v>94</v>
      </c>
      <c r="G83" s="208" t="s">
        <v>95</v>
      </c>
      <c r="H83" s="208" t="s">
        <v>96</v>
      </c>
      <c r="I83" s="208" t="s">
        <v>97</v>
      </c>
      <c r="J83" s="208" t="s">
        <v>98</v>
      </c>
      <c r="K83" s="208" t="s">
        <v>99</v>
      </c>
      <c r="L83" s="208" t="s">
        <v>100</v>
      </c>
      <c r="M83" s="208" t="s">
        <v>101</v>
      </c>
      <c r="N83" s="285" t="s">
        <v>150</v>
      </c>
      <c r="O83" s="211" t="s">
        <v>152</v>
      </c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</row>
    <row r="84" spans="1:26" s="214" customFormat="1" ht="11.1" customHeight="1">
      <c r="A84" s="10" t="s">
        <v>194</v>
      </c>
      <c r="B84" s="210">
        <v>93.2</v>
      </c>
      <c r="C84" s="210">
        <v>95</v>
      </c>
      <c r="D84" s="210">
        <v>101.6</v>
      </c>
      <c r="E84" s="210">
        <v>98.6</v>
      </c>
      <c r="F84" s="210">
        <v>90.8</v>
      </c>
      <c r="G84" s="210">
        <v>85.8</v>
      </c>
      <c r="H84" s="210">
        <v>92.8</v>
      </c>
      <c r="I84" s="210">
        <v>94.8</v>
      </c>
      <c r="J84" s="210">
        <v>87.7</v>
      </c>
      <c r="K84" s="210">
        <v>103.1</v>
      </c>
      <c r="L84" s="210">
        <v>95.2</v>
      </c>
      <c r="M84" s="210">
        <v>100.7</v>
      </c>
      <c r="N84" s="290">
        <f t="shared" ref="N84:N88" si="3">SUM(B84:M84)/12</f>
        <v>94.941666666666663</v>
      </c>
      <c r="O84" s="296">
        <v>92.6</v>
      </c>
      <c r="P84" s="212"/>
      <c r="Q84" s="401"/>
      <c r="R84" s="401"/>
      <c r="S84" s="212"/>
      <c r="T84" s="212"/>
      <c r="U84" s="212"/>
      <c r="V84" s="212"/>
      <c r="W84" s="212"/>
      <c r="X84" s="212"/>
      <c r="Y84" s="212"/>
      <c r="Z84" s="212"/>
    </row>
    <row r="85" spans="1:26" s="214" customFormat="1" ht="11.1" customHeight="1">
      <c r="A85" s="10" t="s">
        <v>197</v>
      </c>
      <c r="B85" s="210">
        <v>76</v>
      </c>
      <c r="C85" s="210">
        <v>85.1</v>
      </c>
      <c r="D85" s="210">
        <v>97.4</v>
      </c>
      <c r="E85" s="210">
        <v>96.6</v>
      </c>
      <c r="F85" s="210">
        <v>86</v>
      </c>
      <c r="G85" s="210">
        <v>103.1</v>
      </c>
      <c r="H85" s="210">
        <v>100.1</v>
      </c>
      <c r="I85" s="210">
        <v>97.1</v>
      </c>
      <c r="J85" s="210">
        <v>100.5</v>
      </c>
      <c r="K85" s="210">
        <v>100.8</v>
      </c>
      <c r="L85" s="210">
        <v>99.4</v>
      </c>
      <c r="M85" s="210">
        <v>96.3</v>
      </c>
      <c r="N85" s="290">
        <f t="shared" si="3"/>
        <v>94.866666666666674</v>
      </c>
      <c r="O85" s="296">
        <f t="shared" ref="O85:O88" si="4">ROUND(N85/N84*100,1)</f>
        <v>99.9</v>
      </c>
      <c r="P85" s="212"/>
      <c r="Q85" s="401"/>
      <c r="R85" s="401"/>
      <c r="S85" s="212"/>
      <c r="T85" s="212"/>
      <c r="U85" s="212"/>
      <c r="V85" s="212"/>
      <c r="W85" s="212"/>
      <c r="X85" s="212"/>
      <c r="Y85" s="212"/>
      <c r="Z85" s="212"/>
    </row>
    <row r="86" spans="1:26" s="214" customFormat="1" ht="11.1" customHeight="1">
      <c r="A86" s="10" t="s">
        <v>203</v>
      </c>
      <c r="B86" s="210">
        <v>78.599999999999994</v>
      </c>
      <c r="C86" s="210">
        <v>91.1</v>
      </c>
      <c r="D86" s="210">
        <v>107.4</v>
      </c>
      <c r="E86" s="210">
        <v>111.5</v>
      </c>
      <c r="F86" s="210">
        <v>106.9</v>
      </c>
      <c r="G86" s="210">
        <v>112</v>
      </c>
      <c r="H86" s="210">
        <v>110.5</v>
      </c>
      <c r="I86" s="210">
        <v>98.5</v>
      </c>
      <c r="J86" s="210">
        <v>96.5</v>
      </c>
      <c r="K86" s="210">
        <v>103.5</v>
      </c>
      <c r="L86" s="210">
        <v>108.7</v>
      </c>
      <c r="M86" s="210">
        <v>109.6</v>
      </c>
      <c r="N86" s="290">
        <f t="shared" si="3"/>
        <v>102.89999999999999</v>
      </c>
      <c r="O86" s="296">
        <f t="shared" si="4"/>
        <v>108.5</v>
      </c>
      <c r="P86" s="212"/>
      <c r="Q86" s="401"/>
      <c r="R86" s="401"/>
      <c r="S86" s="212"/>
      <c r="T86" s="212"/>
      <c r="U86" s="212"/>
      <c r="V86" s="212"/>
      <c r="W86" s="212"/>
      <c r="X86" s="212"/>
      <c r="Y86" s="212"/>
      <c r="Z86" s="212"/>
    </row>
    <row r="87" spans="1:26" s="214" customFormat="1" ht="11.1" customHeight="1">
      <c r="A87" s="10" t="s">
        <v>211</v>
      </c>
      <c r="B87" s="210">
        <v>93.4</v>
      </c>
      <c r="C87" s="210">
        <v>103.1</v>
      </c>
      <c r="D87" s="210">
        <v>116.2</v>
      </c>
      <c r="E87" s="210">
        <v>114.5</v>
      </c>
      <c r="F87" s="210">
        <v>108.1</v>
      </c>
      <c r="G87" s="210">
        <v>109</v>
      </c>
      <c r="H87" s="210">
        <v>112</v>
      </c>
      <c r="I87" s="210">
        <v>96.6</v>
      </c>
      <c r="J87" s="210">
        <v>97</v>
      </c>
      <c r="K87" s="210">
        <v>94.7</v>
      </c>
      <c r="L87" s="210">
        <v>91.3</v>
      </c>
      <c r="M87" s="210">
        <v>89</v>
      </c>
      <c r="N87" s="290">
        <f t="shared" si="3"/>
        <v>102.07499999999999</v>
      </c>
      <c r="O87" s="296">
        <f t="shared" si="4"/>
        <v>99.2</v>
      </c>
      <c r="P87" s="212"/>
      <c r="Q87" s="401"/>
      <c r="R87" s="401"/>
      <c r="S87" s="212"/>
      <c r="T87" s="212"/>
      <c r="U87" s="212"/>
      <c r="V87" s="212"/>
      <c r="W87" s="212"/>
      <c r="X87" s="212"/>
      <c r="Y87" s="212"/>
      <c r="Z87" s="212"/>
    </row>
    <row r="88" spans="1:26" s="214" customFormat="1" ht="11.1" customHeight="1">
      <c r="A88" s="10" t="s">
        <v>220</v>
      </c>
      <c r="B88" s="210">
        <v>76</v>
      </c>
      <c r="C88" s="210">
        <v>82.2</v>
      </c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90">
        <f t="shared" si="3"/>
        <v>13.183333333333332</v>
      </c>
      <c r="O88" s="296">
        <f t="shared" si="4"/>
        <v>12.9</v>
      </c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R37" sqref="R37"/>
    </sheetView>
  </sheetViews>
  <sheetFormatPr defaultRowHeight="9.9499999999999993" customHeight="1"/>
  <cols>
    <col min="1" max="1" width="7.625" style="316" customWidth="1"/>
    <col min="2" max="13" width="6.125" style="316" customWidth="1"/>
    <col min="14" max="27" width="7.625" style="316" customWidth="1"/>
    <col min="28" max="16384" width="9" style="316"/>
  </cols>
  <sheetData>
    <row r="7" spans="1:15" ht="9.9499999999999993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</row>
    <row r="8" spans="1:15" ht="9.9499999999999993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</row>
    <row r="9" spans="1:15" ht="9.9499999999999993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</row>
    <row r="10" spans="1:15" ht="9.9499999999999993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</row>
    <row r="11" spans="1:15" ht="9.9499999999999993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4" spans="1:15" ht="9.9499999999999993" customHeight="1">
      <c r="N14" s="317"/>
      <c r="O14" s="317"/>
    </row>
    <row r="17" spans="1:48" ht="9.9499999999999993" customHeight="1">
      <c r="O17" s="317"/>
    </row>
    <row r="18" spans="1:48" ht="9.9499999999999993" customHeight="1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</row>
    <row r="19" spans="1:48" ht="9.9499999999999993" customHeight="1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</row>
    <row r="20" spans="1:48" ht="9.9499999999999993" customHeight="1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317"/>
    </row>
    <row r="21" spans="1:48" ht="9.9499999999999993" customHeight="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317"/>
    </row>
    <row r="22" spans="1:48" ht="9.9499999999999993" customHeigh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5" t="s">
        <v>149</v>
      </c>
      <c r="O24" s="211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7">
        <v>14.9</v>
      </c>
      <c r="C25" s="217">
        <v>16.399999999999999</v>
      </c>
      <c r="D25" s="217">
        <v>17.100000000000001</v>
      </c>
      <c r="E25" s="217">
        <v>17.600000000000001</v>
      </c>
      <c r="F25" s="217">
        <v>16.5</v>
      </c>
      <c r="G25" s="217">
        <v>16</v>
      </c>
      <c r="H25" s="217">
        <v>15.9</v>
      </c>
      <c r="I25" s="217">
        <v>13.1</v>
      </c>
      <c r="J25" s="217">
        <v>16.2</v>
      </c>
      <c r="K25" s="217">
        <v>16.7</v>
      </c>
      <c r="L25" s="217">
        <v>14.7</v>
      </c>
      <c r="M25" s="461">
        <v>14.9</v>
      </c>
      <c r="N25" s="291">
        <f>SUM(B25:M25)</f>
        <v>189.99999999999997</v>
      </c>
      <c r="O25" s="286">
        <v>106</v>
      </c>
      <c r="P25" s="220"/>
      <c r="Q25" s="391"/>
      <c r="R25" s="391"/>
      <c r="S25" s="220"/>
      <c r="T25" s="220"/>
      <c r="U25" s="220"/>
      <c r="V25" s="220"/>
      <c r="W25" s="220"/>
      <c r="X25" s="220"/>
      <c r="Y25" s="220"/>
      <c r="Z25" s="220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7">
        <v>13.6</v>
      </c>
      <c r="C26" s="217">
        <v>14.7</v>
      </c>
      <c r="D26" s="217">
        <v>13.4</v>
      </c>
      <c r="E26" s="217">
        <v>17.2</v>
      </c>
      <c r="F26" s="217">
        <v>14.6</v>
      </c>
      <c r="G26" s="217">
        <v>15.1</v>
      </c>
      <c r="H26" s="217">
        <v>15.7</v>
      </c>
      <c r="I26" s="217">
        <v>13</v>
      </c>
      <c r="J26" s="217">
        <v>15.8</v>
      </c>
      <c r="K26" s="217">
        <v>17.2</v>
      </c>
      <c r="L26" s="217">
        <v>15.7</v>
      </c>
      <c r="M26" s="461">
        <v>15.1</v>
      </c>
      <c r="N26" s="291">
        <f>SUM(B26:M26)</f>
        <v>181.09999999999997</v>
      </c>
      <c r="O26" s="286">
        <f>SUM(N26/N25)*100</f>
        <v>95.315789473684205</v>
      </c>
      <c r="P26" s="220"/>
      <c r="Q26" s="391"/>
      <c r="R26" s="391"/>
      <c r="S26" s="220"/>
      <c r="T26" s="220"/>
      <c r="U26" s="220"/>
      <c r="V26" s="220"/>
      <c r="W26" s="220"/>
      <c r="X26" s="220"/>
      <c r="Y26" s="220"/>
      <c r="Z26" s="220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7">
        <v>14.4</v>
      </c>
      <c r="C27" s="217">
        <v>14.3</v>
      </c>
      <c r="D27" s="217">
        <v>14.8</v>
      </c>
      <c r="E27" s="217">
        <v>15.4</v>
      </c>
      <c r="F27" s="217">
        <v>14</v>
      </c>
      <c r="G27" s="217">
        <v>14.7</v>
      </c>
      <c r="H27" s="217">
        <v>14</v>
      </c>
      <c r="I27" s="217">
        <v>13.2</v>
      </c>
      <c r="J27" s="217">
        <v>15.8</v>
      </c>
      <c r="K27" s="217">
        <v>14.9</v>
      </c>
      <c r="L27" s="217">
        <v>15.2</v>
      </c>
      <c r="M27" s="461">
        <v>14.8</v>
      </c>
      <c r="N27" s="394">
        <f>SUM(B27:M27)</f>
        <v>175.50000000000003</v>
      </c>
      <c r="O27" s="286">
        <f>SUM(N27/N26)*100</f>
        <v>96.907785753727254</v>
      </c>
      <c r="P27" s="220"/>
      <c r="Q27" s="391"/>
      <c r="R27" s="391"/>
      <c r="S27" s="220"/>
      <c r="T27" s="220"/>
      <c r="U27" s="220"/>
      <c r="V27" s="220"/>
      <c r="W27" s="220"/>
      <c r="X27" s="220"/>
      <c r="Y27" s="220"/>
      <c r="Z27" s="220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211</v>
      </c>
      <c r="B28" s="217">
        <v>14.1</v>
      </c>
      <c r="C28" s="217">
        <v>14.9</v>
      </c>
      <c r="D28" s="217">
        <v>16.399999999999999</v>
      </c>
      <c r="E28" s="217">
        <v>16.100000000000001</v>
      </c>
      <c r="F28" s="217">
        <v>15.5</v>
      </c>
      <c r="G28" s="217">
        <v>16.8</v>
      </c>
      <c r="H28" s="217">
        <v>16.100000000000001</v>
      </c>
      <c r="I28" s="217">
        <v>15</v>
      </c>
      <c r="J28" s="217">
        <v>17.8</v>
      </c>
      <c r="K28" s="217">
        <v>16.899999999999999</v>
      </c>
      <c r="L28" s="217">
        <v>15.7</v>
      </c>
      <c r="M28" s="461">
        <v>15.7</v>
      </c>
      <c r="N28" s="394">
        <f>SUM(B28:M28)</f>
        <v>191</v>
      </c>
      <c r="O28" s="286">
        <f>SUM(N28/N27)*100</f>
        <v>108.83190883190881</v>
      </c>
      <c r="P28" s="220"/>
      <c r="Q28" s="391"/>
      <c r="R28" s="391"/>
      <c r="S28" s="220"/>
      <c r="T28" s="220"/>
      <c r="U28" s="220"/>
      <c r="V28" s="220"/>
      <c r="W28" s="220"/>
      <c r="X28" s="220"/>
      <c r="Y28" s="220"/>
      <c r="Z28" s="220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220</v>
      </c>
      <c r="B29" s="217">
        <v>14.6</v>
      </c>
      <c r="C29" s="217">
        <v>14.9</v>
      </c>
      <c r="D29" s="217"/>
      <c r="E29" s="217"/>
      <c r="F29" s="217"/>
      <c r="G29" s="217"/>
      <c r="H29" s="217"/>
      <c r="I29" s="217"/>
      <c r="J29" s="217"/>
      <c r="K29" s="217"/>
      <c r="L29" s="217"/>
      <c r="M29" s="461"/>
      <c r="N29" s="394">
        <f>SUM(B29:M29)</f>
        <v>29.5</v>
      </c>
      <c r="O29" s="286">
        <f>SUM(N29/N28)*100</f>
        <v>15.445026178010471</v>
      </c>
      <c r="P29" s="220"/>
      <c r="Q29" s="294"/>
      <c r="R29" s="294"/>
      <c r="S29" s="220"/>
      <c r="T29" s="220"/>
      <c r="U29" s="220"/>
      <c r="V29" s="220"/>
      <c r="W29" s="220"/>
      <c r="X29" s="220"/>
      <c r="Y29" s="220"/>
      <c r="Z29" s="220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7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5" t="s">
        <v>150</v>
      </c>
      <c r="O53" s="211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7">
        <v>22</v>
      </c>
      <c r="C54" s="217">
        <v>22.5</v>
      </c>
      <c r="D54" s="217">
        <v>21.6</v>
      </c>
      <c r="E54" s="217">
        <v>22.3</v>
      </c>
      <c r="F54" s="217">
        <v>22.7</v>
      </c>
      <c r="G54" s="217">
        <v>22.1</v>
      </c>
      <c r="H54" s="217">
        <v>22.5</v>
      </c>
      <c r="I54" s="217">
        <v>22.5</v>
      </c>
      <c r="J54" s="217">
        <v>22.9</v>
      </c>
      <c r="K54" s="217">
        <v>23.4</v>
      </c>
      <c r="L54" s="217">
        <v>22.9</v>
      </c>
      <c r="M54" s="217">
        <v>22.4</v>
      </c>
      <c r="N54" s="291">
        <f t="shared" ref="N54:N58" si="0">SUM(B54:M54)/12</f>
        <v>22.483333333333334</v>
      </c>
      <c r="O54" s="286">
        <v>97</v>
      </c>
      <c r="P54" s="220"/>
      <c r="Q54" s="402"/>
      <c r="R54" s="402"/>
      <c r="S54" s="220"/>
      <c r="T54" s="220"/>
      <c r="U54" s="220"/>
      <c r="V54" s="220"/>
      <c r="W54" s="220"/>
      <c r="X54" s="220"/>
      <c r="Y54" s="220"/>
      <c r="Z54" s="220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7">
        <v>22.1</v>
      </c>
      <c r="C55" s="217">
        <v>22.8</v>
      </c>
      <c r="D55" s="217">
        <v>21.1</v>
      </c>
      <c r="E55" s="217">
        <v>21.5</v>
      </c>
      <c r="F55" s="217">
        <v>21.8</v>
      </c>
      <c r="G55" s="217">
        <v>21.9</v>
      </c>
      <c r="H55" s="217">
        <v>21.8</v>
      </c>
      <c r="I55" s="217">
        <v>21.1</v>
      </c>
      <c r="J55" s="217">
        <v>21.4</v>
      </c>
      <c r="K55" s="217">
        <v>22.2</v>
      </c>
      <c r="L55" s="217">
        <v>21.8</v>
      </c>
      <c r="M55" s="217">
        <v>21.3</v>
      </c>
      <c r="N55" s="291">
        <f t="shared" si="0"/>
        <v>21.733333333333334</v>
      </c>
      <c r="O55" s="286">
        <v>96.4</v>
      </c>
      <c r="P55" s="220"/>
      <c r="Q55" s="402"/>
      <c r="R55" s="402"/>
      <c r="S55" s="220"/>
      <c r="T55" s="220"/>
      <c r="U55" s="220"/>
      <c r="V55" s="220"/>
      <c r="W55" s="220"/>
      <c r="X55" s="220"/>
      <c r="Y55" s="220"/>
      <c r="Z55" s="220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7">
        <v>22.8</v>
      </c>
      <c r="C56" s="217">
        <v>22.7</v>
      </c>
      <c r="D56" s="217">
        <v>21.7</v>
      </c>
      <c r="E56" s="217">
        <v>21.4</v>
      </c>
      <c r="F56" s="217">
        <v>22</v>
      </c>
      <c r="G56" s="217">
        <v>21.7</v>
      </c>
      <c r="H56" s="217">
        <v>21.6</v>
      </c>
      <c r="I56" s="217">
        <v>21.9</v>
      </c>
      <c r="J56" s="217">
        <v>22.5</v>
      </c>
      <c r="K56" s="217">
        <v>22.3</v>
      </c>
      <c r="L56" s="217">
        <v>22.7</v>
      </c>
      <c r="M56" s="217">
        <v>22.4</v>
      </c>
      <c r="N56" s="291">
        <f t="shared" si="0"/>
        <v>22.141666666666666</v>
      </c>
      <c r="O56" s="286">
        <v>101.8</v>
      </c>
      <c r="P56" s="220"/>
      <c r="Q56" s="402"/>
      <c r="R56" s="402"/>
      <c r="S56" s="220"/>
      <c r="T56" s="220"/>
      <c r="U56" s="220"/>
      <c r="V56" s="220"/>
      <c r="W56" s="220"/>
      <c r="X56" s="220"/>
      <c r="Y56" s="220"/>
      <c r="Z56" s="220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211</v>
      </c>
      <c r="B57" s="217">
        <v>22.9</v>
      </c>
      <c r="C57" s="217">
        <v>22.8</v>
      </c>
      <c r="D57" s="217">
        <v>23.1</v>
      </c>
      <c r="E57" s="217">
        <v>23.2</v>
      </c>
      <c r="F57" s="217">
        <v>23</v>
      </c>
      <c r="G57" s="217">
        <v>23.1</v>
      </c>
      <c r="H57" s="217">
        <v>22.7</v>
      </c>
      <c r="I57" s="217">
        <v>22.8</v>
      </c>
      <c r="J57" s="217">
        <v>23.7</v>
      </c>
      <c r="K57" s="217">
        <v>24.1</v>
      </c>
      <c r="L57" s="217">
        <v>24.6</v>
      </c>
      <c r="M57" s="217">
        <v>24.6</v>
      </c>
      <c r="N57" s="291">
        <f t="shared" si="0"/>
        <v>23.383333333333336</v>
      </c>
      <c r="O57" s="286">
        <v>105.9</v>
      </c>
      <c r="P57" s="220"/>
      <c r="Q57" s="402"/>
      <c r="R57" s="402"/>
      <c r="S57" s="220"/>
      <c r="T57" s="220"/>
      <c r="U57" s="220"/>
      <c r="V57" s="220"/>
      <c r="W57" s="220"/>
      <c r="X57" s="220"/>
      <c r="Y57" s="220"/>
      <c r="Z57" s="220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220</v>
      </c>
      <c r="B58" s="217">
        <v>24.8</v>
      </c>
      <c r="C58" s="217">
        <v>25.3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91">
        <f t="shared" si="0"/>
        <v>4.1749999999999998</v>
      </c>
      <c r="O58" s="286"/>
      <c r="P58" s="220"/>
      <c r="Q58" s="402"/>
      <c r="R58" s="402"/>
      <c r="S58" s="220"/>
      <c r="T58" s="220"/>
      <c r="U58" s="220"/>
      <c r="V58" s="220"/>
      <c r="W58" s="220"/>
      <c r="X58" s="220"/>
      <c r="Y58" s="220"/>
      <c r="Z58" s="220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5" t="s">
        <v>150</v>
      </c>
      <c r="O83" s="211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8">
        <v>67</v>
      </c>
      <c r="C84" s="208">
        <v>72.3</v>
      </c>
      <c r="D84" s="208">
        <v>79.7</v>
      </c>
      <c r="E84" s="208">
        <v>78.7</v>
      </c>
      <c r="F84" s="208">
        <v>72.2</v>
      </c>
      <c r="G84" s="208">
        <v>72.7</v>
      </c>
      <c r="H84" s="208">
        <v>70.2</v>
      </c>
      <c r="I84" s="208">
        <v>58.1</v>
      </c>
      <c r="J84" s="208">
        <v>70.7</v>
      </c>
      <c r="K84" s="208">
        <v>71.099999999999994</v>
      </c>
      <c r="L84" s="208">
        <v>64.2</v>
      </c>
      <c r="M84" s="208">
        <v>66.8</v>
      </c>
      <c r="N84" s="290">
        <f t="shared" ref="N84:N88" si="1">SUM(B84:M84)/12</f>
        <v>70.308333333333337</v>
      </c>
      <c r="O84" s="210">
        <v>108.2</v>
      </c>
      <c r="P84" s="57"/>
      <c r="Q84" s="393"/>
      <c r="R84" s="393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8">
        <v>62.1</v>
      </c>
      <c r="C85" s="208">
        <v>63.9</v>
      </c>
      <c r="D85" s="208">
        <v>65</v>
      </c>
      <c r="E85" s="208">
        <v>79.5</v>
      </c>
      <c r="F85" s="208">
        <v>66.599999999999994</v>
      </c>
      <c r="G85" s="208">
        <v>69.099999999999994</v>
      </c>
      <c r="H85" s="208">
        <v>72.5</v>
      </c>
      <c r="I85" s="208">
        <v>62</v>
      </c>
      <c r="J85" s="208">
        <v>73.599999999999994</v>
      </c>
      <c r="K85" s="208">
        <v>77.099999999999994</v>
      </c>
      <c r="L85" s="208">
        <v>72.2</v>
      </c>
      <c r="M85" s="208">
        <v>71.3</v>
      </c>
      <c r="N85" s="290">
        <f t="shared" si="1"/>
        <v>69.575000000000003</v>
      </c>
      <c r="O85" s="210">
        <f t="shared" ref="O85:O86" si="2">ROUND(N85/N84*100,1)</f>
        <v>99</v>
      </c>
      <c r="P85" s="57"/>
      <c r="Q85" s="393"/>
      <c r="R85" s="393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8">
        <v>62.2</v>
      </c>
      <c r="C86" s="208">
        <v>62.8</v>
      </c>
      <c r="D86" s="208">
        <v>69</v>
      </c>
      <c r="E86" s="208">
        <v>72.2</v>
      </c>
      <c r="F86" s="208">
        <v>63.1</v>
      </c>
      <c r="G86" s="208">
        <v>68</v>
      </c>
      <c r="H86" s="208">
        <v>64.5</v>
      </c>
      <c r="I86" s="208">
        <v>59.7</v>
      </c>
      <c r="J86" s="208">
        <v>70</v>
      </c>
      <c r="K86" s="208">
        <v>67</v>
      </c>
      <c r="L86" s="208">
        <v>66.400000000000006</v>
      </c>
      <c r="M86" s="208">
        <v>66.3</v>
      </c>
      <c r="N86" s="290">
        <f t="shared" si="1"/>
        <v>65.933333333333323</v>
      </c>
      <c r="O86" s="210">
        <f t="shared" si="2"/>
        <v>94.8</v>
      </c>
      <c r="P86" s="57"/>
      <c r="Q86" s="393"/>
      <c r="R86" s="393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211</v>
      </c>
      <c r="B87" s="208">
        <v>61.1</v>
      </c>
      <c r="C87" s="208">
        <v>65.400000000000006</v>
      </c>
      <c r="D87" s="208">
        <v>70.900000000000006</v>
      </c>
      <c r="E87" s="208">
        <v>69.2</v>
      </c>
      <c r="F87" s="208">
        <v>67.3</v>
      </c>
      <c r="G87" s="208">
        <v>72.8</v>
      </c>
      <c r="H87" s="208">
        <v>71.2</v>
      </c>
      <c r="I87" s="208">
        <v>66</v>
      </c>
      <c r="J87" s="208">
        <v>74.900000000000006</v>
      </c>
      <c r="K87" s="208">
        <v>69.900000000000006</v>
      </c>
      <c r="L87" s="208">
        <v>63.4</v>
      </c>
      <c r="M87" s="208">
        <v>63.8</v>
      </c>
      <c r="N87" s="290">
        <f t="shared" si="1"/>
        <v>67.99166666666666</v>
      </c>
      <c r="O87" s="210">
        <v>103.2</v>
      </c>
      <c r="P87" s="57"/>
      <c r="Q87" s="393"/>
      <c r="R87" s="393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220</v>
      </c>
      <c r="B88" s="208">
        <v>58.8</v>
      </c>
      <c r="C88" s="208">
        <v>58.5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90">
        <f t="shared" si="1"/>
        <v>9.7750000000000004</v>
      </c>
      <c r="O88" s="210"/>
      <c r="P88" s="57"/>
      <c r="Q88" s="495"/>
      <c r="R88" s="49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7" sqref="M37"/>
    </sheetView>
  </sheetViews>
  <sheetFormatPr defaultColWidth="10.625" defaultRowHeight="13.5"/>
  <cols>
    <col min="1" max="1" width="8.5" style="490" customWidth="1"/>
    <col min="2" max="2" width="13.375" style="490" customWidth="1"/>
    <col min="3" max="16384" width="10.625" style="490"/>
  </cols>
  <sheetData>
    <row r="1" spans="1:13" ht="17.25" customHeight="1">
      <c r="A1" s="553" t="s">
        <v>159</v>
      </c>
      <c r="F1" s="203"/>
      <c r="G1" s="203"/>
      <c r="H1" s="203"/>
    </row>
    <row r="2" spans="1:13">
      <c r="A2" s="547"/>
    </row>
    <row r="3" spans="1:13" ht="17.25">
      <c r="A3" s="547"/>
      <c r="C3" s="203"/>
    </row>
    <row r="4" spans="1:13" ht="17.25">
      <c r="A4" s="547"/>
      <c r="J4" s="203"/>
      <c r="K4" s="203"/>
      <c r="L4" s="203"/>
      <c r="M4" s="203"/>
    </row>
    <row r="5" spans="1:13">
      <c r="A5" s="547"/>
    </row>
    <row r="6" spans="1:13">
      <c r="A6" s="547"/>
    </row>
    <row r="7" spans="1:13">
      <c r="A7" s="547"/>
    </row>
    <row r="8" spans="1:13">
      <c r="A8" s="547"/>
    </row>
    <row r="9" spans="1:13">
      <c r="A9" s="547"/>
    </row>
    <row r="10" spans="1:13">
      <c r="A10" s="547"/>
    </row>
    <row r="11" spans="1:13">
      <c r="A11" s="547"/>
    </row>
    <row r="12" spans="1:13">
      <c r="A12" s="547"/>
    </row>
    <row r="13" spans="1:13">
      <c r="A13" s="547"/>
    </row>
    <row r="14" spans="1:13">
      <c r="A14" s="547"/>
    </row>
    <row r="15" spans="1:13">
      <c r="A15" s="547"/>
    </row>
    <row r="16" spans="1:13">
      <c r="A16" s="547"/>
    </row>
    <row r="17" spans="1:15">
      <c r="A17" s="547"/>
    </row>
    <row r="18" spans="1:15">
      <c r="A18" s="547"/>
    </row>
    <row r="19" spans="1:15">
      <c r="A19" s="547"/>
    </row>
    <row r="20" spans="1:15">
      <c r="A20" s="547"/>
    </row>
    <row r="21" spans="1:15">
      <c r="A21" s="547"/>
    </row>
    <row r="22" spans="1:15">
      <c r="A22" s="547"/>
    </row>
    <row r="23" spans="1:15">
      <c r="A23" s="547"/>
    </row>
    <row r="24" spans="1:15">
      <c r="A24" s="547"/>
    </row>
    <row r="25" spans="1:15">
      <c r="A25" s="547"/>
    </row>
    <row r="26" spans="1:15">
      <c r="A26" s="547"/>
    </row>
    <row r="27" spans="1:15">
      <c r="A27" s="547"/>
    </row>
    <row r="28" spans="1:15">
      <c r="A28" s="547"/>
    </row>
    <row r="29" spans="1:15">
      <c r="A29" s="547"/>
      <c r="O29" s="486"/>
    </row>
    <row r="30" spans="1:15">
      <c r="A30" s="547"/>
    </row>
    <row r="31" spans="1:15">
      <c r="A31" s="547"/>
    </row>
    <row r="32" spans="1:15">
      <c r="A32" s="547"/>
    </row>
    <row r="33" spans="1:15">
      <c r="A33" s="547"/>
    </row>
    <row r="34" spans="1:15">
      <c r="A34" s="547"/>
    </row>
    <row r="35" spans="1:15" s="51" customFormat="1" ht="20.100000000000001" customHeight="1">
      <c r="A35" s="547"/>
      <c r="B35" s="517" t="s">
        <v>216</v>
      </c>
      <c r="C35" s="517" t="s">
        <v>131</v>
      </c>
      <c r="D35" s="517" t="s">
        <v>135</v>
      </c>
      <c r="E35" s="517" t="s">
        <v>148</v>
      </c>
      <c r="F35" s="517" t="s">
        <v>158</v>
      </c>
      <c r="G35" s="517" t="s">
        <v>189</v>
      </c>
      <c r="H35" s="517" t="s">
        <v>191</v>
      </c>
      <c r="I35" s="518" t="s">
        <v>194</v>
      </c>
      <c r="J35" s="519" t="s">
        <v>197</v>
      </c>
      <c r="K35" s="519" t="s">
        <v>203</v>
      </c>
      <c r="L35" s="519" t="s">
        <v>219</v>
      </c>
      <c r="M35" s="520" t="s">
        <v>229</v>
      </c>
      <c r="N35" s="56"/>
      <c r="O35" s="205"/>
    </row>
    <row r="36" spans="1:15" ht="25.5" customHeight="1">
      <c r="A36" s="547"/>
      <c r="B36" s="272" t="s">
        <v>133</v>
      </c>
      <c r="C36" s="386">
        <v>116.1</v>
      </c>
      <c r="D36" s="386">
        <v>108.8</v>
      </c>
      <c r="E36" s="386">
        <v>101.6</v>
      </c>
      <c r="F36" s="386">
        <v>107.2</v>
      </c>
      <c r="G36" s="386">
        <v>105</v>
      </c>
      <c r="H36" s="386">
        <v>95.8</v>
      </c>
      <c r="I36" s="386">
        <v>99.5</v>
      </c>
      <c r="J36" s="386">
        <v>100.7</v>
      </c>
      <c r="K36" s="386">
        <v>106.9</v>
      </c>
      <c r="L36" s="386">
        <v>108.5</v>
      </c>
      <c r="M36" s="386">
        <v>110.5</v>
      </c>
      <c r="N36" s="1"/>
      <c r="O36" s="1"/>
    </row>
    <row r="37" spans="1:15" ht="25.5" customHeight="1">
      <c r="A37" s="547"/>
      <c r="B37" s="271" t="s">
        <v>163</v>
      </c>
      <c r="C37" s="386">
        <v>214.4</v>
      </c>
      <c r="D37" s="386">
        <v>218.3</v>
      </c>
      <c r="E37" s="386">
        <v>215.3</v>
      </c>
      <c r="F37" s="386">
        <v>214.8</v>
      </c>
      <c r="G37" s="386">
        <v>215</v>
      </c>
      <c r="H37" s="386">
        <v>220.5</v>
      </c>
      <c r="I37" s="386">
        <v>225.3</v>
      </c>
      <c r="J37" s="386">
        <v>226.3</v>
      </c>
      <c r="K37" s="386">
        <v>228.9</v>
      </c>
      <c r="L37" s="386">
        <v>231.8</v>
      </c>
      <c r="M37" s="386">
        <v>232.1</v>
      </c>
      <c r="N37" s="1"/>
      <c r="O37" s="1"/>
    </row>
    <row r="38" spans="1:15" ht="24.75" customHeight="1">
      <c r="A38" s="547"/>
      <c r="B38" s="245" t="s">
        <v>162</v>
      </c>
      <c r="C38" s="386">
        <v>176</v>
      </c>
      <c r="D38" s="386">
        <v>176</v>
      </c>
      <c r="E38" s="386">
        <v>174</v>
      </c>
      <c r="F38" s="386">
        <v>174</v>
      </c>
      <c r="G38" s="386">
        <v>174</v>
      </c>
      <c r="H38" s="386">
        <v>173</v>
      </c>
      <c r="I38" s="386">
        <v>171</v>
      </c>
      <c r="J38" s="386">
        <v>171</v>
      </c>
      <c r="K38" s="386">
        <v>171</v>
      </c>
      <c r="L38" s="386">
        <v>171</v>
      </c>
      <c r="M38" s="386">
        <v>170</v>
      </c>
    </row>
    <row r="40" spans="1:15" ht="14.25">
      <c r="C40" s="3"/>
      <c r="D40" s="233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O28" sqref="O28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2"/>
      <c r="B1" s="554" t="s">
        <v>230</v>
      </c>
      <c r="C1" s="554"/>
      <c r="D1" s="554"/>
      <c r="E1" s="554"/>
      <c r="F1" s="554"/>
      <c r="G1" s="555" t="s">
        <v>160</v>
      </c>
      <c r="H1" s="555"/>
      <c r="I1" s="555"/>
      <c r="J1" s="315" t="s">
        <v>136</v>
      </c>
      <c r="K1" s="5"/>
      <c r="M1" s="5" t="s">
        <v>205</v>
      </c>
    </row>
    <row r="2" spans="1:15">
      <c r="A2" s="312"/>
      <c r="B2" s="554"/>
      <c r="C2" s="554"/>
      <c r="D2" s="554"/>
      <c r="E2" s="554"/>
      <c r="F2" s="554"/>
      <c r="G2" s="555"/>
      <c r="H2" s="555"/>
      <c r="I2" s="555"/>
      <c r="J2" s="281">
        <v>195441</v>
      </c>
      <c r="K2" s="7" t="s">
        <v>138</v>
      </c>
      <c r="L2" s="281">
        <f t="shared" ref="L2:L7" si="0">SUM(J2)</f>
        <v>195441</v>
      </c>
      <c r="M2" s="478">
        <v>127749</v>
      </c>
    </row>
    <row r="3" spans="1:15">
      <c r="J3" s="281">
        <v>381803</v>
      </c>
      <c r="K3" s="5" t="s">
        <v>139</v>
      </c>
      <c r="L3" s="281">
        <f t="shared" si="0"/>
        <v>381803</v>
      </c>
      <c r="M3" s="478">
        <v>238275</v>
      </c>
    </row>
    <row r="4" spans="1:15">
      <c r="J4" s="281">
        <v>488222</v>
      </c>
      <c r="K4" s="5" t="s">
        <v>126</v>
      </c>
      <c r="L4" s="281">
        <f t="shared" si="0"/>
        <v>488222</v>
      </c>
      <c r="M4" s="478">
        <v>302018</v>
      </c>
    </row>
    <row r="5" spans="1:15">
      <c r="J5" s="281">
        <v>85288</v>
      </c>
      <c r="K5" s="5" t="s">
        <v>105</v>
      </c>
      <c r="L5" s="281">
        <f t="shared" si="0"/>
        <v>85288</v>
      </c>
      <c r="M5" s="478">
        <v>50416</v>
      </c>
    </row>
    <row r="6" spans="1:15">
      <c r="J6" s="281">
        <v>418243</v>
      </c>
      <c r="K6" s="5" t="s">
        <v>124</v>
      </c>
      <c r="L6" s="281">
        <f t="shared" si="0"/>
        <v>418243</v>
      </c>
      <c r="M6" s="478">
        <v>314745</v>
      </c>
    </row>
    <row r="7" spans="1:15">
      <c r="J7" s="281">
        <v>751671</v>
      </c>
      <c r="K7" s="5" t="s">
        <v>127</v>
      </c>
      <c r="L7" s="281">
        <f t="shared" si="0"/>
        <v>751671</v>
      </c>
      <c r="M7" s="478">
        <v>498686</v>
      </c>
    </row>
    <row r="8" spans="1:15">
      <c r="J8" s="281">
        <f>SUM(J2:J7)</f>
        <v>2320668</v>
      </c>
      <c r="K8" s="5" t="s">
        <v>112</v>
      </c>
      <c r="L8" s="60">
        <f>SUM(L2:L7)</f>
        <v>2320668</v>
      </c>
      <c r="M8" s="478">
        <f>SUM(M2:M7)</f>
        <v>1531889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81">
        <f>SUM(M2)</f>
        <v>127749</v>
      </c>
      <c r="M11" s="281">
        <f t="shared" ref="M11:M17" si="1">SUM(N11-L11)</f>
        <v>67692</v>
      </c>
      <c r="N11" s="281">
        <f t="shared" ref="N11:N17" si="2">SUM(L2)</f>
        <v>195441</v>
      </c>
      <c r="O11" s="479">
        <f>SUM(L11/N11)</f>
        <v>0.65364483399082074</v>
      </c>
    </row>
    <row r="12" spans="1:15">
      <c r="K12" s="5" t="s">
        <v>139</v>
      </c>
      <c r="L12" s="281">
        <f t="shared" ref="L12:L17" si="3">SUM(M3)</f>
        <v>238275</v>
      </c>
      <c r="M12" s="281">
        <f t="shared" si="1"/>
        <v>143528</v>
      </c>
      <c r="N12" s="281">
        <f t="shared" si="2"/>
        <v>381803</v>
      </c>
      <c r="O12" s="479">
        <f t="shared" ref="O12:O17" si="4">SUM(L12/N12)</f>
        <v>0.62407838597391851</v>
      </c>
    </row>
    <row r="13" spans="1:15">
      <c r="K13" s="5" t="s">
        <v>126</v>
      </c>
      <c r="L13" s="281">
        <f t="shared" si="3"/>
        <v>302018</v>
      </c>
      <c r="M13" s="281">
        <f t="shared" si="1"/>
        <v>186204</v>
      </c>
      <c r="N13" s="281">
        <f t="shared" si="2"/>
        <v>488222</v>
      </c>
      <c r="O13" s="479">
        <f t="shared" si="4"/>
        <v>0.61860792836045897</v>
      </c>
    </row>
    <row r="14" spans="1:15">
      <c r="K14" s="5" t="s">
        <v>105</v>
      </c>
      <c r="L14" s="281">
        <f t="shared" si="3"/>
        <v>50416</v>
      </c>
      <c r="M14" s="281">
        <f t="shared" si="1"/>
        <v>34872</v>
      </c>
      <c r="N14" s="281">
        <f t="shared" si="2"/>
        <v>85288</v>
      </c>
      <c r="O14" s="479">
        <f t="shared" si="4"/>
        <v>0.5911265359722353</v>
      </c>
    </row>
    <row r="15" spans="1:15">
      <c r="K15" s="5" t="s">
        <v>124</v>
      </c>
      <c r="L15" s="281">
        <f t="shared" si="3"/>
        <v>314745</v>
      </c>
      <c r="M15" s="281">
        <f t="shared" si="1"/>
        <v>103498</v>
      </c>
      <c r="N15" s="281">
        <f t="shared" si="2"/>
        <v>418243</v>
      </c>
      <c r="O15" s="479">
        <f t="shared" si="4"/>
        <v>0.75254098693821536</v>
      </c>
    </row>
    <row r="16" spans="1:15">
      <c r="K16" s="5" t="s">
        <v>127</v>
      </c>
      <c r="L16" s="281">
        <f t="shared" si="3"/>
        <v>498686</v>
      </c>
      <c r="M16" s="281">
        <f t="shared" si="1"/>
        <v>252985</v>
      </c>
      <c r="N16" s="281">
        <f t="shared" si="2"/>
        <v>751671</v>
      </c>
      <c r="O16" s="479">
        <f t="shared" si="4"/>
        <v>0.66343653007765369</v>
      </c>
    </row>
    <row r="17" spans="11:15">
      <c r="K17" s="5" t="s">
        <v>112</v>
      </c>
      <c r="L17" s="281">
        <f t="shared" si="3"/>
        <v>1531889</v>
      </c>
      <c r="M17" s="281">
        <f t="shared" si="1"/>
        <v>788779</v>
      </c>
      <c r="N17" s="281">
        <f t="shared" si="2"/>
        <v>2320668</v>
      </c>
      <c r="O17" s="479">
        <f t="shared" si="4"/>
        <v>0.66010691749099826</v>
      </c>
    </row>
    <row r="52" spans="1:11">
      <c r="K52" s="282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56" t="s">
        <v>136</v>
      </c>
      <c r="D56" s="557"/>
      <c r="E56" s="556" t="s">
        <v>137</v>
      </c>
      <c r="F56" s="557"/>
      <c r="G56" s="560" t="s">
        <v>142</v>
      </c>
      <c r="H56" s="556" t="s">
        <v>143</v>
      </c>
      <c r="I56" s="557"/>
    </row>
    <row r="57" spans="1:11" ht="14.25">
      <c r="A57" s="45" t="s">
        <v>144</v>
      </c>
      <c r="B57" s="46"/>
      <c r="C57" s="558"/>
      <c r="D57" s="559"/>
      <c r="E57" s="558"/>
      <c r="F57" s="559"/>
      <c r="G57" s="561"/>
      <c r="H57" s="558"/>
      <c r="I57" s="559"/>
    </row>
    <row r="58" spans="1:11" ht="19.5" customHeight="1">
      <c r="A58" s="50" t="s">
        <v>145</v>
      </c>
      <c r="B58" s="47"/>
      <c r="C58" s="564" t="s">
        <v>196</v>
      </c>
      <c r="D58" s="563"/>
      <c r="E58" s="565" t="s">
        <v>225</v>
      </c>
      <c r="F58" s="563"/>
      <c r="G58" s="116">
        <v>15.6</v>
      </c>
      <c r="H58" s="48"/>
      <c r="I58" s="49"/>
    </row>
    <row r="59" spans="1:11" ht="19.5" customHeight="1">
      <c r="A59" s="50" t="s">
        <v>146</v>
      </c>
      <c r="B59" s="47"/>
      <c r="C59" s="562" t="s">
        <v>193</v>
      </c>
      <c r="D59" s="563"/>
      <c r="E59" s="565" t="s">
        <v>231</v>
      </c>
      <c r="F59" s="563"/>
      <c r="G59" s="122">
        <v>28.8</v>
      </c>
      <c r="H59" s="48"/>
      <c r="I59" s="49"/>
    </row>
    <row r="60" spans="1:11" ht="20.100000000000001" customHeight="1">
      <c r="A60" s="50" t="s">
        <v>147</v>
      </c>
      <c r="B60" s="47"/>
      <c r="C60" s="565" t="s">
        <v>201</v>
      </c>
      <c r="D60" s="566"/>
      <c r="E60" s="562" t="s">
        <v>232</v>
      </c>
      <c r="F60" s="563"/>
      <c r="G60" s="116">
        <v>79.2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T74" sqref="T74"/>
    </sheetView>
  </sheetViews>
  <sheetFormatPr defaultColWidth="4.75" defaultRowHeight="9.9499999999999993" customHeight="1"/>
  <cols>
    <col min="1" max="1" width="7.625" style="491" customWidth="1"/>
    <col min="2" max="10" width="6.125" style="491" customWidth="1"/>
    <col min="11" max="11" width="6.125" style="1" customWidth="1"/>
    <col min="12" max="13" width="6.125" style="491" customWidth="1"/>
    <col min="14" max="14" width="7.625" style="491" customWidth="1"/>
    <col min="15" max="15" width="7.5" style="491" customWidth="1"/>
    <col min="16" max="34" width="7.625" style="491" customWidth="1"/>
    <col min="35" max="41" width="9.625" style="491" customWidth="1"/>
    <col min="42" max="16384" width="4.75" style="491"/>
  </cols>
  <sheetData>
    <row r="1" spans="1:19" ht="9.9499999999999993" customHeight="1">
      <c r="E1" s="3"/>
      <c r="F1" s="3"/>
      <c r="G1" s="3"/>
      <c r="H1" s="3"/>
      <c r="K1" s="206"/>
    </row>
    <row r="3" spans="1:19" ht="9.9499999999999993" customHeight="1">
      <c r="A3" s="34"/>
      <c r="B3" s="34"/>
    </row>
    <row r="4" spans="1:19" ht="9.9499999999999993" customHeight="1">
      <c r="J4" s="203"/>
      <c r="K4" s="3"/>
      <c r="L4" s="3"/>
      <c r="M4" s="115"/>
    </row>
    <row r="13" spans="1:19" ht="9.9499999999999993" customHeight="1">
      <c r="R13" s="223"/>
      <c r="S13" s="387"/>
    </row>
    <row r="14" spans="1:19" ht="9.9499999999999993" customHeight="1">
      <c r="R14" s="223"/>
      <c r="S14" s="387"/>
    </row>
    <row r="15" spans="1:19" ht="9.9499999999999993" customHeight="1">
      <c r="R15" s="223"/>
      <c r="S15" s="387"/>
    </row>
    <row r="16" spans="1:19" ht="9.9499999999999993" customHeight="1">
      <c r="R16" s="223"/>
      <c r="S16" s="387"/>
    </row>
    <row r="17" spans="1:35" ht="9.9499999999999993" customHeight="1">
      <c r="R17" s="223"/>
      <c r="S17" s="387"/>
    </row>
    <row r="20" spans="1:35" ht="9.9499999999999993" customHeight="1">
      <c r="AI20" s="207"/>
    </row>
    <row r="25" spans="1:35" s="207" customFormat="1" ht="9.9499999999999993" customHeight="1">
      <c r="A25" s="208"/>
      <c r="B25" s="208" t="s">
        <v>90</v>
      </c>
      <c r="C25" s="208" t="s">
        <v>91</v>
      </c>
      <c r="D25" s="208" t="s">
        <v>92</v>
      </c>
      <c r="E25" s="208" t="s">
        <v>93</v>
      </c>
      <c r="F25" s="208" t="s">
        <v>94</v>
      </c>
      <c r="G25" s="208" t="s">
        <v>95</v>
      </c>
      <c r="H25" s="208" t="s">
        <v>96</v>
      </c>
      <c r="I25" s="208" t="s">
        <v>97</v>
      </c>
      <c r="J25" s="208" t="s">
        <v>98</v>
      </c>
      <c r="K25" s="208" t="s">
        <v>99</v>
      </c>
      <c r="L25" s="208" t="s">
        <v>100</v>
      </c>
      <c r="M25" s="209" t="s">
        <v>101</v>
      </c>
      <c r="N25" s="285" t="s">
        <v>153</v>
      </c>
      <c r="O25" s="211" t="s">
        <v>152</v>
      </c>
      <c r="AI25" s="491"/>
    </row>
    <row r="26" spans="1:35" ht="9.9499999999999993" customHeight="1">
      <c r="A26" s="10" t="s">
        <v>194</v>
      </c>
      <c r="B26" s="208">
        <v>69.5</v>
      </c>
      <c r="C26" s="208">
        <v>66.8</v>
      </c>
      <c r="D26" s="210">
        <v>68.5</v>
      </c>
      <c r="E26" s="208">
        <v>71.099999999999994</v>
      </c>
      <c r="F26" s="208">
        <v>70.5</v>
      </c>
      <c r="G26" s="208">
        <v>68.3</v>
      </c>
      <c r="H26" s="208">
        <v>70.7</v>
      </c>
      <c r="I26" s="208">
        <v>56.8</v>
      </c>
      <c r="J26" s="208">
        <v>61.8</v>
      </c>
      <c r="K26" s="208">
        <v>65.3</v>
      </c>
      <c r="L26" s="208">
        <v>61</v>
      </c>
      <c r="M26" s="422">
        <v>63.6</v>
      </c>
      <c r="N26" s="423">
        <f>SUM(B26:M26)</f>
        <v>793.89999999999986</v>
      </c>
      <c r="O26" s="210">
        <v>101.7</v>
      </c>
    </row>
    <row r="27" spans="1:35" ht="9.9499999999999993" customHeight="1">
      <c r="A27" s="10" t="s">
        <v>197</v>
      </c>
      <c r="B27" s="208">
        <v>53</v>
      </c>
      <c r="C27" s="208">
        <v>59</v>
      </c>
      <c r="D27" s="210">
        <v>64.400000000000006</v>
      </c>
      <c r="E27" s="208">
        <v>65.8</v>
      </c>
      <c r="F27" s="208">
        <v>67.099999999999994</v>
      </c>
      <c r="G27" s="208">
        <v>67.400000000000006</v>
      </c>
      <c r="H27" s="208">
        <v>70.099999999999994</v>
      </c>
      <c r="I27" s="208">
        <v>62.7</v>
      </c>
      <c r="J27" s="208">
        <v>66.900000000000006</v>
      </c>
      <c r="K27" s="208">
        <v>69.2</v>
      </c>
      <c r="L27" s="208">
        <v>67.400000000000006</v>
      </c>
      <c r="M27" s="422">
        <v>65</v>
      </c>
      <c r="N27" s="423">
        <f t="shared" ref="N27:N30" si="0">SUM(B27:M27)</f>
        <v>778</v>
      </c>
      <c r="O27" s="210">
        <f>SUM(N27/N26)*100</f>
        <v>97.997228870134791</v>
      </c>
    </row>
    <row r="28" spans="1:35" ht="9.9499999999999993" customHeight="1">
      <c r="A28" s="10" t="s">
        <v>203</v>
      </c>
      <c r="B28" s="208">
        <v>61.5</v>
      </c>
      <c r="C28" s="208">
        <v>63.9</v>
      </c>
      <c r="D28" s="210">
        <v>67.2</v>
      </c>
      <c r="E28" s="208">
        <v>66</v>
      </c>
      <c r="F28" s="208">
        <v>64.400000000000006</v>
      </c>
      <c r="G28" s="208">
        <v>68.099999999999994</v>
      </c>
      <c r="H28" s="210">
        <v>70</v>
      </c>
      <c r="I28" s="208">
        <v>62.7</v>
      </c>
      <c r="J28" s="208">
        <v>65.5</v>
      </c>
      <c r="K28" s="208">
        <v>65.2</v>
      </c>
      <c r="L28" s="208">
        <v>67.7</v>
      </c>
      <c r="M28" s="422">
        <v>68.3</v>
      </c>
      <c r="N28" s="423">
        <f t="shared" si="0"/>
        <v>790.50000000000011</v>
      </c>
      <c r="O28" s="210">
        <f>SUM(N28/N27)*100</f>
        <v>101.60668380462727</v>
      </c>
    </row>
    <row r="29" spans="1:35" ht="9.9499999999999993" customHeight="1">
      <c r="A29" s="10" t="s">
        <v>211</v>
      </c>
      <c r="B29" s="208">
        <v>62</v>
      </c>
      <c r="C29" s="208">
        <v>64.5</v>
      </c>
      <c r="D29" s="210">
        <v>73.8</v>
      </c>
      <c r="E29" s="208">
        <v>76.400000000000006</v>
      </c>
      <c r="F29" s="208">
        <v>79.2</v>
      </c>
      <c r="G29" s="208">
        <v>78.099999999999994</v>
      </c>
      <c r="H29" s="210">
        <v>77.5</v>
      </c>
      <c r="I29" s="208">
        <v>71.099999999999994</v>
      </c>
      <c r="J29" s="208">
        <v>75.7</v>
      </c>
      <c r="K29" s="208">
        <v>73.3</v>
      </c>
      <c r="L29" s="208">
        <v>72.900000000000006</v>
      </c>
      <c r="M29" s="422">
        <v>75.400000000000006</v>
      </c>
      <c r="N29" s="423">
        <f t="shared" si="0"/>
        <v>879.9</v>
      </c>
      <c r="O29" s="210">
        <f>SUM(N29/N28)*100</f>
        <v>111.30929791271345</v>
      </c>
    </row>
    <row r="30" spans="1:35" ht="9.9499999999999993" customHeight="1">
      <c r="A30" s="10" t="s">
        <v>220</v>
      </c>
      <c r="B30" s="208">
        <v>64.900000000000006</v>
      </c>
      <c r="C30" s="208">
        <v>67.599999999999994</v>
      </c>
      <c r="D30" s="210"/>
      <c r="E30" s="208"/>
      <c r="F30" s="208"/>
      <c r="G30" s="208"/>
      <c r="H30" s="210"/>
      <c r="I30" s="208"/>
      <c r="J30" s="208"/>
      <c r="K30" s="208"/>
      <c r="L30" s="208"/>
      <c r="M30" s="422"/>
      <c r="N30" s="423">
        <f t="shared" si="0"/>
        <v>132.5</v>
      </c>
      <c r="O30" s="210">
        <f>SUM(N30/N29)*100</f>
        <v>15.058529378338449</v>
      </c>
    </row>
    <row r="31" spans="1:35" s="1" customFormat="1" ht="9.9499999999999993" customHeight="1"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8"/>
      <c r="B55" s="208" t="s">
        <v>90</v>
      </c>
      <c r="C55" s="208" t="s">
        <v>91</v>
      </c>
      <c r="D55" s="208" t="s">
        <v>92</v>
      </c>
      <c r="E55" s="208" t="s">
        <v>93</v>
      </c>
      <c r="F55" s="208" t="s">
        <v>94</v>
      </c>
      <c r="G55" s="208" t="s">
        <v>95</v>
      </c>
      <c r="H55" s="208" t="s">
        <v>96</v>
      </c>
      <c r="I55" s="208" t="s">
        <v>97</v>
      </c>
      <c r="J55" s="208" t="s">
        <v>98</v>
      </c>
      <c r="K55" s="208" t="s">
        <v>99</v>
      </c>
      <c r="L55" s="208" t="s">
        <v>100</v>
      </c>
      <c r="M55" s="209" t="s">
        <v>101</v>
      </c>
      <c r="N55" s="285" t="s">
        <v>154</v>
      </c>
      <c r="O55" s="211" t="s">
        <v>152</v>
      </c>
    </row>
    <row r="56" spans="1:27" ht="9.9499999999999993" customHeight="1">
      <c r="A56" s="10" t="s">
        <v>194</v>
      </c>
      <c r="B56" s="208">
        <v>98.9</v>
      </c>
      <c r="C56" s="208">
        <v>103</v>
      </c>
      <c r="D56" s="208">
        <v>91.9</v>
      </c>
      <c r="E56" s="208">
        <v>96.6</v>
      </c>
      <c r="F56" s="208">
        <v>102.7</v>
      </c>
      <c r="G56" s="208">
        <v>102.7</v>
      </c>
      <c r="H56" s="208">
        <v>102.9</v>
      </c>
      <c r="I56" s="208">
        <v>100.3</v>
      </c>
      <c r="J56" s="209">
        <v>98.9</v>
      </c>
      <c r="K56" s="208">
        <v>98.9</v>
      </c>
      <c r="L56" s="208">
        <v>99.7</v>
      </c>
      <c r="M56" s="209">
        <v>97.9</v>
      </c>
      <c r="N56" s="290">
        <f>SUM(B56:M56)/12</f>
        <v>99.533333333333317</v>
      </c>
      <c r="O56" s="210">
        <v>103.9</v>
      </c>
      <c r="P56" s="21"/>
      <c r="Q56" s="21"/>
    </row>
    <row r="57" spans="1:27" ht="9.9499999999999993" customHeight="1">
      <c r="A57" s="10" t="s">
        <v>197</v>
      </c>
      <c r="B57" s="208">
        <v>95.2</v>
      </c>
      <c r="C57" s="208">
        <v>98.2</v>
      </c>
      <c r="D57" s="208">
        <v>97.9</v>
      </c>
      <c r="E57" s="208">
        <v>98.3</v>
      </c>
      <c r="F57" s="208">
        <v>104.6</v>
      </c>
      <c r="G57" s="208">
        <v>101.1</v>
      </c>
      <c r="H57" s="208">
        <v>103</v>
      </c>
      <c r="I57" s="208">
        <v>100.1</v>
      </c>
      <c r="J57" s="209">
        <v>101.3</v>
      </c>
      <c r="K57" s="208">
        <v>101.7</v>
      </c>
      <c r="L57" s="208">
        <v>104</v>
      </c>
      <c r="M57" s="209">
        <v>103.1</v>
      </c>
      <c r="N57" s="290">
        <f t="shared" ref="N57:N60" si="1">SUM(B57:M57)/12</f>
        <v>100.70833333333333</v>
      </c>
      <c r="O57" s="210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8">
        <v>110.5</v>
      </c>
      <c r="C58" s="208">
        <v>112.3</v>
      </c>
      <c r="D58" s="208">
        <v>111.4</v>
      </c>
      <c r="E58" s="208">
        <v>106.4</v>
      </c>
      <c r="F58" s="208">
        <v>108.4</v>
      </c>
      <c r="G58" s="208">
        <v>105.6</v>
      </c>
      <c r="H58" s="208">
        <v>105.1</v>
      </c>
      <c r="I58" s="208">
        <v>103.8</v>
      </c>
      <c r="J58" s="209">
        <v>105.3</v>
      </c>
      <c r="K58" s="208">
        <v>105.5</v>
      </c>
      <c r="L58" s="208">
        <v>106.6</v>
      </c>
      <c r="M58" s="209">
        <v>102.3</v>
      </c>
      <c r="N58" s="290">
        <f t="shared" si="1"/>
        <v>106.93333333333332</v>
      </c>
      <c r="O58" s="210">
        <f>SUM(N58/N57)*100</f>
        <v>106.18121638394705</v>
      </c>
      <c r="P58" s="21"/>
      <c r="Q58" s="21"/>
    </row>
    <row r="59" spans="1:27" ht="10.5" customHeight="1">
      <c r="A59" s="10" t="s">
        <v>211</v>
      </c>
      <c r="B59" s="208">
        <v>104.4</v>
      </c>
      <c r="C59" s="208">
        <v>104.4</v>
      </c>
      <c r="D59" s="208">
        <v>105.2</v>
      </c>
      <c r="E59" s="208">
        <v>107.2</v>
      </c>
      <c r="F59" s="208">
        <v>110.3</v>
      </c>
      <c r="G59" s="208">
        <v>111.5</v>
      </c>
      <c r="H59" s="208">
        <v>107.4</v>
      </c>
      <c r="I59" s="208">
        <v>107.8</v>
      </c>
      <c r="J59" s="209">
        <v>109.6</v>
      </c>
      <c r="K59" s="208">
        <v>111.2</v>
      </c>
      <c r="L59" s="208">
        <v>111.4</v>
      </c>
      <c r="M59" s="209">
        <v>111.9</v>
      </c>
      <c r="N59" s="290">
        <f t="shared" si="1"/>
        <v>108.52500000000002</v>
      </c>
      <c r="O59" s="210">
        <f>SUM(N59/N58)*100</f>
        <v>101.48846633416461</v>
      </c>
      <c r="P59" s="21"/>
      <c r="Q59" s="21"/>
    </row>
    <row r="60" spans="1:27" ht="10.5" customHeight="1">
      <c r="A60" s="10" t="s">
        <v>220</v>
      </c>
      <c r="B60" s="208">
        <v>109.8</v>
      </c>
      <c r="C60" s="208">
        <v>111.1</v>
      </c>
      <c r="D60" s="208"/>
      <c r="E60" s="208"/>
      <c r="F60" s="208"/>
      <c r="G60" s="208"/>
      <c r="H60" s="208"/>
      <c r="I60" s="208"/>
      <c r="J60" s="209"/>
      <c r="K60" s="208"/>
      <c r="L60" s="208"/>
      <c r="M60" s="209"/>
      <c r="N60" s="290">
        <f t="shared" si="1"/>
        <v>18.408333333333331</v>
      </c>
      <c r="O60" s="210">
        <f>SUM(N60/N59)*100</f>
        <v>16.962297473700371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8"/>
      <c r="B85" s="208" t="s">
        <v>90</v>
      </c>
      <c r="C85" s="208" t="s">
        <v>91</v>
      </c>
      <c r="D85" s="208" t="s">
        <v>92</v>
      </c>
      <c r="E85" s="208" t="s">
        <v>93</v>
      </c>
      <c r="F85" s="208" t="s">
        <v>94</v>
      </c>
      <c r="G85" s="208" t="s">
        <v>95</v>
      </c>
      <c r="H85" s="208" t="s">
        <v>96</v>
      </c>
      <c r="I85" s="208" t="s">
        <v>97</v>
      </c>
      <c r="J85" s="208" t="s">
        <v>98</v>
      </c>
      <c r="K85" s="208" t="s">
        <v>99</v>
      </c>
      <c r="L85" s="208" t="s">
        <v>100</v>
      </c>
      <c r="M85" s="209" t="s">
        <v>101</v>
      </c>
      <c r="N85" s="285" t="s">
        <v>154</v>
      </c>
      <c r="O85" s="211" t="s">
        <v>152</v>
      </c>
    </row>
    <row r="86" spans="1:25" ht="9.9499999999999993" customHeight="1">
      <c r="A86" s="10" t="s">
        <v>194</v>
      </c>
      <c r="B86" s="208">
        <v>68.599999999999994</v>
      </c>
      <c r="C86" s="208">
        <v>64.099999999999994</v>
      </c>
      <c r="D86" s="208">
        <v>75.900000000000006</v>
      </c>
      <c r="E86" s="208">
        <v>72.900000000000006</v>
      </c>
      <c r="F86" s="208">
        <v>68.5</v>
      </c>
      <c r="G86" s="208">
        <v>66.5</v>
      </c>
      <c r="H86" s="208">
        <v>68.599999999999994</v>
      </c>
      <c r="I86" s="208">
        <v>57.2</v>
      </c>
      <c r="J86" s="209">
        <v>62.8</v>
      </c>
      <c r="K86" s="208">
        <v>66</v>
      </c>
      <c r="L86" s="208">
        <v>61.1</v>
      </c>
      <c r="M86" s="209">
        <v>65.400000000000006</v>
      </c>
      <c r="N86" s="290">
        <f t="shared" ref="N86:N87" si="2">SUM(B86:M86)/12</f>
        <v>66.466666666666669</v>
      </c>
      <c r="O86" s="210">
        <v>97.5</v>
      </c>
      <c r="P86" s="56"/>
      <c r="Q86" s="297"/>
      <c r="R86" s="56"/>
      <c r="S86" s="56"/>
      <c r="T86" s="56"/>
      <c r="U86" s="56"/>
      <c r="V86" s="56"/>
      <c r="W86" s="56"/>
      <c r="X86" s="56"/>
      <c r="Y86" s="213"/>
    </row>
    <row r="87" spans="1:25" ht="9.9499999999999993" customHeight="1">
      <c r="A87" s="10" t="s">
        <v>197</v>
      </c>
      <c r="B87" s="208">
        <v>56.3</v>
      </c>
      <c r="C87" s="208">
        <v>59.4</v>
      </c>
      <c r="D87" s="208">
        <v>65.8</v>
      </c>
      <c r="E87" s="208">
        <v>66.900000000000006</v>
      </c>
      <c r="F87" s="208">
        <v>63.1</v>
      </c>
      <c r="G87" s="208">
        <v>67.2</v>
      </c>
      <c r="H87" s="208">
        <v>67.8</v>
      </c>
      <c r="I87" s="208">
        <v>63.2</v>
      </c>
      <c r="J87" s="209">
        <v>65.900000000000006</v>
      </c>
      <c r="K87" s="208">
        <v>68</v>
      </c>
      <c r="L87" s="208">
        <v>64.5</v>
      </c>
      <c r="M87" s="209">
        <v>63.2</v>
      </c>
      <c r="N87" s="290">
        <f t="shared" si="2"/>
        <v>64.275000000000006</v>
      </c>
      <c r="O87" s="210">
        <f t="shared" ref="O87:O88" si="3">SUM(N87/N86)*100</f>
        <v>96.702607823470416</v>
      </c>
      <c r="P87" s="56"/>
      <c r="Q87" s="297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8">
        <v>54.1</v>
      </c>
      <c r="C88" s="208">
        <v>56.5</v>
      </c>
      <c r="D88" s="208">
        <v>60.5</v>
      </c>
      <c r="E88" s="208">
        <v>62.9</v>
      </c>
      <c r="F88" s="208">
        <v>59</v>
      </c>
      <c r="G88" s="208">
        <v>65</v>
      </c>
      <c r="H88" s="208">
        <v>66.599999999999994</v>
      </c>
      <c r="I88" s="208">
        <v>60.7</v>
      </c>
      <c r="J88" s="209">
        <v>61.9</v>
      </c>
      <c r="K88" s="208">
        <v>61.7</v>
      </c>
      <c r="L88" s="208">
        <v>63.3</v>
      </c>
      <c r="M88" s="209">
        <v>67.400000000000006</v>
      </c>
      <c r="N88" s="290">
        <f>SUM(B88:M88)/12</f>
        <v>61.633333333333333</v>
      </c>
      <c r="O88" s="210">
        <f t="shared" si="3"/>
        <v>95.890055750032403</v>
      </c>
      <c r="P88" s="56"/>
      <c r="Q88" s="297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211</v>
      </c>
      <c r="B89" s="208">
        <v>59</v>
      </c>
      <c r="C89" s="208">
        <v>61.8</v>
      </c>
      <c r="D89" s="208">
        <v>70</v>
      </c>
      <c r="E89" s="208">
        <v>71.099999999999994</v>
      </c>
      <c r="F89" s="208">
        <v>71.400000000000006</v>
      </c>
      <c r="G89" s="208">
        <v>69.900000000000006</v>
      </c>
      <c r="H89" s="208">
        <v>72.599999999999994</v>
      </c>
      <c r="I89" s="208">
        <v>65.900000000000006</v>
      </c>
      <c r="J89" s="209">
        <v>68.8</v>
      </c>
      <c r="K89" s="208">
        <v>65.7</v>
      </c>
      <c r="L89" s="208">
        <v>65.400000000000006</v>
      </c>
      <c r="M89" s="209">
        <v>67.3</v>
      </c>
      <c r="N89" s="290">
        <f>SUM(B89:M89)/12</f>
        <v>67.408333333333317</v>
      </c>
      <c r="O89" s="210">
        <f>SUM(N89/N88)*100</f>
        <v>109.36992969172523</v>
      </c>
      <c r="P89" s="56"/>
      <c r="Q89" s="297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220</v>
      </c>
      <c r="B90" s="208">
        <v>59.5</v>
      </c>
      <c r="C90" s="208">
        <v>60.6</v>
      </c>
      <c r="D90" s="208"/>
      <c r="E90" s="208"/>
      <c r="F90" s="208"/>
      <c r="G90" s="208"/>
      <c r="H90" s="208"/>
      <c r="I90" s="208"/>
      <c r="J90" s="209"/>
      <c r="K90" s="208"/>
      <c r="L90" s="208"/>
      <c r="M90" s="209"/>
      <c r="N90" s="290">
        <f>SUM(B90:M90)/12</f>
        <v>10.008333333333333</v>
      </c>
      <c r="O90" s="210">
        <f>SUM(N90/N89)*100</f>
        <v>14.847323525775746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2"/>
      <c r="L91" s="214"/>
      <c r="M91" s="21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S4" sqref="S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7" t="s">
        <v>233</v>
      </c>
      <c r="B1" s="568"/>
      <c r="C1" s="568"/>
      <c r="D1" s="568"/>
      <c r="E1" s="568"/>
      <c r="F1" s="568"/>
      <c r="G1" s="568"/>
      <c r="M1" s="20"/>
      <c r="N1" s="465" t="s">
        <v>220</v>
      </c>
      <c r="O1" s="155"/>
      <c r="P1" s="58"/>
      <c r="Q1" s="388" t="s">
        <v>211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4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6" t="s">
        <v>32</v>
      </c>
      <c r="J3" s="305">
        <v>118857</v>
      </c>
      <c r="K3" s="274">
        <v>1</v>
      </c>
      <c r="L3" s="5">
        <f>SUM(H3)</f>
        <v>26</v>
      </c>
      <c r="M3" s="226" t="s">
        <v>32</v>
      </c>
      <c r="N3" s="17">
        <f>SUM(J3)</f>
        <v>118857</v>
      </c>
      <c r="O3" s="5">
        <f>SUM(H3)</f>
        <v>26</v>
      </c>
      <c r="P3" s="226" t="s">
        <v>32</v>
      </c>
      <c r="Q3" s="275">
        <v>115101</v>
      </c>
    </row>
    <row r="4" spans="1:19" ht="13.5" customHeight="1">
      <c r="H4" s="119">
        <v>33</v>
      </c>
      <c r="I4" s="226" t="s">
        <v>0</v>
      </c>
      <c r="J4" s="195">
        <v>86803</v>
      </c>
      <c r="K4" s="274">
        <v>2</v>
      </c>
      <c r="L4" s="5">
        <f t="shared" ref="L4:L12" si="0">SUM(H4)</f>
        <v>33</v>
      </c>
      <c r="M4" s="226" t="s">
        <v>0</v>
      </c>
      <c r="N4" s="17">
        <f t="shared" ref="N4:N12" si="1">SUM(J4)</f>
        <v>86803</v>
      </c>
      <c r="O4" s="5">
        <f t="shared" ref="O4:O12" si="2">SUM(H4)</f>
        <v>33</v>
      </c>
      <c r="P4" s="226" t="s">
        <v>0</v>
      </c>
      <c r="Q4" s="125">
        <v>90590</v>
      </c>
    </row>
    <row r="5" spans="1:19" ht="13.5" customHeight="1">
      <c r="H5" s="119">
        <v>16</v>
      </c>
      <c r="I5" s="226" t="s">
        <v>3</v>
      </c>
      <c r="J5" s="195">
        <v>61787</v>
      </c>
      <c r="K5" s="274">
        <v>3</v>
      </c>
      <c r="L5" s="5">
        <f t="shared" si="0"/>
        <v>16</v>
      </c>
      <c r="M5" s="226" t="s">
        <v>3</v>
      </c>
      <c r="N5" s="17">
        <f t="shared" si="1"/>
        <v>61787</v>
      </c>
      <c r="O5" s="5">
        <f t="shared" si="2"/>
        <v>16</v>
      </c>
      <c r="P5" s="226" t="s">
        <v>3</v>
      </c>
      <c r="Q5" s="125">
        <v>58373</v>
      </c>
      <c r="S5" s="58"/>
    </row>
    <row r="6" spans="1:19" ht="13.5" customHeight="1">
      <c r="H6" s="410">
        <v>40</v>
      </c>
      <c r="I6" s="227" t="s">
        <v>2</v>
      </c>
      <c r="J6" s="17">
        <v>53380</v>
      </c>
      <c r="K6" s="274">
        <v>4</v>
      </c>
      <c r="L6" s="5">
        <f t="shared" si="0"/>
        <v>40</v>
      </c>
      <c r="M6" s="227" t="s">
        <v>2</v>
      </c>
      <c r="N6" s="17">
        <f t="shared" si="1"/>
        <v>53380</v>
      </c>
      <c r="O6" s="5">
        <f t="shared" si="2"/>
        <v>40</v>
      </c>
      <c r="P6" s="227" t="s">
        <v>2</v>
      </c>
      <c r="Q6" s="125">
        <v>57875</v>
      </c>
    </row>
    <row r="7" spans="1:19" ht="13.5" customHeight="1">
      <c r="H7" s="119">
        <v>34</v>
      </c>
      <c r="I7" s="226" t="s">
        <v>1</v>
      </c>
      <c r="J7" s="17">
        <v>39900</v>
      </c>
      <c r="K7" s="274">
        <v>5</v>
      </c>
      <c r="L7" s="5">
        <f t="shared" si="0"/>
        <v>34</v>
      </c>
      <c r="M7" s="226" t="s">
        <v>1</v>
      </c>
      <c r="N7" s="17">
        <f t="shared" si="1"/>
        <v>39900</v>
      </c>
      <c r="O7" s="5">
        <f t="shared" si="2"/>
        <v>34</v>
      </c>
      <c r="P7" s="226" t="s">
        <v>1</v>
      </c>
      <c r="Q7" s="125">
        <v>51640</v>
      </c>
    </row>
    <row r="8" spans="1:19" ht="13.5" customHeight="1">
      <c r="G8" s="1"/>
      <c r="H8" s="119">
        <v>17</v>
      </c>
      <c r="I8" s="226" t="s">
        <v>23</v>
      </c>
      <c r="J8" s="17">
        <v>37650</v>
      </c>
      <c r="K8" s="274">
        <v>6</v>
      </c>
      <c r="L8" s="5">
        <f t="shared" si="0"/>
        <v>17</v>
      </c>
      <c r="M8" s="226" t="s">
        <v>23</v>
      </c>
      <c r="N8" s="17">
        <f t="shared" si="1"/>
        <v>37650</v>
      </c>
      <c r="O8" s="5">
        <f t="shared" si="2"/>
        <v>17</v>
      </c>
      <c r="P8" s="226" t="s">
        <v>23</v>
      </c>
      <c r="Q8" s="125">
        <v>28711</v>
      </c>
    </row>
    <row r="9" spans="1:19" ht="13.5" customHeight="1">
      <c r="H9" s="196">
        <v>13</v>
      </c>
      <c r="I9" s="229" t="s">
        <v>7</v>
      </c>
      <c r="J9" s="17">
        <v>34658</v>
      </c>
      <c r="K9" s="274">
        <v>7</v>
      </c>
      <c r="L9" s="5">
        <f t="shared" si="0"/>
        <v>13</v>
      </c>
      <c r="M9" s="229" t="s">
        <v>7</v>
      </c>
      <c r="N9" s="17">
        <f t="shared" si="1"/>
        <v>34658</v>
      </c>
      <c r="O9" s="5">
        <f t="shared" si="2"/>
        <v>13</v>
      </c>
      <c r="P9" s="229" t="s">
        <v>7</v>
      </c>
      <c r="Q9" s="125">
        <v>29492</v>
      </c>
    </row>
    <row r="10" spans="1:19" ht="13.5" customHeight="1">
      <c r="G10" s="21"/>
      <c r="H10" s="119">
        <v>24</v>
      </c>
      <c r="I10" s="226" t="s">
        <v>30</v>
      </c>
      <c r="J10" s="17">
        <v>30223</v>
      </c>
      <c r="K10" s="274">
        <v>8</v>
      </c>
      <c r="L10" s="5">
        <f t="shared" si="0"/>
        <v>24</v>
      </c>
      <c r="M10" s="226" t="s">
        <v>30</v>
      </c>
      <c r="N10" s="17">
        <f t="shared" si="1"/>
        <v>30223</v>
      </c>
      <c r="O10" s="5">
        <f t="shared" si="2"/>
        <v>24</v>
      </c>
      <c r="P10" s="226" t="s">
        <v>30</v>
      </c>
      <c r="Q10" s="125">
        <v>26387</v>
      </c>
    </row>
    <row r="11" spans="1:19" ht="13.5" customHeight="1">
      <c r="H11" s="196">
        <v>38</v>
      </c>
      <c r="I11" s="229" t="s">
        <v>40</v>
      </c>
      <c r="J11" s="17">
        <v>28145</v>
      </c>
      <c r="K11" s="274">
        <v>9</v>
      </c>
      <c r="L11" s="5">
        <f t="shared" si="0"/>
        <v>38</v>
      </c>
      <c r="M11" s="229" t="s">
        <v>40</v>
      </c>
      <c r="N11" s="17">
        <f t="shared" si="1"/>
        <v>28145</v>
      </c>
      <c r="O11" s="5">
        <f t="shared" si="2"/>
        <v>38</v>
      </c>
      <c r="P11" s="229" t="s">
        <v>40</v>
      </c>
      <c r="Q11" s="125">
        <v>27491</v>
      </c>
    </row>
    <row r="12" spans="1:19" ht="13.5" customHeight="1" thickBot="1">
      <c r="H12" s="379">
        <v>36</v>
      </c>
      <c r="I12" s="471" t="s">
        <v>5</v>
      </c>
      <c r="J12" s="530">
        <v>26441</v>
      </c>
      <c r="K12" s="273">
        <v>10</v>
      </c>
      <c r="L12" s="5">
        <f t="shared" si="0"/>
        <v>36</v>
      </c>
      <c r="M12" s="471" t="s">
        <v>5</v>
      </c>
      <c r="N12" s="162">
        <f t="shared" si="1"/>
        <v>26441</v>
      </c>
      <c r="O12" s="18">
        <f t="shared" si="2"/>
        <v>36</v>
      </c>
      <c r="P12" s="471" t="s">
        <v>5</v>
      </c>
      <c r="Q12" s="276">
        <v>37125</v>
      </c>
    </row>
    <row r="13" spans="1:19" ht="13.5" customHeight="1" thickTop="1" thickBot="1">
      <c r="H13" s="170">
        <v>25</v>
      </c>
      <c r="I13" s="248" t="s">
        <v>31</v>
      </c>
      <c r="J13" s="539">
        <v>21643</v>
      </c>
      <c r="K13" s="147"/>
      <c r="L13" s="113"/>
      <c r="M13" s="230"/>
      <c r="N13" s="474">
        <f>SUM(J43)</f>
        <v>676274</v>
      </c>
      <c r="O13" s="5"/>
      <c r="P13" s="378" t="s">
        <v>187</v>
      </c>
      <c r="Q13" s="278">
        <v>645411</v>
      </c>
    </row>
    <row r="14" spans="1:19" ht="13.5" customHeight="1">
      <c r="B14" s="24"/>
      <c r="H14" s="119">
        <v>3</v>
      </c>
      <c r="I14" s="226" t="s">
        <v>12</v>
      </c>
      <c r="J14" s="17">
        <v>20738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6" t="s">
        <v>128</v>
      </c>
      <c r="J15" s="17">
        <v>13602</v>
      </c>
      <c r="K15" s="147"/>
      <c r="L15" s="31"/>
      <c r="M15" s="1" t="s">
        <v>221</v>
      </c>
      <c r="N15" s="19"/>
      <c r="O15"/>
      <c r="P15" s="465" t="s">
        <v>222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37</v>
      </c>
      <c r="I16" s="226" t="s">
        <v>39</v>
      </c>
      <c r="J16" s="305">
        <v>11447</v>
      </c>
      <c r="K16" s="147"/>
      <c r="L16" s="5">
        <f>SUM(L3)</f>
        <v>26</v>
      </c>
      <c r="M16" s="17">
        <f>SUM(N3)</f>
        <v>118857</v>
      </c>
      <c r="N16" s="226" t="s">
        <v>32</v>
      </c>
      <c r="O16" s="5">
        <f>SUM(O3)</f>
        <v>26</v>
      </c>
      <c r="P16" s="17">
        <f>SUM(M16)</f>
        <v>118857</v>
      </c>
      <c r="Q16" s="383">
        <v>101486</v>
      </c>
      <c r="R16" s="114"/>
    </row>
    <row r="17" spans="2:20" ht="13.5" customHeight="1">
      <c r="B17" s="1"/>
      <c r="C17" s="19"/>
      <c r="D17" s="1"/>
      <c r="E17" s="22"/>
      <c r="F17" s="1"/>
      <c r="H17" s="119">
        <v>14</v>
      </c>
      <c r="I17" s="226" t="s">
        <v>21</v>
      </c>
      <c r="J17" s="17">
        <v>10309</v>
      </c>
      <c r="K17" s="147"/>
      <c r="L17" s="5">
        <f t="shared" ref="L17:L25" si="3">SUM(L4)</f>
        <v>33</v>
      </c>
      <c r="M17" s="17">
        <f t="shared" ref="M17:M25" si="4">SUM(N4)</f>
        <v>86803</v>
      </c>
      <c r="N17" s="226" t="s">
        <v>0</v>
      </c>
      <c r="O17" s="5">
        <f t="shared" ref="O17:O25" si="5">SUM(O4)</f>
        <v>33</v>
      </c>
      <c r="P17" s="17">
        <f t="shared" ref="P17:P25" si="6">SUM(M17)</f>
        <v>86803</v>
      </c>
      <c r="Q17" s="384">
        <v>80305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2</v>
      </c>
      <c r="I18" s="226" t="s">
        <v>6</v>
      </c>
      <c r="J18" s="305">
        <v>10016</v>
      </c>
      <c r="K18" s="147"/>
      <c r="L18" s="5">
        <f t="shared" si="3"/>
        <v>16</v>
      </c>
      <c r="M18" s="17">
        <f t="shared" si="4"/>
        <v>61787</v>
      </c>
      <c r="N18" s="226" t="s">
        <v>3</v>
      </c>
      <c r="O18" s="5">
        <f t="shared" si="5"/>
        <v>16</v>
      </c>
      <c r="P18" s="17">
        <f t="shared" si="6"/>
        <v>61787</v>
      </c>
      <c r="Q18" s="384">
        <v>78749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5"/>
      <c r="H19" s="119">
        <v>15</v>
      </c>
      <c r="I19" s="226" t="s">
        <v>22</v>
      </c>
      <c r="J19" s="195">
        <v>9892</v>
      </c>
      <c r="L19" s="5">
        <f t="shared" si="3"/>
        <v>40</v>
      </c>
      <c r="M19" s="17">
        <f t="shared" si="4"/>
        <v>53380</v>
      </c>
      <c r="N19" s="227" t="s">
        <v>2</v>
      </c>
      <c r="O19" s="5">
        <f t="shared" si="5"/>
        <v>40</v>
      </c>
      <c r="P19" s="17">
        <f t="shared" si="6"/>
        <v>53380</v>
      </c>
      <c r="Q19" s="384">
        <v>46834</v>
      </c>
      <c r="R19" s="114"/>
      <c r="S19" s="177"/>
    </row>
    <row r="20" spans="2:20" ht="13.5" customHeight="1">
      <c r="B20" s="23"/>
      <c r="C20" s="19"/>
      <c r="D20" s="1"/>
      <c r="E20" s="22"/>
      <c r="F20" s="1"/>
      <c r="H20" s="119">
        <v>21</v>
      </c>
      <c r="I20" s="466" t="s">
        <v>199</v>
      </c>
      <c r="J20" s="17">
        <v>9150</v>
      </c>
      <c r="L20" s="5">
        <f t="shared" si="3"/>
        <v>34</v>
      </c>
      <c r="M20" s="17">
        <f t="shared" si="4"/>
        <v>39900</v>
      </c>
      <c r="N20" s="226" t="s">
        <v>1</v>
      </c>
      <c r="O20" s="5">
        <f t="shared" si="5"/>
        <v>34</v>
      </c>
      <c r="P20" s="17">
        <f t="shared" si="6"/>
        <v>39900</v>
      </c>
      <c r="Q20" s="384">
        <v>47433</v>
      </c>
      <c r="R20" s="114"/>
      <c r="S20" s="177"/>
    </row>
    <row r="21" spans="2:20" ht="13.5" customHeight="1">
      <c r="B21" s="23"/>
      <c r="C21" s="19"/>
      <c r="D21" s="1"/>
      <c r="E21" s="22"/>
      <c r="F21" s="1"/>
      <c r="H21" s="119">
        <v>1</v>
      </c>
      <c r="I21" s="226" t="s">
        <v>4</v>
      </c>
      <c r="J21" s="195">
        <v>8913</v>
      </c>
      <c r="L21" s="5">
        <f t="shared" si="3"/>
        <v>17</v>
      </c>
      <c r="M21" s="17">
        <f t="shared" si="4"/>
        <v>37650</v>
      </c>
      <c r="N21" s="226" t="s">
        <v>23</v>
      </c>
      <c r="O21" s="5">
        <f t="shared" si="5"/>
        <v>17</v>
      </c>
      <c r="P21" s="17">
        <f t="shared" si="6"/>
        <v>37650</v>
      </c>
      <c r="Q21" s="384">
        <v>37826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9</v>
      </c>
      <c r="I22" s="466" t="s">
        <v>208</v>
      </c>
      <c r="J22" s="305">
        <v>8095</v>
      </c>
      <c r="K22" s="19"/>
      <c r="L22" s="5">
        <f t="shared" si="3"/>
        <v>13</v>
      </c>
      <c r="M22" s="17">
        <f t="shared" si="4"/>
        <v>34658</v>
      </c>
      <c r="N22" s="229" t="s">
        <v>7</v>
      </c>
      <c r="O22" s="5">
        <f t="shared" si="5"/>
        <v>13</v>
      </c>
      <c r="P22" s="17">
        <f t="shared" si="6"/>
        <v>34658</v>
      </c>
      <c r="Q22" s="384">
        <v>29482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6" t="s">
        <v>19</v>
      </c>
      <c r="J23" s="17">
        <v>6763</v>
      </c>
      <c r="K23" s="19"/>
      <c r="L23" s="5">
        <f t="shared" si="3"/>
        <v>24</v>
      </c>
      <c r="M23" s="17">
        <f t="shared" si="4"/>
        <v>30223</v>
      </c>
      <c r="N23" s="226" t="s">
        <v>30</v>
      </c>
      <c r="O23" s="5">
        <f t="shared" si="5"/>
        <v>24</v>
      </c>
      <c r="P23" s="17">
        <f t="shared" si="6"/>
        <v>30223</v>
      </c>
      <c r="Q23" s="384">
        <v>27968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6" t="s">
        <v>20</v>
      </c>
      <c r="J24" s="17">
        <v>4666</v>
      </c>
      <c r="K24" s="19"/>
      <c r="L24" s="5">
        <f t="shared" si="3"/>
        <v>38</v>
      </c>
      <c r="M24" s="17">
        <f t="shared" si="4"/>
        <v>28145</v>
      </c>
      <c r="N24" s="229" t="s">
        <v>40</v>
      </c>
      <c r="O24" s="5">
        <f t="shared" si="5"/>
        <v>38</v>
      </c>
      <c r="P24" s="17">
        <f t="shared" si="6"/>
        <v>28145</v>
      </c>
      <c r="Q24" s="384">
        <v>29380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22</v>
      </c>
      <c r="I25" s="226" t="s">
        <v>28</v>
      </c>
      <c r="J25" s="17">
        <v>4241</v>
      </c>
      <c r="K25" s="19"/>
      <c r="L25" s="18">
        <f t="shared" si="3"/>
        <v>36</v>
      </c>
      <c r="M25" s="162">
        <f t="shared" si="4"/>
        <v>26441</v>
      </c>
      <c r="N25" s="471" t="s">
        <v>5</v>
      </c>
      <c r="O25" s="18">
        <f t="shared" si="5"/>
        <v>36</v>
      </c>
      <c r="P25" s="162">
        <f t="shared" si="6"/>
        <v>26441</v>
      </c>
      <c r="Q25" s="385">
        <v>26309</v>
      </c>
      <c r="R25" s="180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30</v>
      </c>
      <c r="I26" s="226" t="s">
        <v>35</v>
      </c>
      <c r="J26" s="17">
        <v>3757</v>
      </c>
      <c r="K26" s="19"/>
      <c r="L26" s="163"/>
      <c r="M26" s="228">
        <f>SUM(J43-(M16+M17+M18+M19+M20+M21+M22+M23+M24+M25))</f>
        <v>158430</v>
      </c>
      <c r="N26" s="306" t="s">
        <v>47</v>
      </c>
      <c r="O26" s="164"/>
      <c r="P26" s="228">
        <f>SUM(M26)</f>
        <v>158430</v>
      </c>
      <c r="Q26" s="228"/>
      <c r="R26" s="249">
        <v>648837</v>
      </c>
      <c r="T26" s="33"/>
    </row>
    <row r="27" spans="2:20" ht="13.5" customHeight="1">
      <c r="H27" s="119">
        <v>39</v>
      </c>
      <c r="I27" s="226" t="s">
        <v>41</v>
      </c>
      <c r="J27" s="17">
        <v>3153</v>
      </c>
      <c r="K27" s="19"/>
      <c r="M27" s="58" t="s">
        <v>212</v>
      </c>
      <c r="N27" s="58"/>
      <c r="O27" s="155"/>
      <c r="P27" s="156" t="s">
        <v>213</v>
      </c>
    </row>
    <row r="28" spans="2:20" ht="13.5" customHeight="1">
      <c r="H28" s="119">
        <v>29</v>
      </c>
      <c r="I28" s="226" t="s">
        <v>118</v>
      </c>
      <c r="J28" s="17">
        <v>3114</v>
      </c>
      <c r="K28" s="19"/>
      <c r="M28" s="125">
        <f t="shared" ref="M28:M37" si="7">SUM(Q3)</f>
        <v>115101</v>
      </c>
      <c r="N28" s="226" t="s">
        <v>32</v>
      </c>
      <c r="O28" s="5">
        <f>SUM(L3)</f>
        <v>26</v>
      </c>
      <c r="P28" s="125">
        <f t="shared" ref="P28:P37" si="8">SUM(Q3)</f>
        <v>115101</v>
      </c>
    </row>
    <row r="29" spans="2:20" ht="13.5" customHeight="1">
      <c r="H29" s="119">
        <v>27</v>
      </c>
      <c r="I29" s="226" t="s">
        <v>33</v>
      </c>
      <c r="J29" s="17">
        <v>2589</v>
      </c>
      <c r="K29" s="19"/>
      <c r="M29" s="125">
        <f t="shared" si="7"/>
        <v>90590</v>
      </c>
      <c r="N29" s="226" t="s">
        <v>0</v>
      </c>
      <c r="O29" s="5">
        <f t="shared" ref="O29:O37" si="9">SUM(L4)</f>
        <v>33</v>
      </c>
      <c r="P29" s="125">
        <f t="shared" si="8"/>
        <v>90590</v>
      </c>
    </row>
    <row r="30" spans="2:20" ht="13.5" customHeight="1">
      <c r="H30" s="119">
        <v>18</v>
      </c>
      <c r="I30" s="226" t="s">
        <v>24</v>
      </c>
      <c r="J30" s="17">
        <v>1982</v>
      </c>
      <c r="K30" s="19"/>
      <c r="M30" s="125">
        <f t="shared" si="7"/>
        <v>58373</v>
      </c>
      <c r="N30" s="226" t="s">
        <v>3</v>
      </c>
      <c r="O30" s="5">
        <f t="shared" si="9"/>
        <v>16</v>
      </c>
      <c r="P30" s="125">
        <f t="shared" si="8"/>
        <v>58373</v>
      </c>
    </row>
    <row r="31" spans="2:20" ht="13.5" customHeight="1">
      <c r="H31" s="119">
        <v>35</v>
      </c>
      <c r="I31" s="226" t="s">
        <v>38</v>
      </c>
      <c r="J31" s="17">
        <v>1273</v>
      </c>
      <c r="K31" s="19"/>
      <c r="M31" s="125">
        <f t="shared" si="7"/>
        <v>57875</v>
      </c>
      <c r="N31" s="227" t="s">
        <v>2</v>
      </c>
      <c r="O31" s="5">
        <f t="shared" si="9"/>
        <v>40</v>
      </c>
      <c r="P31" s="125">
        <f t="shared" si="8"/>
        <v>57875</v>
      </c>
    </row>
    <row r="32" spans="2:20" ht="13.5" customHeight="1">
      <c r="H32" s="119">
        <v>4</v>
      </c>
      <c r="I32" s="226" t="s">
        <v>13</v>
      </c>
      <c r="J32" s="305">
        <v>951</v>
      </c>
      <c r="K32" s="19"/>
      <c r="M32" s="125">
        <f t="shared" si="7"/>
        <v>51640</v>
      </c>
      <c r="N32" s="226" t="s">
        <v>1</v>
      </c>
      <c r="O32" s="5">
        <f t="shared" si="9"/>
        <v>34</v>
      </c>
      <c r="P32" s="125">
        <f t="shared" si="8"/>
        <v>51640</v>
      </c>
      <c r="S32" s="14"/>
    </row>
    <row r="33" spans="7:21" ht="13.5" customHeight="1">
      <c r="H33" s="119">
        <v>6</v>
      </c>
      <c r="I33" s="226" t="s">
        <v>15</v>
      </c>
      <c r="J33" s="17">
        <v>516</v>
      </c>
      <c r="K33" s="19"/>
      <c r="M33" s="125">
        <f t="shared" si="7"/>
        <v>28711</v>
      </c>
      <c r="N33" s="226" t="s">
        <v>23</v>
      </c>
      <c r="O33" s="5">
        <f t="shared" si="9"/>
        <v>17</v>
      </c>
      <c r="P33" s="125">
        <f t="shared" si="8"/>
        <v>28711</v>
      </c>
      <c r="S33" s="33"/>
      <c r="T33" s="33"/>
    </row>
    <row r="34" spans="7:21" ht="13.5" customHeight="1">
      <c r="H34" s="119">
        <v>10</v>
      </c>
      <c r="I34" s="226" t="s">
        <v>18</v>
      </c>
      <c r="J34" s="17">
        <v>494</v>
      </c>
      <c r="K34" s="19"/>
      <c r="M34" s="125">
        <f t="shared" si="7"/>
        <v>29492</v>
      </c>
      <c r="N34" s="229" t="s">
        <v>7</v>
      </c>
      <c r="O34" s="5">
        <f t="shared" si="9"/>
        <v>13</v>
      </c>
      <c r="P34" s="125">
        <f t="shared" si="8"/>
        <v>29492</v>
      </c>
      <c r="S34" s="33"/>
      <c r="T34" s="33"/>
    </row>
    <row r="35" spans="7:21" ht="13.5" customHeight="1">
      <c r="H35" s="119">
        <v>19</v>
      </c>
      <c r="I35" s="226" t="s">
        <v>25</v>
      </c>
      <c r="J35" s="17">
        <v>273</v>
      </c>
      <c r="K35" s="19"/>
      <c r="M35" s="125">
        <f t="shared" si="7"/>
        <v>26387</v>
      </c>
      <c r="N35" s="226" t="s">
        <v>30</v>
      </c>
      <c r="O35" s="5">
        <f t="shared" si="9"/>
        <v>24</v>
      </c>
      <c r="P35" s="125">
        <f t="shared" si="8"/>
        <v>26387</v>
      </c>
      <c r="S35" s="33"/>
    </row>
    <row r="36" spans="7:21" ht="13.5" customHeight="1">
      <c r="H36" s="119">
        <v>23</v>
      </c>
      <c r="I36" s="226" t="s">
        <v>29</v>
      </c>
      <c r="J36" s="17">
        <v>269</v>
      </c>
      <c r="K36" s="19"/>
      <c r="M36" s="125">
        <f t="shared" si="7"/>
        <v>27491</v>
      </c>
      <c r="N36" s="229" t="s">
        <v>40</v>
      </c>
      <c r="O36" s="5">
        <f t="shared" si="9"/>
        <v>38</v>
      </c>
      <c r="P36" s="125">
        <f t="shared" si="8"/>
        <v>27491</v>
      </c>
      <c r="S36" s="33"/>
    </row>
    <row r="37" spans="7:21" ht="13.5" customHeight="1" thickBot="1">
      <c r="H37" s="119">
        <v>32</v>
      </c>
      <c r="I37" s="226" t="s">
        <v>37</v>
      </c>
      <c r="J37" s="17">
        <v>237</v>
      </c>
      <c r="K37" s="19"/>
      <c r="M37" s="161">
        <f t="shared" si="7"/>
        <v>37125</v>
      </c>
      <c r="N37" s="471" t="s">
        <v>5</v>
      </c>
      <c r="O37" s="18">
        <f t="shared" si="9"/>
        <v>36</v>
      </c>
      <c r="P37" s="161">
        <f t="shared" si="8"/>
        <v>37125</v>
      </c>
      <c r="S37" s="33"/>
    </row>
    <row r="38" spans="7:21" ht="13.5" customHeight="1" thickTop="1">
      <c r="G38" s="515"/>
      <c r="H38" s="119">
        <v>28</v>
      </c>
      <c r="I38" s="226" t="s">
        <v>34</v>
      </c>
      <c r="J38" s="305">
        <v>165</v>
      </c>
      <c r="K38" s="19"/>
      <c r="M38" s="482">
        <f>SUM(Q13-(Q3+Q4+Q5+Q6+Q7+Q8+Q9+Q10+Q11+Q12))</f>
        <v>122626</v>
      </c>
      <c r="N38" s="483" t="s">
        <v>204</v>
      </c>
      <c r="O38" s="484"/>
      <c r="P38" s="485">
        <f>SUM(M38)</f>
        <v>122626</v>
      </c>
      <c r="U38" s="33"/>
    </row>
    <row r="39" spans="7:21" ht="13.5" customHeight="1">
      <c r="H39" s="119">
        <v>20</v>
      </c>
      <c r="I39" s="226" t="s">
        <v>26</v>
      </c>
      <c r="J39" s="17">
        <v>121</v>
      </c>
      <c r="K39" s="19"/>
      <c r="P39" s="33"/>
    </row>
    <row r="40" spans="7:21" ht="13.5" customHeight="1">
      <c r="H40" s="119">
        <v>5</v>
      </c>
      <c r="I40" s="226" t="s">
        <v>14</v>
      </c>
      <c r="J40" s="126">
        <v>61</v>
      </c>
      <c r="K40" s="19"/>
    </row>
    <row r="41" spans="7:21" ht="13.5" customHeight="1">
      <c r="H41" s="119">
        <v>7</v>
      </c>
      <c r="I41" s="226" t="s">
        <v>16</v>
      </c>
      <c r="J41" s="17">
        <v>0</v>
      </c>
      <c r="K41" s="19"/>
    </row>
    <row r="42" spans="7:21" ht="13.5" customHeight="1" thickBot="1">
      <c r="H42" s="196">
        <v>8</v>
      </c>
      <c r="I42" s="229" t="s">
        <v>17</v>
      </c>
      <c r="J42" s="162">
        <v>0</v>
      </c>
      <c r="K42" s="19"/>
    </row>
    <row r="43" spans="7:21" ht="13.5" customHeight="1" thickTop="1">
      <c r="H43" s="163"/>
      <c r="I43" s="405" t="s">
        <v>112</v>
      </c>
      <c r="J43" s="406">
        <f>SUM(J3:J42)</f>
        <v>676274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220</v>
      </c>
      <c r="D52" s="12" t="s">
        <v>211</v>
      </c>
      <c r="E52" s="29" t="s">
        <v>45</v>
      </c>
      <c r="F52" s="28" t="s">
        <v>44</v>
      </c>
      <c r="G52" s="28" t="s">
        <v>42</v>
      </c>
      <c r="I52" s="225"/>
    </row>
    <row r="53" spans="1:16" ht="13.5" customHeight="1">
      <c r="A53" s="13">
        <v>1</v>
      </c>
      <c r="B53" s="226" t="s">
        <v>32</v>
      </c>
      <c r="C53" s="17">
        <f t="shared" ref="C53:C62" si="10">SUM(J3)</f>
        <v>118857</v>
      </c>
      <c r="D53" s="126">
        <f t="shared" ref="D53:D63" si="11">SUM(Q3)</f>
        <v>115101</v>
      </c>
      <c r="E53" s="123">
        <f t="shared" ref="E53:E62" si="12">SUM(P16/Q16*100)</f>
        <v>117.11664663106241</v>
      </c>
      <c r="F53" s="25">
        <f t="shared" ref="F53:F63" si="13">SUM(C53/D53*100)</f>
        <v>103.26322099721115</v>
      </c>
      <c r="G53" s="26"/>
      <c r="I53" s="225"/>
    </row>
    <row r="54" spans="1:16" ht="13.5" customHeight="1">
      <c r="A54" s="13">
        <v>2</v>
      </c>
      <c r="B54" s="226" t="s">
        <v>0</v>
      </c>
      <c r="C54" s="17">
        <f t="shared" si="10"/>
        <v>86803</v>
      </c>
      <c r="D54" s="126">
        <f t="shared" si="11"/>
        <v>90590</v>
      </c>
      <c r="E54" s="123">
        <f t="shared" si="12"/>
        <v>108.09165058215552</v>
      </c>
      <c r="F54" s="25">
        <f t="shared" si="13"/>
        <v>95.819626890385251</v>
      </c>
      <c r="G54" s="26"/>
      <c r="I54" s="225"/>
    </row>
    <row r="55" spans="1:16" ht="13.5" customHeight="1">
      <c r="A55" s="13">
        <v>3</v>
      </c>
      <c r="B55" s="226" t="s">
        <v>3</v>
      </c>
      <c r="C55" s="17">
        <f t="shared" si="10"/>
        <v>61787</v>
      </c>
      <c r="D55" s="126">
        <f t="shared" si="11"/>
        <v>58373</v>
      </c>
      <c r="E55" s="123">
        <f t="shared" si="12"/>
        <v>78.460678865763384</v>
      </c>
      <c r="F55" s="25">
        <f t="shared" si="13"/>
        <v>105.84859438439005</v>
      </c>
      <c r="G55" s="26"/>
      <c r="I55" s="225"/>
    </row>
    <row r="56" spans="1:16" ht="13.5" customHeight="1">
      <c r="A56" s="13">
        <v>4</v>
      </c>
      <c r="B56" s="227" t="s">
        <v>2</v>
      </c>
      <c r="C56" s="17">
        <f t="shared" si="10"/>
        <v>53380</v>
      </c>
      <c r="D56" s="126">
        <f t="shared" si="11"/>
        <v>57875</v>
      </c>
      <c r="E56" s="123">
        <f t="shared" si="12"/>
        <v>113.97702523807492</v>
      </c>
      <c r="F56" s="25">
        <f t="shared" si="13"/>
        <v>92.233261339092877</v>
      </c>
      <c r="G56" s="26"/>
      <c r="I56" s="225"/>
    </row>
    <row r="57" spans="1:16" ht="13.5" customHeight="1">
      <c r="A57" s="13">
        <v>5</v>
      </c>
      <c r="B57" s="226" t="s">
        <v>1</v>
      </c>
      <c r="C57" s="17">
        <f t="shared" si="10"/>
        <v>39900</v>
      </c>
      <c r="D57" s="126">
        <f t="shared" si="11"/>
        <v>51640</v>
      </c>
      <c r="E57" s="123">
        <f t="shared" si="12"/>
        <v>84.118651571690592</v>
      </c>
      <c r="F57" s="25">
        <f t="shared" si="13"/>
        <v>77.265685515104565</v>
      </c>
      <c r="G57" s="26"/>
      <c r="I57" s="225"/>
      <c r="P57" s="33"/>
    </row>
    <row r="58" spans="1:16" ht="13.5" customHeight="1">
      <c r="A58" s="13">
        <v>6</v>
      </c>
      <c r="B58" s="226" t="s">
        <v>23</v>
      </c>
      <c r="C58" s="17">
        <f t="shared" si="10"/>
        <v>37650</v>
      </c>
      <c r="D58" s="126">
        <f t="shared" si="11"/>
        <v>28711</v>
      </c>
      <c r="E58" s="123">
        <f t="shared" si="12"/>
        <v>99.534711574049595</v>
      </c>
      <c r="F58" s="25">
        <f t="shared" si="13"/>
        <v>131.13440841489324</v>
      </c>
      <c r="G58" s="26"/>
    </row>
    <row r="59" spans="1:16" ht="13.5" customHeight="1">
      <c r="A59" s="13">
        <v>7</v>
      </c>
      <c r="B59" s="229" t="s">
        <v>7</v>
      </c>
      <c r="C59" s="17">
        <f t="shared" si="10"/>
        <v>34658</v>
      </c>
      <c r="D59" s="126">
        <f t="shared" si="11"/>
        <v>29492</v>
      </c>
      <c r="E59" s="123">
        <f t="shared" si="12"/>
        <v>117.55647513737195</v>
      </c>
      <c r="F59" s="25">
        <f t="shared" si="13"/>
        <v>117.51661467516614</v>
      </c>
      <c r="G59" s="26"/>
    </row>
    <row r="60" spans="1:16" ht="13.5" customHeight="1">
      <c r="A60" s="13">
        <v>8</v>
      </c>
      <c r="B60" s="226" t="s">
        <v>30</v>
      </c>
      <c r="C60" s="17">
        <f t="shared" si="10"/>
        <v>30223</v>
      </c>
      <c r="D60" s="126">
        <f t="shared" si="11"/>
        <v>26387</v>
      </c>
      <c r="E60" s="123">
        <f t="shared" si="12"/>
        <v>108.06278604118992</v>
      </c>
      <c r="F60" s="25">
        <f t="shared" si="13"/>
        <v>114.53746162883238</v>
      </c>
      <c r="G60" s="26"/>
    </row>
    <row r="61" spans="1:16" ht="13.5" customHeight="1">
      <c r="A61" s="13">
        <v>9</v>
      </c>
      <c r="B61" s="229" t="s">
        <v>40</v>
      </c>
      <c r="C61" s="17">
        <f t="shared" si="10"/>
        <v>28145</v>
      </c>
      <c r="D61" s="126">
        <f t="shared" si="11"/>
        <v>27491</v>
      </c>
      <c r="E61" s="123">
        <f t="shared" si="12"/>
        <v>95.796460176991147</v>
      </c>
      <c r="F61" s="25">
        <f t="shared" si="13"/>
        <v>102.37896038703576</v>
      </c>
      <c r="G61" s="26"/>
    </row>
    <row r="62" spans="1:16" ht="13.5" customHeight="1" thickBot="1">
      <c r="A62" s="181">
        <v>10</v>
      </c>
      <c r="B62" s="471" t="s">
        <v>5</v>
      </c>
      <c r="C62" s="162">
        <f t="shared" si="10"/>
        <v>26441</v>
      </c>
      <c r="D62" s="182">
        <f t="shared" si="11"/>
        <v>37125</v>
      </c>
      <c r="E62" s="183">
        <f t="shared" si="12"/>
        <v>100.5017294461971</v>
      </c>
      <c r="F62" s="184">
        <f t="shared" si="13"/>
        <v>71.221548821548822</v>
      </c>
      <c r="G62" s="185"/>
    </row>
    <row r="63" spans="1:16" ht="13.5" customHeight="1" thickTop="1">
      <c r="A63" s="163"/>
      <c r="B63" s="186" t="s">
        <v>83</v>
      </c>
      <c r="C63" s="187">
        <f>SUM(J43)</f>
        <v>676274</v>
      </c>
      <c r="D63" s="187">
        <f t="shared" si="11"/>
        <v>645411</v>
      </c>
      <c r="E63" s="188">
        <f>SUM(C63/R26*100)</f>
        <v>104.2286429411393</v>
      </c>
      <c r="F63" s="189">
        <f t="shared" si="13"/>
        <v>104.78191416012433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K41" sqref="K4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8" t="s">
        <v>220</v>
      </c>
      <c r="I2" s="119"/>
      <c r="J2" s="260" t="s">
        <v>125</v>
      </c>
      <c r="K2" s="5"/>
      <c r="L2" s="414" t="s">
        <v>211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0" t="s">
        <v>122</v>
      </c>
      <c r="I3" s="119"/>
      <c r="J3" s="204" t="s">
        <v>123</v>
      </c>
      <c r="K3" s="5"/>
      <c r="L3" s="414" t="s">
        <v>122</v>
      </c>
      <c r="M3" s="1"/>
      <c r="N3" s="129"/>
      <c r="O3" s="129"/>
      <c r="S3" s="31"/>
      <c r="T3" s="31"/>
      <c r="U3" s="31"/>
    </row>
    <row r="4" spans="8:30">
      <c r="H4" s="9">
        <v>30388</v>
      </c>
      <c r="I4" s="119">
        <v>33</v>
      </c>
      <c r="J4" s="226" t="s">
        <v>0</v>
      </c>
      <c r="K4" s="165">
        <f>SUM(I4)</f>
        <v>33</v>
      </c>
      <c r="L4" s="431">
        <v>27825</v>
      </c>
      <c r="M4" s="54"/>
      <c r="N4" s="130"/>
      <c r="O4" s="130"/>
      <c r="S4" s="31"/>
      <c r="T4" s="31"/>
      <c r="U4" s="31"/>
    </row>
    <row r="5" spans="8:30">
      <c r="H5" s="464">
        <v>20396</v>
      </c>
      <c r="I5" s="119">
        <v>26</v>
      </c>
      <c r="J5" s="226" t="s">
        <v>32</v>
      </c>
      <c r="K5" s="165">
        <f t="shared" ref="K5:K13" si="0">SUM(I5)</f>
        <v>26</v>
      </c>
      <c r="L5" s="432">
        <v>17975</v>
      </c>
      <c r="M5" s="54"/>
      <c r="N5" s="130"/>
      <c r="O5" s="130"/>
      <c r="S5" s="31"/>
      <c r="T5" s="31"/>
      <c r="U5" s="31"/>
    </row>
    <row r="6" spans="8:30">
      <c r="H6" s="270">
        <v>5580</v>
      </c>
      <c r="I6" s="119">
        <v>14</v>
      </c>
      <c r="J6" s="226" t="s">
        <v>21</v>
      </c>
      <c r="K6" s="165">
        <f t="shared" si="0"/>
        <v>14</v>
      </c>
      <c r="L6" s="432">
        <v>4639</v>
      </c>
      <c r="M6" s="54"/>
      <c r="N6" s="259"/>
      <c r="O6" s="130"/>
      <c r="S6" s="31"/>
      <c r="T6" s="31"/>
      <c r="U6" s="31"/>
    </row>
    <row r="7" spans="8:30">
      <c r="H7" s="53">
        <v>4850</v>
      </c>
      <c r="I7" s="119">
        <v>37</v>
      </c>
      <c r="J7" s="226" t="s">
        <v>39</v>
      </c>
      <c r="K7" s="165">
        <f t="shared" si="0"/>
        <v>37</v>
      </c>
      <c r="L7" s="432">
        <v>882</v>
      </c>
      <c r="M7" s="54"/>
      <c r="N7" s="130"/>
      <c r="O7" s="130"/>
      <c r="S7" s="31"/>
      <c r="T7" s="31"/>
      <c r="U7" s="31"/>
    </row>
    <row r="8" spans="8:30">
      <c r="H8" s="127">
        <v>4547</v>
      </c>
      <c r="I8" s="119">
        <v>38</v>
      </c>
      <c r="J8" s="226" t="s">
        <v>40</v>
      </c>
      <c r="K8" s="165">
        <f t="shared" si="0"/>
        <v>38</v>
      </c>
      <c r="L8" s="432">
        <v>5316</v>
      </c>
      <c r="M8" s="54"/>
      <c r="N8" s="130"/>
      <c r="O8" s="130"/>
      <c r="S8" s="31"/>
      <c r="T8" s="31"/>
      <c r="U8" s="31"/>
    </row>
    <row r="9" spans="8:30">
      <c r="H9" s="53">
        <v>3151</v>
      </c>
      <c r="I9" s="119">
        <v>15</v>
      </c>
      <c r="J9" s="226" t="s">
        <v>22</v>
      </c>
      <c r="K9" s="165">
        <f t="shared" si="0"/>
        <v>15</v>
      </c>
      <c r="L9" s="432">
        <v>2771</v>
      </c>
      <c r="M9" s="54"/>
      <c r="N9" s="130"/>
      <c r="O9" s="130"/>
      <c r="S9" s="31"/>
      <c r="T9" s="31"/>
      <c r="U9" s="31"/>
    </row>
    <row r="10" spans="8:30">
      <c r="H10" s="53">
        <v>1852</v>
      </c>
      <c r="I10" s="196">
        <v>36</v>
      </c>
      <c r="J10" s="229" t="s">
        <v>5</v>
      </c>
      <c r="K10" s="165">
        <f t="shared" si="0"/>
        <v>36</v>
      </c>
      <c r="L10" s="432">
        <v>1592</v>
      </c>
      <c r="S10" s="31"/>
      <c r="T10" s="31"/>
      <c r="U10" s="31"/>
    </row>
    <row r="11" spans="8:30">
      <c r="H11" s="139">
        <v>1635</v>
      </c>
      <c r="I11" s="119">
        <v>34</v>
      </c>
      <c r="J11" s="226" t="s">
        <v>1</v>
      </c>
      <c r="K11" s="165">
        <f t="shared" si="0"/>
        <v>34</v>
      </c>
      <c r="L11" s="432">
        <v>1952</v>
      </c>
      <c r="M11" s="54"/>
      <c r="N11" s="130"/>
      <c r="O11" s="130"/>
      <c r="S11" s="31"/>
      <c r="T11" s="31"/>
      <c r="U11" s="31"/>
    </row>
    <row r="12" spans="8:30">
      <c r="H12" s="236">
        <v>1499</v>
      </c>
      <c r="I12" s="196">
        <v>17</v>
      </c>
      <c r="J12" s="229" t="s">
        <v>23</v>
      </c>
      <c r="K12" s="165">
        <f t="shared" si="0"/>
        <v>17</v>
      </c>
      <c r="L12" s="432">
        <v>1240</v>
      </c>
      <c r="M12" s="54"/>
      <c r="N12" s="130"/>
      <c r="O12" s="130"/>
      <c r="S12" s="31"/>
      <c r="T12" s="31"/>
      <c r="U12" s="31"/>
    </row>
    <row r="13" spans="8:30" ht="14.25" thickBot="1">
      <c r="H13" s="541">
        <v>1437</v>
      </c>
      <c r="I13" s="476">
        <v>16</v>
      </c>
      <c r="J13" s="477" t="s">
        <v>3</v>
      </c>
      <c r="K13" s="165">
        <f t="shared" si="0"/>
        <v>16</v>
      </c>
      <c r="L13" s="432">
        <v>1488</v>
      </c>
      <c r="M13" s="54"/>
      <c r="N13" s="130"/>
      <c r="O13" s="130"/>
      <c r="S13" s="31"/>
      <c r="T13" s="31"/>
      <c r="U13" s="31"/>
    </row>
    <row r="14" spans="8:30" ht="14.25" thickTop="1">
      <c r="H14" s="53">
        <v>1104</v>
      </c>
      <c r="I14" s="170">
        <v>27</v>
      </c>
      <c r="J14" s="248" t="s">
        <v>33</v>
      </c>
      <c r="K14" s="151" t="s">
        <v>9</v>
      </c>
      <c r="L14" s="433">
        <v>70032</v>
      </c>
      <c r="S14" s="31"/>
      <c r="T14" s="31"/>
      <c r="U14" s="31"/>
    </row>
    <row r="15" spans="8:30">
      <c r="H15" s="53">
        <v>846</v>
      </c>
      <c r="I15" s="119">
        <v>24</v>
      </c>
      <c r="J15" s="226" t="s">
        <v>30</v>
      </c>
      <c r="K15" s="61"/>
      <c r="L15" s="1" t="s">
        <v>68</v>
      </c>
      <c r="M15" s="231" t="s">
        <v>113</v>
      </c>
      <c r="N15" s="51" t="s">
        <v>84</v>
      </c>
      <c r="S15" s="31"/>
      <c r="T15" s="31"/>
      <c r="U15" s="31"/>
    </row>
    <row r="16" spans="8:30">
      <c r="H16" s="270">
        <v>613</v>
      </c>
      <c r="I16" s="119">
        <v>25</v>
      </c>
      <c r="J16" s="226" t="s">
        <v>31</v>
      </c>
      <c r="K16" s="165">
        <f>SUM(I4)</f>
        <v>33</v>
      </c>
      <c r="L16" s="226" t="s">
        <v>0</v>
      </c>
      <c r="M16" s="434">
        <v>22418</v>
      </c>
      <c r="N16" s="128">
        <f>SUM(H4)</f>
        <v>30388</v>
      </c>
      <c r="O16" s="54"/>
      <c r="P16" s="21"/>
      <c r="S16" s="31"/>
      <c r="T16" s="31"/>
      <c r="U16" s="31"/>
    </row>
    <row r="17" spans="1:21">
      <c r="H17" s="53">
        <v>326</v>
      </c>
      <c r="I17" s="410">
        <v>40</v>
      </c>
      <c r="J17" s="227" t="s">
        <v>2</v>
      </c>
      <c r="K17" s="165">
        <f t="shared" ref="K17:K25" si="1">SUM(I5)</f>
        <v>26</v>
      </c>
      <c r="L17" s="226" t="s">
        <v>32</v>
      </c>
      <c r="M17" s="435">
        <v>15685</v>
      </c>
      <c r="N17" s="128">
        <f t="shared" ref="N17:N25" si="2">SUM(H5)</f>
        <v>20396</v>
      </c>
      <c r="O17" s="54"/>
      <c r="P17" s="21"/>
      <c r="S17" s="31"/>
      <c r="T17" s="31"/>
      <c r="U17" s="31"/>
    </row>
    <row r="18" spans="1:21">
      <c r="H18" s="487">
        <v>284</v>
      </c>
      <c r="I18" s="119">
        <v>1</v>
      </c>
      <c r="J18" s="226" t="s">
        <v>4</v>
      </c>
      <c r="K18" s="165">
        <f t="shared" si="1"/>
        <v>14</v>
      </c>
      <c r="L18" s="226" t="s">
        <v>21</v>
      </c>
      <c r="M18" s="435">
        <v>4027</v>
      </c>
      <c r="N18" s="128">
        <f t="shared" si="2"/>
        <v>5580</v>
      </c>
      <c r="O18" s="54"/>
      <c r="P18" s="21"/>
      <c r="S18" s="31"/>
      <c r="T18" s="31"/>
      <c r="U18" s="31"/>
    </row>
    <row r="19" spans="1:21">
      <c r="H19" s="52">
        <v>210</v>
      </c>
      <c r="I19" s="119">
        <v>19</v>
      </c>
      <c r="J19" s="226" t="s">
        <v>25</v>
      </c>
      <c r="K19" s="165">
        <f t="shared" si="1"/>
        <v>37</v>
      </c>
      <c r="L19" s="226" t="s">
        <v>39</v>
      </c>
      <c r="M19" s="435">
        <v>2583</v>
      </c>
      <c r="N19" s="128">
        <f t="shared" si="2"/>
        <v>4850</v>
      </c>
      <c r="O19" s="54"/>
      <c r="P19" s="21"/>
      <c r="S19" s="31"/>
      <c r="T19" s="31"/>
      <c r="U19" s="31"/>
    </row>
    <row r="20" spans="1:21" ht="14.25" thickBot="1">
      <c r="H20" s="127">
        <v>161</v>
      </c>
      <c r="I20" s="119">
        <v>23</v>
      </c>
      <c r="J20" s="226" t="s">
        <v>29</v>
      </c>
      <c r="K20" s="165">
        <f t="shared" si="1"/>
        <v>38</v>
      </c>
      <c r="L20" s="226" t="s">
        <v>40</v>
      </c>
      <c r="M20" s="435">
        <v>4327</v>
      </c>
      <c r="N20" s="128">
        <f t="shared" si="2"/>
        <v>4547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220</v>
      </c>
      <c r="D21" s="74" t="s">
        <v>211</v>
      </c>
      <c r="E21" s="74" t="s">
        <v>55</v>
      </c>
      <c r="F21" s="74" t="s">
        <v>54</v>
      </c>
      <c r="G21" s="74" t="s">
        <v>56</v>
      </c>
      <c r="H21" s="53">
        <v>156</v>
      </c>
      <c r="I21" s="119">
        <v>21</v>
      </c>
      <c r="J21" s="226" t="s">
        <v>27</v>
      </c>
      <c r="K21" s="165">
        <f t="shared" si="1"/>
        <v>15</v>
      </c>
      <c r="L21" s="226" t="s">
        <v>22</v>
      </c>
      <c r="M21" s="435">
        <v>2248</v>
      </c>
      <c r="N21" s="128">
        <f t="shared" si="2"/>
        <v>3151</v>
      </c>
      <c r="O21" s="54"/>
      <c r="P21" s="21"/>
      <c r="S21" s="31"/>
      <c r="T21" s="31"/>
      <c r="U21" s="31"/>
    </row>
    <row r="22" spans="1:21">
      <c r="A22" s="76">
        <v>1</v>
      </c>
      <c r="B22" s="226" t="s">
        <v>0</v>
      </c>
      <c r="C22" s="52">
        <f t="shared" ref="C22:C31" si="3">SUM(H4)</f>
        <v>30388</v>
      </c>
      <c r="D22" s="128">
        <f>SUM(L4)</f>
        <v>27825</v>
      </c>
      <c r="E22" s="66">
        <f t="shared" ref="E22:E32" si="4">SUM(N16/M16*100)</f>
        <v>135.55178874119011</v>
      </c>
      <c r="F22" s="70">
        <f>SUM(C22/D22*100)</f>
        <v>109.21114106019768</v>
      </c>
      <c r="G22" s="5"/>
      <c r="H22" s="489">
        <v>85</v>
      </c>
      <c r="I22" s="119">
        <v>9</v>
      </c>
      <c r="J22" s="466" t="s">
        <v>209</v>
      </c>
      <c r="K22" s="165">
        <f t="shared" si="1"/>
        <v>36</v>
      </c>
      <c r="L22" s="229" t="s">
        <v>5</v>
      </c>
      <c r="M22" s="435">
        <v>1507</v>
      </c>
      <c r="N22" s="128">
        <f t="shared" si="2"/>
        <v>1852</v>
      </c>
      <c r="O22" s="54"/>
      <c r="P22" s="21"/>
      <c r="S22" s="31"/>
      <c r="T22" s="31"/>
      <c r="U22" s="31"/>
    </row>
    <row r="23" spans="1:21">
      <c r="A23" s="76">
        <v>2</v>
      </c>
      <c r="B23" s="226" t="s">
        <v>32</v>
      </c>
      <c r="C23" s="52">
        <f t="shared" si="3"/>
        <v>20396</v>
      </c>
      <c r="D23" s="128">
        <f>SUM(L5)</f>
        <v>17975</v>
      </c>
      <c r="E23" s="66">
        <f t="shared" si="4"/>
        <v>130.03506534905961</v>
      </c>
      <c r="F23" s="70">
        <f t="shared" ref="F23:F32" si="5">SUM(C23/D23*100)</f>
        <v>113.46870653685674</v>
      </c>
      <c r="G23" s="5"/>
      <c r="H23" s="489">
        <v>75</v>
      </c>
      <c r="I23" s="119">
        <v>2</v>
      </c>
      <c r="J23" s="226" t="s">
        <v>6</v>
      </c>
      <c r="K23" s="165">
        <f t="shared" si="1"/>
        <v>34</v>
      </c>
      <c r="L23" s="226" t="s">
        <v>1</v>
      </c>
      <c r="M23" s="435">
        <v>1186</v>
      </c>
      <c r="N23" s="128">
        <f t="shared" si="2"/>
        <v>1635</v>
      </c>
      <c r="O23" s="54"/>
      <c r="P23" s="21"/>
      <c r="S23" s="31"/>
      <c r="T23" s="31"/>
      <c r="U23" s="31"/>
    </row>
    <row r="24" spans="1:21">
      <c r="A24" s="76">
        <v>3</v>
      </c>
      <c r="B24" s="226" t="s">
        <v>21</v>
      </c>
      <c r="C24" s="52">
        <f t="shared" si="3"/>
        <v>5580</v>
      </c>
      <c r="D24" s="128">
        <f t="shared" ref="D24:D31" si="6">SUM(L6)</f>
        <v>4639</v>
      </c>
      <c r="E24" s="66">
        <f t="shared" si="4"/>
        <v>138.56468835361312</v>
      </c>
      <c r="F24" s="70">
        <f t="shared" si="5"/>
        <v>120.28454408277646</v>
      </c>
      <c r="G24" s="5"/>
      <c r="H24" s="131">
        <v>70</v>
      </c>
      <c r="I24" s="119">
        <v>39</v>
      </c>
      <c r="J24" s="226" t="s">
        <v>41</v>
      </c>
      <c r="K24" s="165">
        <f t="shared" si="1"/>
        <v>17</v>
      </c>
      <c r="L24" s="229" t="s">
        <v>23</v>
      </c>
      <c r="M24" s="435">
        <v>1722</v>
      </c>
      <c r="N24" s="128">
        <f t="shared" si="2"/>
        <v>1499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6" t="s">
        <v>39</v>
      </c>
      <c r="C25" s="52">
        <f t="shared" si="3"/>
        <v>4850</v>
      </c>
      <c r="D25" s="128">
        <f t="shared" si="6"/>
        <v>882</v>
      </c>
      <c r="E25" s="66">
        <f t="shared" si="4"/>
        <v>187.76616337591946</v>
      </c>
      <c r="F25" s="70">
        <f t="shared" si="5"/>
        <v>549.88662131519277</v>
      </c>
      <c r="G25" s="5"/>
      <c r="H25" s="178">
        <v>65</v>
      </c>
      <c r="I25" s="119">
        <v>22</v>
      </c>
      <c r="J25" s="226" t="s">
        <v>28</v>
      </c>
      <c r="K25" s="255">
        <f t="shared" si="1"/>
        <v>16</v>
      </c>
      <c r="L25" s="477" t="s">
        <v>3</v>
      </c>
      <c r="M25" s="436">
        <v>1436</v>
      </c>
      <c r="N25" s="236">
        <f t="shared" si="2"/>
        <v>1437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6" t="s">
        <v>40</v>
      </c>
      <c r="C26" s="52">
        <f t="shared" si="3"/>
        <v>4547</v>
      </c>
      <c r="D26" s="128">
        <f t="shared" si="6"/>
        <v>5316</v>
      </c>
      <c r="E26" s="66">
        <f t="shared" si="4"/>
        <v>105.08435405592789</v>
      </c>
      <c r="F26" s="70">
        <f t="shared" si="5"/>
        <v>85.534236267870583</v>
      </c>
      <c r="G26" s="16"/>
      <c r="H26" s="178">
        <v>28</v>
      </c>
      <c r="I26" s="119">
        <v>31</v>
      </c>
      <c r="J26" s="226" t="s">
        <v>128</v>
      </c>
      <c r="K26" s="5"/>
      <c r="L26" s="521" t="s">
        <v>198</v>
      </c>
      <c r="M26" s="437">
        <v>61455</v>
      </c>
      <c r="N26" s="268">
        <f>SUM(H44)</f>
        <v>79385</v>
      </c>
      <c r="S26" s="31"/>
      <c r="T26" s="31"/>
      <c r="U26" s="31"/>
    </row>
    <row r="27" spans="1:21">
      <c r="A27" s="76">
        <v>6</v>
      </c>
      <c r="B27" s="226" t="s">
        <v>22</v>
      </c>
      <c r="C27" s="52">
        <f t="shared" si="3"/>
        <v>3151</v>
      </c>
      <c r="D27" s="128">
        <f t="shared" si="6"/>
        <v>2771</v>
      </c>
      <c r="E27" s="66">
        <f t="shared" si="4"/>
        <v>140.16903914590748</v>
      </c>
      <c r="F27" s="70">
        <f t="shared" si="5"/>
        <v>113.71346084446049</v>
      </c>
      <c r="G27" s="5"/>
      <c r="H27" s="540">
        <v>12</v>
      </c>
      <c r="I27" s="119">
        <v>32</v>
      </c>
      <c r="J27" s="226" t="s">
        <v>37</v>
      </c>
      <c r="L27" s="36"/>
      <c r="M27" s="31"/>
      <c r="S27" s="31"/>
      <c r="T27" s="31"/>
      <c r="U27" s="31"/>
    </row>
    <row r="28" spans="1:21">
      <c r="A28" s="76">
        <v>7</v>
      </c>
      <c r="B28" s="229" t="s">
        <v>5</v>
      </c>
      <c r="C28" s="52">
        <f t="shared" si="3"/>
        <v>1852</v>
      </c>
      <c r="D28" s="128">
        <f t="shared" si="6"/>
        <v>1592</v>
      </c>
      <c r="E28" s="66">
        <f t="shared" si="4"/>
        <v>122.89316522893165</v>
      </c>
      <c r="F28" s="70">
        <f t="shared" si="5"/>
        <v>116.33165829145729</v>
      </c>
      <c r="G28" s="5"/>
      <c r="H28" s="178">
        <v>8</v>
      </c>
      <c r="I28" s="119">
        <v>4</v>
      </c>
      <c r="J28" s="226" t="s">
        <v>13</v>
      </c>
      <c r="L28" s="36"/>
      <c r="S28" s="31"/>
      <c r="T28" s="31"/>
      <c r="U28" s="31"/>
    </row>
    <row r="29" spans="1:21">
      <c r="A29" s="76">
        <v>8</v>
      </c>
      <c r="B29" s="226" t="s">
        <v>1</v>
      </c>
      <c r="C29" s="52">
        <f t="shared" si="3"/>
        <v>1635</v>
      </c>
      <c r="D29" s="128">
        <f t="shared" si="6"/>
        <v>1952</v>
      </c>
      <c r="E29" s="66">
        <f t="shared" si="4"/>
        <v>137.858347386172</v>
      </c>
      <c r="F29" s="70">
        <f t="shared" si="5"/>
        <v>83.760245901639337</v>
      </c>
      <c r="G29" s="15"/>
      <c r="H29" s="131">
        <v>7</v>
      </c>
      <c r="I29" s="119">
        <v>12</v>
      </c>
      <c r="J29" s="226" t="s">
        <v>20</v>
      </c>
      <c r="L29" s="36"/>
      <c r="M29" s="31"/>
      <c r="S29" s="31"/>
      <c r="T29" s="31"/>
      <c r="U29" s="31"/>
    </row>
    <row r="30" spans="1:21">
      <c r="A30" s="76">
        <v>9</v>
      </c>
      <c r="B30" s="229" t="s">
        <v>23</v>
      </c>
      <c r="C30" s="52">
        <f t="shared" si="3"/>
        <v>1499</v>
      </c>
      <c r="D30" s="128">
        <f t="shared" si="6"/>
        <v>1240</v>
      </c>
      <c r="E30" s="66">
        <f t="shared" si="4"/>
        <v>87.049941927990702</v>
      </c>
      <c r="F30" s="70">
        <f t="shared" si="5"/>
        <v>120.88709677419357</v>
      </c>
      <c r="G30" s="16"/>
      <c r="H30" s="489">
        <v>0</v>
      </c>
      <c r="I30" s="119">
        <v>3</v>
      </c>
      <c r="J30" s="226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7" t="s">
        <v>3</v>
      </c>
      <c r="C31" s="52">
        <f t="shared" si="3"/>
        <v>1437</v>
      </c>
      <c r="D31" s="128">
        <f t="shared" si="6"/>
        <v>1488</v>
      </c>
      <c r="E31" s="66">
        <f t="shared" si="4"/>
        <v>100.06963788300835</v>
      </c>
      <c r="F31" s="70">
        <f t="shared" si="5"/>
        <v>96.572580645161281</v>
      </c>
      <c r="G31" s="132"/>
      <c r="H31" s="178">
        <v>0</v>
      </c>
      <c r="I31" s="119">
        <v>5</v>
      </c>
      <c r="J31" s="226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79385</v>
      </c>
      <c r="D32" s="82">
        <f>SUM(L14)</f>
        <v>70032</v>
      </c>
      <c r="E32" s="85">
        <f t="shared" si="4"/>
        <v>129.17581970547556</v>
      </c>
      <c r="F32" s="83">
        <f t="shared" si="5"/>
        <v>113.35532328078592</v>
      </c>
      <c r="G32" s="84"/>
      <c r="H32" s="534">
        <v>0</v>
      </c>
      <c r="I32" s="119">
        <v>6</v>
      </c>
      <c r="J32" s="226" t="s">
        <v>15</v>
      </c>
      <c r="L32" s="36"/>
      <c r="M32" s="31"/>
      <c r="S32" s="31"/>
      <c r="T32" s="31"/>
      <c r="U32" s="31"/>
    </row>
    <row r="33" spans="1:30">
      <c r="H33" s="52">
        <v>0</v>
      </c>
      <c r="I33" s="119">
        <v>7</v>
      </c>
      <c r="J33" s="226" t="s">
        <v>16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39">
        <v>0</v>
      </c>
      <c r="I34" s="119">
        <v>8</v>
      </c>
      <c r="J34" s="226" t="s">
        <v>17</v>
      </c>
      <c r="L34" s="298"/>
      <c r="M34" s="31"/>
      <c r="S34" s="31"/>
      <c r="T34" s="31"/>
      <c r="U34" s="31"/>
    </row>
    <row r="35" spans="1:30">
      <c r="H35" s="171">
        <v>0</v>
      </c>
      <c r="I35" s="119">
        <v>10</v>
      </c>
      <c r="J35" s="226" t="s">
        <v>18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11</v>
      </c>
      <c r="J36" s="226" t="s">
        <v>19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13</v>
      </c>
      <c r="J37" s="226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18</v>
      </c>
      <c r="J38" s="226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20</v>
      </c>
      <c r="J39" s="226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127">
        <v>0</v>
      </c>
      <c r="I40" s="119">
        <v>28</v>
      </c>
      <c r="J40" s="226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29</v>
      </c>
      <c r="J41" s="226" t="s">
        <v>118</v>
      </c>
      <c r="L41" s="57"/>
      <c r="M41" s="31"/>
      <c r="S41" s="31"/>
      <c r="T41" s="31"/>
      <c r="U41" s="31"/>
    </row>
    <row r="42" spans="1:30">
      <c r="H42" s="127">
        <v>0</v>
      </c>
      <c r="I42" s="119">
        <v>30</v>
      </c>
      <c r="J42" s="226" t="s">
        <v>35</v>
      </c>
      <c r="L42" s="57"/>
      <c r="M42" s="31"/>
      <c r="S42" s="31"/>
      <c r="T42" s="31"/>
      <c r="U42" s="31"/>
    </row>
    <row r="43" spans="1:30">
      <c r="H43" s="270">
        <v>0</v>
      </c>
      <c r="I43" s="119">
        <v>35</v>
      </c>
      <c r="J43" s="226" t="s">
        <v>38</v>
      </c>
      <c r="L43" s="57"/>
      <c r="M43" s="31"/>
      <c r="S43" s="37"/>
      <c r="T43" s="37"/>
      <c r="U43" s="37"/>
    </row>
    <row r="44" spans="1:30">
      <c r="H44" s="166">
        <f>SUM(H4:H43)</f>
        <v>79385</v>
      </c>
      <c r="I44" s="119"/>
      <c r="J44" s="235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4" t="s">
        <v>220</v>
      </c>
      <c r="I47" s="119"/>
      <c r="J47" s="253" t="s">
        <v>80</v>
      </c>
      <c r="K47" s="5"/>
      <c r="L47" s="419" t="s">
        <v>211</v>
      </c>
      <c r="S47" s="31"/>
      <c r="T47" s="31"/>
      <c r="U47" s="31"/>
      <c r="V47" s="31"/>
    </row>
    <row r="48" spans="1:30">
      <c r="H48" s="261" t="s">
        <v>122</v>
      </c>
      <c r="I48" s="170"/>
      <c r="J48" s="252" t="s">
        <v>57</v>
      </c>
      <c r="K48" s="246"/>
      <c r="L48" s="424" t="s">
        <v>122</v>
      </c>
      <c r="S48" s="31"/>
      <c r="T48" s="31"/>
      <c r="U48" s="31"/>
      <c r="V48" s="31"/>
    </row>
    <row r="49" spans="1:22">
      <c r="H49" s="52">
        <v>58615</v>
      </c>
      <c r="I49" s="119">
        <v>26</v>
      </c>
      <c r="J49" s="226" t="s">
        <v>32</v>
      </c>
      <c r="K49" s="5">
        <f>SUM(I49)</f>
        <v>26</v>
      </c>
      <c r="L49" s="425">
        <v>61658</v>
      </c>
      <c r="M49" s="1"/>
      <c r="N49" s="129"/>
      <c r="O49" s="129"/>
      <c r="S49" s="31"/>
      <c r="T49" s="31"/>
      <c r="U49" s="31"/>
      <c r="V49" s="31"/>
    </row>
    <row r="50" spans="1:22">
      <c r="H50" s="460">
        <v>14006</v>
      </c>
      <c r="I50" s="119">
        <v>13</v>
      </c>
      <c r="J50" s="226" t="s">
        <v>7</v>
      </c>
      <c r="K50" s="5">
        <f t="shared" ref="K50:K58" si="7">SUM(I50)</f>
        <v>13</v>
      </c>
      <c r="L50" s="425">
        <v>12071</v>
      </c>
      <c r="M50" s="31"/>
      <c r="N50" s="130"/>
      <c r="O50" s="130"/>
      <c r="S50" s="31"/>
      <c r="T50" s="31"/>
      <c r="U50" s="31"/>
      <c r="V50" s="31"/>
    </row>
    <row r="51" spans="1:22">
      <c r="H51" s="127">
        <v>9946</v>
      </c>
      <c r="I51" s="119">
        <v>25</v>
      </c>
      <c r="J51" s="226" t="s">
        <v>31</v>
      </c>
      <c r="K51" s="5">
        <f t="shared" si="7"/>
        <v>25</v>
      </c>
      <c r="L51" s="425">
        <v>11254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9824</v>
      </c>
      <c r="I52" s="119">
        <v>33</v>
      </c>
      <c r="J52" s="226" t="s">
        <v>0</v>
      </c>
      <c r="K52" s="5">
        <f t="shared" si="7"/>
        <v>33</v>
      </c>
      <c r="L52" s="425">
        <v>13968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220</v>
      </c>
      <c r="D53" s="74" t="s">
        <v>211</v>
      </c>
      <c r="E53" s="74" t="s">
        <v>55</v>
      </c>
      <c r="F53" s="74" t="s">
        <v>54</v>
      </c>
      <c r="G53" s="74" t="s">
        <v>56</v>
      </c>
      <c r="H53" s="127">
        <v>8724</v>
      </c>
      <c r="I53" s="119">
        <v>34</v>
      </c>
      <c r="J53" s="226" t="s">
        <v>1</v>
      </c>
      <c r="K53" s="5">
        <f t="shared" si="7"/>
        <v>34</v>
      </c>
      <c r="L53" s="425">
        <v>9118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6" t="s">
        <v>32</v>
      </c>
      <c r="C54" s="52">
        <f t="shared" ref="C54:C63" si="8">SUM(H49)</f>
        <v>58615</v>
      </c>
      <c r="D54" s="139">
        <f>SUM(L49)</f>
        <v>61658</v>
      </c>
      <c r="E54" s="66">
        <f t="shared" ref="E54:E64" si="9">SUM(N63/M63*100)</f>
        <v>101.16849045531431</v>
      </c>
      <c r="F54" s="66">
        <f>SUM(C54/D54*100)</f>
        <v>95.064711797333672</v>
      </c>
      <c r="G54" s="5"/>
      <c r="H54" s="53">
        <v>6146</v>
      </c>
      <c r="I54" s="119">
        <v>16</v>
      </c>
      <c r="J54" s="226" t="s">
        <v>3</v>
      </c>
      <c r="K54" s="5">
        <f t="shared" si="7"/>
        <v>16</v>
      </c>
      <c r="L54" s="425">
        <v>7122</v>
      </c>
      <c r="M54" s="31"/>
      <c r="N54" s="516"/>
      <c r="O54" s="130"/>
      <c r="S54" s="31"/>
      <c r="T54" s="31"/>
      <c r="U54" s="31"/>
      <c r="V54" s="31"/>
    </row>
    <row r="55" spans="1:22">
      <c r="A55" s="76">
        <v>2</v>
      </c>
      <c r="B55" s="226" t="s">
        <v>7</v>
      </c>
      <c r="C55" s="52">
        <f t="shared" si="8"/>
        <v>14006</v>
      </c>
      <c r="D55" s="139">
        <f t="shared" ref="D55:D64" si="10">SUM(L50)</f>
        <v>12071</v>
      </c>
      <c r="E55" s="66">
        <f t="shared" si="9"/>
        <v>166.53983353151011</v>
      </c>
      <c r="F55" s="66">
        <f t="shared" ref="F55:F64" si="11">SUM(C55/D55*100)</f>
        <v>116.0301549167426</v>
      </c>
      <c r="G55" s="5"/>
      <c r="H55" s="127">
        <v>4231</v>
      </c>
      <c r="I55" s="119">
        <v>24</v>
      </c>
      <c r="J55" s="226" t="s">
        <v>30</v>
      </c>
      <c r="K55" s="5">
        <f t="shared" si="7"/>
        <v>24</v>
      </c>
      <c r="L55" s="425">
        <v>4272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6" t="s">
        <v>31</v>
      </c>
      <c r="C56" s="52">
        <f t="shared" si="8"/>
        <v>9946</v>
      </c>
      <c r="D56" s="139">
        <f t="shared" si="10"/>
        <v>11254</v>
      </c>
      <c r="E56" s="66">
        <f t="shared" si="9"/>
        <v>112.54950775149936</v>
      </c>
      <c r="F56" s="66">
        <f t="shared" si="11"/>
        <v>88.377465789941354</v>
      </c>
      <c r="G56" s="5"/>
      <c r="H56" s="127">
        <v>3743</v>
      </c>
      <c r="I56" s="119">
        <v>40</v>
      </c>
      <c r="J56" s="226" t="s">
        <v>2</v>
      </c>
      <c r="K56" s="5">
        <f t="shared" si="7"/>
        <v>40</v>
      </c>
      <c r="L56" s="425">
        <v>10578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6" t="s">
        <v>0</v>
      </c>
      <c r="C57" s="52">
        <f t="shared" si="8"/>
        <v>9824</v>
      </c>
      <c r="D57" s="139">
        <f t="shared" si="10"/>
        <v>13968</v>
      </c>
      <c r="E57" s="66">
        <f t="shared" si="9"/>
        <v>108.42070411654343</v>
      </c>
      <c r="F57" s="66">
        <f t="shared" si="11"/>
        <v>70.33218785796106</v>
      </c>
      <c r="G57" s="5"/>
      <c r="H57" s="178">
        <v>2794</v>
      </c>
      <c r="I57" s="119">
        <v>22</v>
      </c>
      <c r="J57" s="226" t="s">
        <v>28</v>
      </c>
      <c r="K57" s="5">
        <f t="shared" si="7"/>
        <v>22</v>
      </c>
      <c r="L57" s="425">
        <v>1231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6" t="s">
        <v>1</v>
      </c>
      <c r="C58" s="52">
        <f t="shared" si="8"/>
        <v>8724</v>
      </c>
      <c r="D58" s="139">
        <f t="shared" si="10"/>
        <v>9118</v>
      </c>
      <c r="E58" s="66">
        <f t="shared" si="9"/>
        <v>99.645916619074811</v>
      </c>
      <c r="F58" s="66">
        <f t="shared" si="11"/>
        <v>95.678876946698836</v>
      </c>
      <c r="G58" s="16"/>
      <c r="H58" s="236">
        <v>2700</v>
      </c>
      <c r="I58" s="196">
        <v>15</v>
      </c>
      <c r="J58" s="229" t="s">
        <v>22</v>
      </c>
      <c r="K58" s="18">
        <f t="shared" si="7"/>
        <v>15</v>
      </c>
      <c r="L58" s="426">
        <v>3306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6" t="s">
        <v>3</v>
      </c>
      <c r="C59" s="52">
        <f t="shared" si="8"/>
        <v>6146</v>
      </c>
      <c r="D59" s="139">
        <f t="shared" si="10"/>
        <v>7122</v>
      </c>
      <c r="E59" s="66">
        <f t="shared" si="9"/>
        <v>20.243074997529725</v>
      </c>
      <c r="F59" s="66">
        <f t="shared" si="11"/>
        <v>86.295984274080311</v>
      </c>
      <c r="G59" s="5"/>
      <c r="H59" s="542">
        <v>1855</v>
      </c>
      <c r="I59" s="473">
        <v>36</v>
      </c>
      <c r="J59" s="310" t="s">
        <v>5</v>
      </c>
      <c r="K59" s="12" t="s">
        <v>76</v>
      </c>
      <c r="L59" s="427">
        <v>138806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6" t="s">
        <v>30</v>
      </c>
      <c r="C60" s="52">
        <f t="shared" si="8"/>
        <v>4231</v>
      </c>
      <c r="D60" s="139">
        <f t="shared" si="10"/>
        <v>4272</v>
      </c>
      <c r="E60" s="66">
        <f t="shared" si="9"/>
        <v>96.137241536014542</v>
      </c>
      <c r="F60" s="66">
        <f t="shared" si="11"/>
        <v>99.040262172284642</v>
      </c>
      <c r="G60" s="5"/>
      <c r="H60" s="533">
        <v>1097</v>
      </c>
      <c r="I60" s="199">
        <v>17</v>
      </c>
      <c r="J60" s="226" t="s">
        <v>23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6" t="s">
        <v>2</v>
      </c>
      <c r="C61" s="52">
        <f t="shared" si="8"/>
        <v>3743</v>
      </c>
      <c r="D61" s="139">
        <f t="shared" si="10"/>
        <v>10578</v>
      </c>
      <c r="E61" s="66">
        <f t="shared" si="9"/>
        <v>124.93324432576769</v>
      </c>
      <c r="F61" s="66">
        <f t="shared" si="11"/>
        <v>35.384760824352426</v>
      </c>
      <c r="G61" s="15"/>
      <c r="H61" s="178">
        <v>864</v>
      </c>
      <c r="I61" s="199">
        <v>38</v>
      </c>
      <c r="J61" s="226" t="s">
        <v>40</v>
      </c>
      <c r="K61" s="61"/>
      <c r="S61" s="31"/>
      <c r="T61" s="31"/>
      <c r="U61" s="31"/>
      <c r="V61" s="31"/>
    </row>
    <row r="62" spans="1:22">
      <c r="A62" s="76">
        <v>9</v>
      </c>
      <c r="B62" s="226" t="s">
        <v>28</v>
      </c>
      <c r="C62" s="52">
        <f t="shared" si="8"/>
        <v>2794</v>
      </c>
      <c r="D62" s="139">
        <f t="shared" si="10"/>
        <v>1231</v>
      </c>
      <c r="E62" s="66">
        <f t="shared" si="9"/>
        <v>233.22203672787981</v>
      </c>
      <c r="F62" s="66">
        <f t="shared" si="11"/>
        <v>226.96994313566208</v>
      </c>
      <c r="G62" s="16"/>
      <c r="H62" s="131">
        <v>400</v>
      </c>
      <c r="I62" s="247">
        <v>21</v>
      </c>
      <c r="J62" s="5" t="s">
        <v>195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9" t="s">
        <v>22</v>
      </c>
      <c r="C63" s="458">
        <f t="shared" si="8"/>
        <v>2700</v>
      </c>
      <c r="D63" s="197">
        <f t="shared" si="10"/>
        <v>3306</v>
      </c>
      <c r="E63" s="72">
        <f t="shared" si="9"/>
        <v>88.1488736532811</v>
      </c>
      <c r="F63" s="72">
        <f t="shared" si="11"/>
        <v>81.669691470054445</v>
      </c>
      <c r="G63" s="132"/>
      <c r="H63" s="131">
        <v>230</v>
      </c>
      <c r="I63" s="119">
        <v>9</v>
      </c>
      <c r="J63" s="466" t="s">
        <v>206</v>
      </c>
      <c r="K63" s="5">
        <f>SUM(K49)</f>
        <v>26</v>
      </c>
      <c r="L63" s="226" t="s">
        <v>32</v>
      </c>
      <c r="M63" s="239">
        <v>57938</v>
      </c>
      <c r="N63" s="128">
        <f>SUM(H49)</f>
        <v>58615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125463</v>
      </c>
      <c r="D64" s="198">
        <f t="shared" si="10"/>
        <v>138806</v>
      </c>
      <c r="E64" s="85">
        <f t="shared" si="9"/>
        <v>88.635737447809589</v>
      </c>
      <c r="F64" s="85">
        <f t="shared" si="11"/>
        <v>90.387303142515449</v>
      </c>
      <c r="G64" s="84"/>
      <c r="H64" s="131">
        <v>116</v>
      </c>
      <c r="I64" s="119">
        <v>27</v>
      </c>
      <c r="J64" s="226" t="s">
        <v>33</v>
      </c>
      <c r="K64" s="5">
        <f t="shared" ref="K64:K72" si="12">SUM(K50)</f>
        <v>13</v>
      </c>
      <c r="L64" s="226" t="s">
        <v>7</v>
      </c>
      <c r="M64" s="239">
        <v>8410</v>
      </c>
      <c r="N64" s="128">
        <f t="shared" ref="N64:N72" si="13">SUM(H50)</f>
        <v>14006</v>
      </c>
      <c r="O64" s="54"/>
      <c r="S64" s="31"/>
      <c r="T64" s="31"/>
      <c r="U64" s="31"/>
      <c r="V64" s="31"/>
    </row>
    <row r="65" spans="2:22">
      <c r="H65" s="6">
        <v>80</v>
      </c>
      <c r="I65" s="119">
        <v>23</v>
      </c>
      <c r="J65" s="226" t="s">
        <v>29</v>
      </c>
      <c r="K65" s="5">
        <f t="shared" si="12"/>
        <v>25</v>
      </c>
      <c r="L65" s="226" t="s">
        <v>31</v>
      </c>
      <c r="M65" s="239">
        <v>8837</v>
      </c>
      <c r="N65" s="128">
        <f t="shared" si="13"/>
        <v>9946</v>
      </c>
      <c r="O65" s="54"/>
      <c r="S65" s="31"/>
      <c r="T65" s="31"/>
      <c r="U65" s="31"/>
      <c r="V65" s="31"/>
    </row>
    <row r="66" spans="2:22">
      <c r="H66" s="52">
        <v>45</v>
      </c>
      <c r="I66" s="119">
        <v>1</v>
      </c>
      <c r="J66" s="226" t="s">
        <v>4</v>
      </c>
      <c r="K66" s="5">
        <f t="shared" si="12"/>
        <v>33</v>
      </c>
      <c r="L66" s="226" t="s">
        <v>0</v>
      </c>
      <c r="M66" s="239">
        <v>9061</v>
      </c>
      <c r="N66" s="128">
        <f t="shared" si="13"/>
        <v>9824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6">
        <v>19</v>
      </c>
      <c r="I67" s="119">
        <v>29</v>
      </c>
      <c r="J67" s="226" t="s">
        <v>118</v>
      </c>
      <c r="K67" s="5">
        <f t="shared" si="12"/>
        <v>34</v>
      </c>
      <c r="L67" s="226" t="s">
        <v>1</v>
      </c>
      <c r="M67" s="239">
        <v>8755</v>
      </c>
      <c r="N67" s="128">
        <f t="shared" si="13"/>
        <v>8724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16</v>
      </c>
      <c r="I68" s="119">
        <v>30</v>
      </c>
      <c r="J68" s="226" t="s">
        <v>35</v>
      </c>
      <c r="K68" s="5">
        <f t="shared" si="12"/>
        <v>16</v>
      </c>
      <c r="L68" s="226" t="s">
        <v>3</v>
      </c>
      <c r="M68" s="239">
        <v>30361</v>
      </c>
      <c r="N68" s="128">
        <f t="shared" si="13"/>
        <v>6146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8</v>
      </c>
      <c r="I69" s="119">
        <v>14</v>
      </c>
      <c r="J69" s="226" t="s">
        <v>21</v>
      </c>
      <c r="K69" s="5">
        <f t="shared" si="12"/>
        <v>24</v>
      </c>
      <c r="L69" s="226" t="s">
        <v>30</v>
      </c>
      <c r="M69" s="239">
        <v>4401</v>
      </c>
      <c r="N69" s="128">
        <f t="shared" si="13"/>
        <v>4231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4</v>
      </c>
      <c r="I70" s="119">
        <v>35</v>
      </c>
      <c r="J70" s="226" t="s">
        <v>38</v>
      </c>
      <c r="K70" s="5">
        <f t="shared" si="12"/>
        <v>40</v>
      </c>
      <c r="L70" s="226" t="s">
        <v>2</v>
      </c>
      <c r="M70" s="239">
        <v>2996</v>
      </c>
      <c r="N70" s="128">
        <f t="shared" si="13"/>
        <v>3743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2</v>
      </c>
      <c r="J71" s="226" t="s">
        <v>6</v>
      </c>
      <c r="K71" s="5">
        <f t="shared" si="12"/>
        <v>22</v>
      </c>
      <c r="L71" s="226" t="s">
        <v>28</v>
      </c>
      <c r="M71" s="239">
        <v>1198</v>
      </c>
      <c r="N71" s="128">
        <f t="shared" si="13"/>
        <v>2794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6" t="s">
        <v>12</v>
      </c>
      <c r="K72" s="5">
        <f t="shared" si="12"/>
        <v>15</v>
      </c>
      <c r="L72" s="229" t="s">
        <v>22</v>
      </c>
      <c r="M72" s="240">
        <v>3063</v>
      </c>
      <c r="N72" s="128">
        <f t="shared" si="13"/>
        <v>2700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4</v>
      </c>
      <c r="J73" s="226" t="s">
        <v>13</v>
      </c>
      <c r="K73" s="52"/>
      <c r="L73" s="389" t="s">
        <v>107</v>
      </c>
      <c r="M73" s="238">
        <v>141549</v>
      </c>
      <c r="N73" s="237">
        <f>SUM(H89)</f>
        <v>125463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5</v>
      </c>
      <c r="J74" s="226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6</v>
      </c>
      <c r="J75" s="226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6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8</v>
      </c>
      <c r="J77" s="226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10</v>
      </c>
      <c r="J78" s="226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11</v>
      </c>
      <c r="J79" s="226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12</v>
      </c>
      <c r="J80" s="226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87">
        <v>0</v>
      </c>
      <c r="I81" s="119">
        <v>18</v>
      </c>
      <c r="J81" s="226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19</v>
      </c>
      <c r="J82" s="226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20</v>
      </c>
      <c r="J83" s="226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28</v>
      </c>
      <c r="J84" s="226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31</v>
      </c>
      <c r="J85" s="226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32</v>
      </c>
      <c r="J86" s="226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6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6" t="s">
        <v>41</v>
      </c>
      <c r="L88" s="57"/>
      <c r="M88" s="31"/>
      <c r="N88" s="31"/>
      <c r="O88" s="31"/>
      <c r="Q88" s="31"/>
    </row>
    <row r="89" spans="8:22">
      <c r="H89" s="167">
        <f>SUM(H49:H88)</f>
        <v>125463</v>
      </c>
      <c r="I89" s="119"/>
      <c r="J89" s="5" t="s">
        <v>112</v>
      </c>
      <c r="L89" s="57"/>
      <c r="M89" s="31"/>
      <c r="N89" s="31"/>
      <c r="O89" s="31"/>
    </row>
    <row r="90" spans="8:22">
      <c r="I90" s="234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H20" sqref="H2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0" t="s">
        <v>220</v>
      </c>
      <c r="I2" s="119"/>
      <c r="J2" s="262" t="s">
        <v>126</v>
      </c>
      <c r="K2" s="5"/>
      <c r="L2" s="254" t="s">
        <v>211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1" t="s">
        <v>122</v>
      </c>
      <c r="I3" s="119"/>
      <c r="J3" s="204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6">
        <v>20738</v>
      </c>
      <c r="I4" s="119">
        <v>3</v>
      </c>
      <c r="J4" s="40" t="s">
        <v>12</v>
      </c>
      <c r="K4" s="280">
        <f>SUM(I4)</f>
        <v>3</v>
      </c>
      <c r="L4" s="380">
        <v>5145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19788</v>
      </c>
      <c r="I5" s="119">
        <v>17</v>
      </c>
      <c r="J5" s="40" t="s">
        <v>23</v>
      </c>
      <c r="K5" s="280">
        <f t="shared" ref="K5:K13" si="0">SUM(I5)</f>
        <v>17</v>
      </c>
      <c r="L5" s="380">
        <v>13760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16181</v>
      </c>
      <c r="I6" s="119">
        <v>33</v>
      </c>
      <c r="J6" s="40" t="s">
        <v>0</v>
      </c>
      <c r="K6" s="280">
        <f t="shared" si="0"/>
        <v>33</v>
      </c>
      <c r="L6" s="380">
        <v>16599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403">
        <v>16025</v>
      </c>
      <c r="I7" s="119">
        <v>40</v>
      </c>
      <c r="J7" s="40" t="s">
        <v>2</v>
      </c>
      <c r="K7" s="280">
        <f t="shared" si="0"/>
        <v>40</v>
      </c>
      <c r="L7" s="380">
        <v>12076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14617</v>
      </c>
      <c r="I8" s="119">
        <v>13</v>
      </c>
      <c r="J8" s="40" t="s">
        <v>7</v>
      </c>
      <c r="K8" s="280">
        <f t="shared" si="0"/>
        <v>13</v>
      </c>
      <c r="L8" s="380">
        <v>11169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12506</v>
      </c>
      <c r="I9" s="119">
        <v>31</v>
      </c>
      <c r="J9" s="40" t="s">
        <v>72</v>
      </c>
      <c r="K9" s="280">
        <f t="shared" si="0"/>
        <v>31</v>
      </c>
      <c r="L9" s="380">
        <v>12106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12379</v>
      </c>
      <c r="I10" s="119">
        <v>34</v>
      </c>
      <c r="J10" s="40" t="s">
        <v>1</v>
      </c>
      <c r="K10" s="280">
        <f t="shared" si="0"/>
        <v>34</v>
      </c>
      <c r="L10" s="380">
        <v>12168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11909</v>
      </c>
      <c r="I11" s="119">
        <v>16</v>
      </c>
      <c r="J11" s="40" t="s">
        <v>3</v>
      </c>
      <c r="K11" s="280">
        <f t="shared" si="0"/>
        <v>16</v>
      </c>
      <c r="L11" s="380">
        <v>10359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31">
        <v>10091</v>
      </c>
      <c r="I12" s="119">
        <v>26</v>
      </c>
      <c r="J12" s="40" t="s">
        <v>32</v>
      </c>
      <c r="K12" s="280">
        <f t="shared" si="0"/>
        <v>26</v>
      </c>
      <c r="L12" s="381">
        <v>7487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43">
        <v>9586</v>
      </c>
      <c r="I13" s="196">
        <v>2</v>
      </c>
      <c r="J13" s="103" t="s">
        <v>6</v>
      </c>
      <c r="K13" s="280">
        <f t="shared" si="0"/>
        <v>2</v>
      </c>
      <c r="L13" s="381">
        <v>6086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3">
        <v>9525</v>
      </c>
      <c r="I14" s="308">
        <v>38</v>
      </c>
      <c r="J14" s="529" t="s">
        <v>40</v>
      </c>
      <c r="K14" s="151" t="s">
        <v>9</v>
      </c>
      <c r="L14" s="382">
        <v>146848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7723</v>
      </c>
      <c r="I15" s="119">
        <v>1</v>
      </c>
      <c r="J15" s="40" t="s">
        <v>4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7516</v>
      </c>
      <c r="I16" s="119">
        <v>21</v>
      </c>
      <c r="J16" s="466" t="s">
        <v>199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6450</v>
      </c>
      <c r="I17" s="119">
        <v>11</v>
      </c>
      <c r="J17" s="40" t="s">
        <v>19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5827</v>
      </c>
      <c r="I18" s="119">
        <v>24</v>
      </c>
      <c r="J18" s="40" t="s">
        <v>30</v>
      </c>
      <c r="K18" s="1"/>
      <c r="L18" s="263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2961</v>
      </c>
      <c r="I19" s="119">
        <v>14</v>
      </c>
      <c r="J19" s="40" t="s">
        <v>21</v>
      </c>
      <c r="K19" s="165">
        <f>SUM(I4)</f>
        <v>3</v>
      </c>
      <c r="L19" s="40" t="s">
        <v>12</v>
      </c>
      <c r="M19" s="449">
        <v>19471</v>
      </c>
      <c r="N19" s="128">
        <f>SUM(H4)</f>
        <v>20738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220</v>
      </c>
      <c r="D20" s="74" t="s">
        <v>211</v>
      </c>
      <c r="E20" s="74" t="s">
        <v>55</v>
      </c>
      <c r="F20" s="74" t="s">
        <v>54</v>
      </c>
      <c r="G20" s="75" t="s">
        <v>56</v>
      </c>
      <c r="H20" s="127">
        <v>1886</v>
      </c>
      <c r="I20" s="119">
        <v>25</v>
      </c>
      <c r="J20" s="40" t="s">
        <v>31</v>
      </c>
      <c r="K20" s="165">
        <f t="shared" ref="K20:K28" si="1">SUM(I5)</f>
        <v>17</v>
      </c>
      <c r="L20" s="40" t="s">
        <v>23</v>
      </c>
      <c r="M20" s="450">
        <v>17728</v>
      </c>
      <c r="N20" s="128">
        <f t="shared" ref="N20:N28" si="2">SUM(H5)</f>
        <v>19788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79">
        <f>SUM(H4)</f>
        <v>20738</v>
      </c>
      <c r="D21" s="9">
        <f>SUM(L4)</f>
        <v>5145</v>
      </c>
      <c r="E21" s="66">
        <f t="shared" ref="E21:E30" si="3">SUM(N19/M19*100)</f>
        <v>106.50711314262236</v>
      </c>
      <c r="F21" s="66">
        <f t="shared" ref="F21:F31" si="4">SUM(C21/D21*100)</f>
        <v>403.07094266277943</v>
      </c>
      <c r="G21" s="77"/>
      <c r="H21" s="127">
        <v>1327</v>
      </c>
      <c r="I21" s="119">
        <v>39</v>
      </c>
      <c r="J21" s="40" t="s">
        <v>41</v>
      </c>
      <c r="K21" s="165">
        <f t="shared" si="1"/>
        <v>33</v>
      </c>
      <c r="L21" s="40" t="s">
        <v>0</v>
      </c>
      <c r="M21" s="450">
        <v>19498</v>
      </c>
      <c r="N21" s="128">
        <f t="shared" si="2"/>
        <v>16181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23</v>
      </c>
      <c r="C22" s="279">
        <f t="shared" ref="C22:C30" si="5">SUM(H5)</f>
        <v>19788</v>
      </c>
      <c r="D22" s="9">
        <f t="shared" ref="D22:D30" si="6">SUM(L5)</f>
        <v>13760</v>
      </c>
      <c r="E22" s="66">
        <f t="shared" si="3"/>
        <v>111.62003610108304</v>
      </c>
      <c r="F22" s="66">
        <f t="shared" si="4"/>
        <v>143.80813953488371</v>
      </c>
      <c r="G22" s="77"/>
      <c r="H22" s="127">
        <v>1201</v>
      </c>
      <c r="I22" s="119">
        <v>27</v>
      </c>
      <c r="J22" s="40" t="s">
        <v>33</v>
      </c>
      <c r="K22" s="165">
        <f t="shared" si="1"/>
        <v>40</v>
      </c>
      <c r="L22" s="40" t="s">
        <v>2</v>
      </c>
      <c r="M22" s="450">
        <v>11442</v>
      </c>
      <c r="N22" s="128">
        <f t="shared" si="2"/>
        <v>16025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0</v>
      </c>
      <c r="C23" s="301">
        <f t="shared" si="5"/>
        <v>16181</v>
      </c>
      <c r="D23" s="139">
        <f t="shared" si="6"/>
        <v>16599</v>
      </c>
      <c r="E23" s="302">
        <f t="shared" si="3"/>
        <v>82.987998769104522</v>
      </c>
      <c r="F23" s="302">
        <f t="shared" si="4"/>
        <v>97.481776010603056</v>
      </c>
      <c r="G23" s="77"/>
      <c r="H23" s="127">
        <v>821</v>
      </c>
      <c r="I23" s="119">
        <v>4</v>
      </c>
      <c r="J23" s="40" t="s">
        <v>13</v>
      </c>
      <c r="K23" s="165">
        <f t="shared" si="1"/>
        <v>13</v>
      </c>
      <c r="L23" s="40" t="s">
        <v>7</v>
      </c>
      <c r="M23" s="450">
        <v>11520</v>
      </c>
      <c r="N23" s="128">
        <f t="shared" si="2"/>
        <v>14617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2</v>
      </c>
      <c r="C24" s="279">
        <f t="shared" si="5"/>
        <v>16025</v>
      </c>
      <c r="D24" s="9">
        <f t="shared" si="6"/>
        <v>12076</v>
      </c>
      <c r="E24" s="66">
        <f t="shared" si="3"/>
        <v>140.054186331061</v>
      </c>
      <c r="F24" s="66">
        <f t="shared" si="4"/>
        <v>132.70122557138123</v>
      </c>
      <c r="G24" s="77"/>
      <c r="H24" s="127">
        <v>718</v>
      </c>
      <c r="I24" s="119">
        <v>9</v>
      </c>
      <c r="J24" s="466" t="s">
        <v>208</v>
      </c>
      <c r="K24" s="165">
        <f t="shared" si="1"/>
        <v>31</v>
      </c>
      <c r="L24" s="40" t="s">
        <v>72</v>
      </c>
      <c r="M24" s="450">
        <v>16761</v>
      </c>
      <c r="N24" s="128">
        <f t="shared" si="2"/>
        <v>12506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</v>
      </c>
      <c r="C25" s="279">
        <f t="shared" si="5"/>
        <v>14617</v>
      </c>
      <c r="D25" s="9">
        <f t="shared" si="6"/>
        <v>11169</v>
      </c>
      <c r="E25" s="66">
        <f t="shared" si="3"/>
        <v>126.88368055555554</v>
      </c>
      <c r="F25" s="66">
        <f t="shared" si="4"/>
        <v>130.8711612498881</v>
      </c>
      <c r="G25" s="87"/>
      <c r="H25" s="127">
        <v>647</v>
      </c>
      <c r="I25" s="119">
        <v>36</v>
      </c>
      <c r="J25" s="40" t="s">
        <v>5</v>
      </c>
      <c r="K25" s="165">
        <f t="shared" si="1"/>
        <v>34</v>
      </c>
      <c r="L25" s="40" t="s">
        <v>1</v>
      </c>
      <c r="M25" s="450">
        <v>12514</v>
      </c>
      <c r="N25" s="128">
        <f t="shared" si="2"/>
        <v>12379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72</v>
      </c>
      <c r="C26" s="279">
        <f t="shared" si="5"/>
        <v>12506</v>
      </c>
      <c r="D26" s="9">
        <f t="shared" si="6"/>
        <v>12106</v>
      </c>
      <c r="E26" s="66">
        <f t="shared" si="3"/>
        <v>74.613686534216342</v>
      </c>
      <c r="F26" s="66">
        <f t="shared" si="4"/>
        <v>103.30414670411365</v>
      </c>
      <c r="G26" s="77"/>
      <c r="H26" s="127">
        <v>494</v>
      </c>
      <c r="I26" s="119">
        <v>10</v>
      </c>
      <c r="J26" s="40" t="s">
        <v>18</v>
      </c>
      <c r="K26" s="165">
        <f t="shared" si="1"/>
        <v>16</v>
      </c>
      <c r="L26" s="40" t="s">
        <v>3</v>
      </c>
      <c r="M26" s="450">
        <v>8428</v>
      </c>
      <c r="N26" s="128">
        <f t="shared" si="2"/>
        <v>11909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1</v>
      </c>
      <c r="C27" s="279">
        <f t="shared" si="5"/>
        <v>12379</v>
      </c>
      <c r="D27" s="9">
        <f t="shared" si="6"/>
        <v>12168</v>
      </c>
      <c r="E27" s="66">
        <f t="shared" si="3"/>
        <v>98.921208246763626</v>
      </c>
      <c r="F27" s="66">
        <f t="shared" si="4"/>
        <v>101.73405654174886</v>
      </c>
      <c r="G27" s="77"/>
      <c r="H27" s="127">
        <v>459</v>
      </c>
      <c r="I27" s="119">
        <v>12</v>
      </c>
      <c r="J27" s="40" t="s">
        <v>20</v>
      </c>
      <c r="K27" s="165">
        <f t="shared" si="1"/>
        <v>26</v>
      </c>
      <c r="L27" s="40" t="s">
        <v>32</v>
      </c>
      <c r="M27" s="451">
        <v>8996</v>
      </c>
      <c r="N27" s="128">
        <f t="shared" si="2"/>
        <v>10091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9">
        <f t="shared" si="5"/>
        <v>11909</v>
      </c>
      <c r="D28" s="9">
        <f t="shared" si="6"/>
        <v>10359</v>
      </c>
      <c r="E28" s="66">
        <f t="shared" si="3"/>
        <v>141.30280018984337</v>
      </c>
      <c r="F28" s="66">
        <f t="shared" si="4"/>
        <v>114.96283425041027</v>
      </c>
      <c r="G28" s="88"/>
      <c r="H28" s="127">
        <v>162</v>
      </c>
      <c r="I28" s="119">
        <v>32</v>
      </c>
      <c r="J28" s="40" t="s">
        <v>37</v>
      </c>
      <c r="K28" s="255">
        <f t="shared" si="1"/>
        <v>2</v>
      </c>
      <c r="L28" s="103" t="s">
        <v>6</v>
      </c>
      <c r="M28" s="472">
        <v>9916</v>
      </c>
      <c r="N28" s="236">
        <f t="shared" si="2"/>
        <v>9586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32</v>
      </c>
      <c r="C29" s="279">
        <f t="shared" si="5"/>
        <v>10091</v>
      </c>
      <c r="D29" s="9">
        <f t="shared" si="6"/>
        <v>7487</v>
      </c>
      <c r="E29" s="66">
        <f t="shared" si="3"/>
        <v>112.17207647843486</v>
      </c>
      <c r="F29" s="66">
        <f t="shared" si="4"/>
        <v>134.78028582876988</v>
      </c>
      <c r="G29" s="87"/>
      <c r="H29" s="53">
        <v>153</v>
      </c>
      <c r="I29" s="119">
        <v>29</v>
      </c>
      <c r="J29" s="40" t="s">
        <v>58</v>
      </c>
      <c r="K29" s="163"/>
      <c r="L29" s="163" t="s">
        <v>218</v>
      </c>
      <c r="M29" s="452">
        <v>177619</v>
      </c>
      <c r="N29" s="244">
        <f>SUM(H44)</f>
        <v>191896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6</v>
      </c>
      <c r="C30" s="279">
        <f t="shared" si="5"/>
        <v>9586</v>
      </c>
      <c r="D30" s="9">
        <f t="shared" si="6"/>
        <v>6086</v>
      </c>
      <c r="E30" s="72">
        <f t="shared" si="3"/>
        <v>96.672045179507876</v>
      </c>
      <c r="F30" s="78">
        <f t="shared" si="4"/>
        <v>157.50903713440684</v>
      </c>
      <c r="G30" s="90"/>
      <c r="H30" s="127">
        <v>76</v>
      </c>
      <c r="I30" s="119">
        <v>15</v>
      </c>
      <c r="J30" s="40" t="s">
        <v>22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191896</v>
      </c>
      <c r="D31" s="82">
        <f>SUM(L14)</f>
        <v>146848</v>
      </c>
      <c r="E31" s="85">
        <f>SUM(N29/M29*100)</f>
        <v>108.03799143109688</v>
      </c>
      <c r="F31" s="78">
        <f t="shared" si="4"/>
        <v>130.67661799956417</v>
      </c>
      <c r="G31" s="86"/>
      <c r="H31" s="127">
        <v>61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28</v>
      </c>
      <c r="I32" s="119">
        <v>20</v>
      </c>
      <c r="J32" s="40" t="s">
        <v>26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23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15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3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52">
        <v>0</v>
      </c>
      <c r="I36" s="119">
        <v>7</v>
      </c>
      <c r="J36" s="40" t="s">
        <v>16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8</v>
      </c>
      <c r="J37" s="40" t="s">
        <v>17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19</v>
      </c>
      <c r="J38" s="40" t="s">
        <v>25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22</v>
      </c>
      <c r="J39" s="40" t="s">
        <v>28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28</v>
      </c>
      <c r="J40" s="40" t="s">
        <v>34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30</v>
      </c>
      <c r="J41" s="40" t="s">
        <v>35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35</v>
      </c>
      <c r="J42" s="40" t="s">
        <v>38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53">
        <v>0</v>
      </c>
      <c r="I43" s="119">
        <v>37</v>
      </c>
      <c r="J43" s="40" t="s">
        <v>39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191896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4" t="s">
        <v>220</v>
      </c>
      <c r="I48" s="119"/>
      <c r="J48" s="265" t="s">
        <v>105</v>
      </c>
      <c r="K48" s="5"/>
      <c r="L48" s="454" t="s">
        <v>211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4" t="s">
        <v>11</v>
      </c>
      <c r="K49" s="5"/>
      <c r="L49" s="454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23150</v>
      </c>
      <c r="I50" s="119">
        <v>16</v>
      </c>
      <c r="J50" s="40" t="s">
        <v>3</v>
      </c>
      <c r="K50" s="447">
        <f>SUM(I50)</f>
        <v>16</v>
      </c>
      <c r="L50" s="455">
        <v>24509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12516</v>
      </c>
      <c r="I51" s="119">
        <v>26</v>
      </c>
      <c r="J51" s="40" t="s">
        <v>32</v>
      </c>
      <c r="K51" s="447">
        <f t="shared" ref="K51:K59" si="7">SUM(I51)</f>
        <v>26</v>
      </c>
      <c r="L51" s="456">
        <v>2825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2265</v>
      </c>
      <c r="I52" s="119">
        <v>38</v>
      </c>
      <c r="J52" s="40" t="s">
        <v>40</v>
      </c>
      <c r="K52" s="447">
        <f t="shared" si="7"/>
        <v>38</v>
      </c>
      <c r="L52" s="456">
        <v>1279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220</v>
      </c>
      <c r="D53" s="74" t="s">
        <v>211</v>
      </c>
      <c r="E53" s="74" t="s">
        <v>55</v>
      </c>
      <c r="F53" s="74" t="s">
        <v>54</v>
      </c>
      <c r="G53" s="75" t="s">
        <v>56</v>
      </c>
      <c r="H53" s="53">
        <v>923</v>
      </c>
      <c r="I53" s="119">
        <v>25</v>
      </c>
      <c r="J53" s="40" t="s">
        <v>31</v>
      </c>
      <c r="K53" s="447">
        <f t="shared" si="7"/>
        <v>25</v>
      </c>
      <c r="L53" s="456">
        <v>472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23150</v>
      </c>
      <c r="D54" s="139">
        <f>SUM(L50)</f>
        <v>24509</v>
      </c>
      <c r="E54" s="66">
        <f t="shared" ref="E54:E63" si="8">SUM(N67/M67*100)</f>
        <v>114.19692186266772</v>
      </c>
      <c r="F54" s="66">
        <f t="shared" ref="F54:F61" si="9">SUM(C54/D54*100)</f>
        <v>94.455098127218577</v>
      </c>
      <c r="G54" s="77"/>
      <c r="H54" s="53">
        <v>566</v>
      </c>
      <c r="I54" s="119">
        <v>34</v>
      </c>
      <c r="J54" s="40" t="s">
        <v>1</v>
      </c>
      <c r="K54" s="447">
        <f t="shared" si="7"/>
        <v>34</v>
      </c>
      <c r="L54" s="456">
        <v>751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12516</v>
      </c>
      <c r="D55" s="139">
        <f t="shared" ref="D55:D63" si="11">SUM(L51)</f>
        <v>2825</v>
      </c>
      <c r="E55" s="66">
        <f t="shared" si="8"/>
        <v>534.18693982074262</v>
      </c>
      <c r="F55" s="66">
        <f t="shared" si="9"/>
        <v>443.04424778761063</v>
      </c>
      <c r="G55" s="77"/>
      <c r="H55" s="53">
        <v>558</v>
      </c>
      <c r="I55" s="119">
        <v>31</v>
      </c>
      <c r="J55" s="40" t="s">
        <v>130</v>
      </c>
      <c r="K55" s="447">
        <f t="shared" si="7"/>
        <v>31</v>
      </c>
      <c r="L55" s="456">
        <v>413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40</v>
      </c>
      <c r="C56" s="52">
        <f t="shared" si="10"/>
        <v>2265</v>
      </c>
      <c r="D56" s="139">
        <f t="shared" si="11"/>
        <v>1279</v>
      </c>
      <c r="E56" s="66">
        <f t="shared" si="8"/>
        <v>161.55492154065621</v>
      </c>
      <c r="F56" s="66">
        <f t="shared" si="9"/>
        <v>177.09147771696638</v>
      </c>
      <c r="G56" s="77"/>
      <c r="H56" s="53">
        <v>510</v>
      </c>
      <c r="I56" s="119">
        <v>40</v>
      </c>
      <c r="J56" s="40" t="s">
        <v>2</v>
      </c>
      <c r="K56" s="447">
        <f t="shared" si="7"/>
        <v>40</v>
      </c>
      <c r="L56" s="456">
        <v>556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31</v>
      </c>
      <c r="C57" s="52">
        <f t="shared" si="10"/>
        <v>923</v>
      </c>
      <c r="D57" s="139">
        <f t="shared" si="11"/>
        <v>472</v>
      </c>
      <c r="E57" s="66">
        <f t="shared" si="8"/>
        <v>32.661004953998585</v>
      </c>
      <c r="F57" s="66">
        <f t="shared" si="9"/>
        <v>195.55084745762713</v>
      </c>
      <c r="G57" s="77"/>
      <c r="H57" s="127">
        <v>354</v>
      </c>
      <c r="I57" s="119">
        <v>14</v>
      </c>
      <c r="J57" s="40" t="s">
        <v>21</v>
      </c>
      <c r="K57" s="447">
        <f t="shared" si="7"/>
        <v>14</v>
      </c>
      <c r="L57" s="456">
        <v>454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566</v>
      </c>
      <c r="D58" s="139">
        <f t="shared" si="11"/>
        <v>751</v>
      </c>
      <c r="E58" s="66">
        <f t="shared" si="8"/>
        <v>114.11290322580645</v>
      </c>
      <c r="F58" s="66">
        <f t="shared" si="9"/>
        <v>75.366178428761657</v>
      </c>
      <c r="G58" s="87"/>
      <c r="H58" s="127">
        <v>244</v>
      </c>
      <c r="I58" s="119">
        <v>24</v>
      </c>
      <c r="J58" s="410" t="s">
        <v>30</v>
      </c>
      <c r="K58" s="447">
        <f t="shared" si="7"/>
        <v>24</v>
      </c>
      <c r="L58" s="456">
        <v>190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72</v>
      </c>
      <c r="C59" s="52">
        <f t="shared" si="10"/>
        <v>558</v>
      </c>
      <c r="D59" s="139">
        <f t="shared" si="11"/>
        <v>413</v>
      </c>
      <c r="E59" s="66">
        <f t="shared" si="8"/>
        <v>118.22033898305084</v>
      </c>
      <c r="F59" s="66">
        <f t="shared" si="9"/>
        <v>135.10895883777238</v>
      </c>
      <c r="G59" s="77"/>
      <c r="H59" s="535">
        <v>204</v>
      </c>
      <c r="I59" s="196">
        <v>33</v>
      </c>
      <c r="J59" s="103" t="s">
        <v>0</v>
      </c>
      <c r="K59" s="448">
        <f t="shared" si="7"/>
        <v>33</v>
      </c>
      <c r="L59" s="457">
        <v>1453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2">
        <v>7</v>
      </c>
      <c r="B60" s="40" t="s">
        <v>2</v>
      </c>
      <c r="C60" s="128">
        <f t="shared" si="10"/>
        <v>510</v>
      </c>
      <c r="D60" s="139">
        <f t="shared" si="11"/>
        <v>556</v>
      </c>
      <c r="E60" s="302">
        <f t="shared" si="8"/>
        <v>110.86956521739131</v>
      </c>
      <c r="F60" s="302">
        <f t="shared" si="9"/>
        <v>91.72661870503596</v>
      </c>
      <c r="G60" s="523"/>
      <c r="H60" s="544">
        <v>181</v>
      </c>
      <c r="I60" s="308">
        <v>13</v>
      </c>
      <c r="J60" s="529" t="s">
        <v>7</v>
      </c>
      <c r="K60" s="524" t="s">
        <v>9</v>
      </c>
      <c r="L60" s="525">
        <v>35129</v>
      </c>
      <c r="M60" s="526"/>
      <c r="N60" s="130"/>
      <c r="Q60" s="129"/>
      <c r="R60" s="52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21</v>
      </c>
      <c r="C61" s="52">
        <f t="shared" si="10"/>
        <v>354</v>
      </c>
      <c r="D61" s="139">
        <f t="shared" si="11"/>
        <v>454</v>
      </c>
      <c r="E61" s="66">
        <f t="shared" si="8"/>
        <v>123.77622377622377</v>
      </c>
      <c r="F61" s="66">
        <f t="shared" si="9"/>
        <v>77.973568281938327</v>
      </c>
      <c r="G61" s="88"/>
      <c r="H61" s="53">
        <v>125</v>
      </c>
      <c r="I61" s="119">
        <v>15</v>
      </c>
      <c r="J61" s="40" t="s">
        <v>22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10" t="s">
        <v>30</v>
      </c>
      <c r="C62" s="52">
        <f t="shared" si="10"/>
        <v>244</v>
      </c>
      <c r="D62" s="139">
        <f t="shared" si="11"/>
        <v>190</v>
      </c>
      <c r="E62" s="66">
        <f t="shared" si="8"/>
        <v>96.062992125984252</v>
      </c>
      <c r="F62" s="66">
        <f>SUM(C62/D62*100)</f>
        <v>128.42105263157896</v>
      </c>
      <c r="G62" s="87"/>
      <c r="H62" s="53">
        <v>80</v>
      </c>
      <c r="I62" s="119">
        <v>9</v>
      </c>
      <c r="J62" s="466" t="s">
        <v>208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0</v>
      </c>
      <c r="C63" s="52">
        <f t="shared" si="10"/>
        <v>204</v>
      </c>
      <c r="D63" s="139">
        <f t="shared" si="11"/>
        <v>1453</v>
      </c>
      <c r="E63" s="72">
        <f t="shared" si="8"/>
        <v>18.545454545454547</v>
      </c>
      <c r="F63" s="72">
        <f>SUM(C63/D63*100)</f>
        <v>14.039917412250515</v>
      </c>
      <c r="G63" s="90"/>
      <c r="H63" s="127">
        <v>75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41898</v>
      </c>
      <c r="D64" s="82">
        <f>SUM(L60)</f>
        <v>35129</v>
      </c>
      <c r="E64" s="85">
        <f>SUM(N77/M77*100)</f>
        <v>135.32071571603902</v>
      </c>
      <c r="F64" s="85">
        <f>SUM(C64/D64*100)</f>
        <v>119.26898004497708</v>
      </c>
      <c r="G64" s="86"/>
      <c r="H64" s="487">
        <v>63</v>
      </c>
      <c r="I64" s="119">
        <v>17</v>
      </c>
      <c r="J64" s="40" t="s">
        <v>23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63</v>
      </c>
      <c r="I65" s="119">
        <v>19</v>
      </c>
      <c r="J65" s="40" t="s">
        <v>25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17</v>
      </c>
      <c r="I66" s="119">
        <v>36</v>
      </c>
      <c r="J66" s="40" t="s">
        <v>5</v>
      </c>
      <c r="K66" s="1"/>
      <c r="L66" s="266" t="s">
        <v>105</v>
      </c>
      <c r="M66" s="480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3</v>
      </c>
      <c r="I67" s="119">
        <v>23</v>
      </c>
      <c r="J67" s="40" t="s">
        <v>29</v>
      </c>
      <c r="K67" s="5">
        <f>SUM(I50)</f>
        <v>16</v>
      </c>
      <c r="L67" s="40" t="s">
        <v>3</v>
      </c>
      <c r="M67" s="241">
        <v>20272</v>
      </c>
      <c r="N67" s="128">
        <f>SUM(H50)</f>
        <v>23150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127">
        <v>1</v>
      </c>
      <c r="I68" s="119">
        <v>4</v>
      </c>
      <c r="J68" s="40" t="s">
        <v>13</v>
      </c>
      <c r="K68" s="5">
        <f t="shared" ref="K68:K76" si="12">SUM(I51)</f>
        <v>26</v>
      </c>
      <c r="L68" s="40" t="s">
        <v>32</v>
      </c>
      <c r="M68" s="242">
        <v>2343</v>
      </c>
      <c r="N68" s="128">
        <f t="shared" ref="N68:N76" si="13">SUM(H51)</f>
        <v>12516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38</v>
      </c>
      <c r="L69" s="40" t="s">
        <v>40</v>
      </c>
      <c r="M69" s="242">
        <v>1402</v>
      </c>
      <c r="N69" s="128">
        <f t="shared" si="13"/>
        <v>2265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25</v>
      </c>
      <c r="L70" s="40" t="s">
        <v>31</v>
      </c>
      <c r="M70" s="242">
        <v>2826</v>
      </c>
      <c r="N70" s="128">
        <f t="shared" si="13"/>
        <v>923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5</v>
      </c>
      <c r="J71" s="40" t="s">
        <v>14</v>
      </c>
      <c r="K71" s="5">
        <f t="shared" si="12"/>
        <v>34</v>
      </c>
      <c r="L71" s="40" t="s">
        <v>1</v>
      </c>
      <c r="M71" s="242">
        <v>496</v>
      </c>
      <c r="N71" s="128">
        <f t="shared" si="13"/>
        <v>566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6</v>
      </c>
      <c r="J72" s="40" t="s">
        <v>15</v>
      </c>
      <c r="K72" s="5">
        <f t="shared" si="12"/>
        <v>31</v>
      </c>
      <c r="L72" s="40" t="s">
        <v>72</v>
      </c>
      <c r="M72" s="242">
        <v>472</v>
      </c>
      <c r="N72" s="128">
        <f t="shared" si="13"/>
        <v>558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7</v>
      </c>
      <c r="J73" s="40" t="s">
        <v>16</v>
      </c>
      <c r="K73" s="5">
        <f t="shared" si="12"/>
        <v>40</v>
      </c>
      <c r="L73" s="40" t="s">
        <v>2</v>
      </c>
      <c r="M73" s="242">
        <v>460</v>
      </c>
      <c r="N73" s="128">
        <f t="shared" si="13"/>
        <v>510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8</v>
      </c>
      <c r="J74" s="40" t="s">
        <v>17</v>
      </c>
      <c r="K74" s="5">
        <f t="shared" si="12"/>
        <v>14</v>
      </c>
      <c r="L74" s="40" t="s">
        <v>21</v>
      </c>
      <c r="M74" s="242">
        <v>286</v>
      </c>
      <c r="N74" s="128">
        <f t="shared" si="13"/>
        <v>354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10</v>
      </c>
      <c r="J75" s="40" t="s">
        <v>18</v>
      </c>
      <c r="K75" s="5">
        <f t="shared" si="12"/>
        <v>24</v>
      </c>
      <c r="L75" s="410" t="s">
        <v>30</v>
      </c>
      <c r="M75" s="242">
        <v>254</v>
      </c>
      <c r="N75" s="128">
        <f t="shared" si="13"/>
        <v>244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11</v>
      </c>
      <c r="J76" s="40" t="s">
        <v>19</v>
      </c>
      <c r="K76" s="18">
        <f t="shared" si="12"/>
        <v>33</v>
      </c>
      <c r="L76" s="103" t="s">
        <v>0</v>
      </c>
      <c r="M76" s="243">
        <v>1100</v>
      </c>
      <c r="N76" s="236">
        <f t="shared" si="13"/>
        <v>204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12</v>
      </c>
      <c r="J77" s="40" t="s">
        <v>20</v>
      </c>
      <c r="K77" s="5"/>
      <c r="L77" s="163" t="s">
        <v>70</v>
      </c>
      <c r="M77" s="415">
        <v>30962</v>
      </c>
      <c r="N77" s="244">
        <f>SUM(H90)</f>
        <v>41898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18</v>
      </c>
      <c r="J78" s="40" t="s">
        <v>24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127">
        <v>0</v>
      </c>
      <c r="I79" s="119">
        <v>20</v>
      </c>
      <c r="J79" s="40" t="s">
        <v>26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487">
        <v>0</v>
      </c>
      <c r="I80" s="119">
        <v>21</v>
      </c>
      <c r="J80" s="40" t="s">
        <v>81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22</v>
      </c>
      <c r="J81" s="40" t="s">
        <v>28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127">
        <v>0</v>
      </c>
      <c r="I82" s="119">
        <v>27</v>
      </c>
      <c r="J82" s="40" t="s">
        <v>33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28</v>
      </c>
      <c r="J83" s="40" t="s">
        <v>34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29</v>
      </c>
      <c r="J84" s="40" t="s">
        <v>58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41898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K46" sqref="K46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7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4" t="s">
        <v>223</v>
      </c>
      <c r="I2" s="5"/>
      <c r="J2" s="257" t="s">
        <v>124</v>
      </c>
      <c r="K2" s="117"/>
      <c r="L2" s="438" t="s">
        <v>214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4" t="s">
        <v>11</v>
      </c>
      <c r="K3" s="117"/>
      <c r="L3" s="439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24904</v>
      </c>
      <c r="I4" s="119">
        <v>33</v>
      </c>
      <c r="J4" s="227" t="s">
        <v>0</v>
      </c>
      <c r="K4" s="169">
        <f>SUM(I4)</f>
        <v>33</v>
      </c>
      <c r="L4" s="431">
        <v>25400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403">
        <v>13347</v>
      </c>
      <c r="I5" s="119">
        <v>34</v>
      </c>
      <c r="J5" s="227" t="s">
        <v>1</v>
      </c>
      <c r="K5" s="169">
        <f t="shared" ref="K5:K13" si="0">SUM(I5)</f>
        <v>34</v>
      </c>
      <c r="L5" s="432">
        <v>24366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10919</v>
      </c>
      <c r="I6" s="119">
        <v>40</v>
      </c>
      <c r="J6" s="227" t="s">
        <v>2</v>
      </c>
      <c r="K6" s="169">
        <f t="shared" si="0"/>
        <v>40</v>
      </c>
      <c r="L6" s="432">
        <v>14417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7253</v>
      </c>
      <c r="I7" s="119">
        <v>24</v>
      </c>
      <c r="J7" s="227" t="s">
        <v>30</v>
      </c>
      <c r="K7" s="169">
        <f t="shared" si="0"/>
        <v>24</v>
      </c>
      <c r="L7" s="432">
        <v>6552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6846</v>
      </c>
      <c r="I8" s="119">
        <v>9</v>
      </c>
      <c r="J8" s="488" t="s">
        <v>207</v>
      </c>
      <c r="K8" s="169">
        <f t="shared" si="0"/>
        <v>9</v>
      </c>
      <c r="L8" s="432">
        <v>7195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6042</v>
      </c>
      <c r="I9" s="119">
        <v>36</v>
      </c>
      <c r="J9" s="227" t="s">
        <v>5</v>
      </c>
      <c r="K9" s="169">
        <f t="shared" si="0"/>
        <v>36</v>
      </c>
      <c r="L9" s="432">
        <v>10665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5455</v>
      </c>
      <c r="I10" s="119">
        <v>13</v>
      </c>
      <c r="J10" s="227" t="s">
        <v>7</v>
      </c>
      <c r="K10" s="169">
        <f t="shared" si="0"/>
        <v>13</v>
      </c>
      <c r="L10" s="432">
        <v>5745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4200</v>
      </c>
      <c r="I11" s="119">
        <v>12</v>
      </c>
      <c r="J11" s="227" t="s">
        <v>20</v>
      </c>
      <c r="K11" s="169">
        <f t="shared" si="0"/>
        <v>12</v>
      </c>
      <c r="L11" s="432">
        <v>2820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1986</v>
      </c>
      <c r="I12" s="119">
        <v>25</v>
      </c>
      <c r="J12" s="227" t="s">
        <v>31</v>
      </c>
      <c r="K12" s="169">
        <f t="shared" si="0"/>
        <v>25</v>
      </c>
      <c r="L12" s="432">
        <v>1949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6">
        <v>1205</v>
      </c>
      <c r="I13" s="196">
        <v>16</v>
      </c>
      <c r="J13" s="307" t="s">
        <v>3</v>
      </c>
      <c r="K13" s="256">
        <f t="shared" si="0"/>
        <v>16</v>
      </c>
      <c r="L13" s="440">
        <v>12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3">
        <v>1079</v>
      </c>
      <c r="I14" s="308">
        <v>22</v>
      </c>
      <c r="J14" s="309" t="s">
        <v>28</v>
      </c>
      <c r="K14" s="117" t="s">
        <v>9</v>
      </c>
      <c r="L14" s="441">
        <v>105919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950</v>
      </c>
      <c r="I15" s="119">
        <v>17</v>
      </c>
      <c r="J15" s="227" t="s">
        <v>23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833</v>
      </c>
      <c r="I16" s="119">
        <v>26</v>
      </c>
      <c r="J16" s="227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696</v>
      </c>
      <c r="I17" s="119">
        <v>21</v>
      </c>
      <c r="J17" s="227" t="s">
        <v>27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513</v>
      </c>
      <c r="I18" s="119">
        <v>6</v>
      </c>
      <c r="J18" s="227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510</v>
      </c>
      <c r="I19" s="119">
        <v>31</v>
      </c>
      <c r="J19" s="119" t="s">
        <v>188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416</v>
      </c>
      <c r="I20" s="119">
        <v>38</v>
      </c>
      <c r="J20" s="227" t="s">
        <v>40</v>
      </c>
      <c r="K20" s="169">
        <f>SUM(I4)</f>
        <v>33</v>
      </c>
      <c r="L20" s="227" t="s">
        <v>0</v>
      </c>
      <c r="M20" s="442">
        <v>21215</v>
      </c>
      <c r="N20" s="128">
        <f>SUM(H4)</f>
        <v>24904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220</v>
      </c>
      <c r="D21" s="74" t="s">
        <v>211</v>
      </c>
      <c r="E21" s="74" t="s">
        <v>55</v>
      </c>
      <c r="F21" s="74" t="s">
        <v>54</v>
      </c>
      <c r="G21" s="75" t="s">
        <v>56</v>
      </c>
      <c r="H21" s="127">
        <v>355</v>
      </c>
      <c r="I21" s="119">
        <v>2</v>
      </c>
      <c r="J21" s="227" t="s">
        <v>6</v>
      </c>
      <c r="K21" s="169">
        <f t="shared" ref="K21:K29" si="1">SUM(I5)</f>
        <v>34</v>
      </c>
      <c r="L21" s="227" t="s">
        <v>1</v>
      </c>
      <c r="M21" s="443">
        <v>22007</v>
      </c>
      <c r="N21" s="128">
        <f t="shared" ref="N21:N29" si="2">SUM(H5)</f>
        <v>13347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7" t="s">
        <v>0</v>
      </c>
      <c r="C22" s="52">
        <f>SUM(H4)</f>
        <v>24904</v>
      </c>
      <c r="D22" s="139">
        <f>SUM(L4)</f>
        <v>25400</v>
      </c>
      <c r="E22" s="70">
        <f t="shared" ref="E22:E31" si="3">SUM(N20/M20*100)</f>
        <v>117.38864011312751</v>
      </c>
      <c r="F22" s="66">
        <f t="shared" ref="F22:F32" si="4">SUM(C22/D22*100)</f>
        <v>98.047244094488178</v>
      </c>
      <c r="G22" s="77"/>
      <c r="H22" s="127">
        <v>304</v>
      </c>
      <c r="I22" s="119">
        <v>14</v>
      </c>
      <c r="J22" s="227" t="s">
        <v>21</v>
      </c>
      <c r="K22" s="169">
        <f t="shared" si="1"/>
        <v>40</v>
      </c>
      <c r="L22" s="227" t="s">
        <v>2</v>
      </c>
      <c r="M22" s="443">
        <v>9495</v>
      </c>
      <c r="N22" s="128">
        <f t="shared" si="2"/>
        <v>10919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7" t="s">
        <v>1</v>
      </c>
      <c r="C23" s="52">
        <f t="shared" ref="C23:C31" si="5">SUM(H5)</f>
        <v>13347</v>
      </c>
      <c r="D23" s="139">
        <f t="shared" ref="D23:D31" si="6">SUM(L5)</f>
        <v>24366</v>
      </c>
      <c r="E23" s="70">
        <f t="shared" si="3"/>
        <v>60.64888444585813</v>
      </c>
      <c r="F23" s="66">
        <f t="shared" si="4"/>
        <v>54.777148485594687</v>
      </c>
      <c r="G23" s="77"/>
      <c r="H23" s="127">
        <v>180</v>
      </c>
      <c r="I23" s="119">
        <v>18</v>
      </c>
      <c r="J23" s="227" t="s">
        <v>24</v>
      </c>
      <c r="K23" s="169">
        <f t="shared" si="1"/>
        <v>24</v>
      </c>
      <c r="L23" s="227" t="s">
        <v>30</v>
      </c>
      <c r="M23" s="443">
        <v>5917</v>
      </c>
      <c r="N23" s="128">
        <f t="shared" si="2"/>
        <v>7253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7" t="s">
        <v>2</v>
      </c>
      <c r="C24" s="52">
        <f t="shared" si="5"/>
        <v>10919</v>
      </c>
      <c r="D24" s="139">
        <f t="shared" si="6"/>
        <v>14417</v>
      </c>
      <c r="E24" s="70">
        <f t="shared" si="3"/>
        <v>114.99736703528171</v>
      </c>
      <c r="F24" s="66">
        <f t="shared" si="4"/>
        <v>75.736977179718394</v>
      </c>
      <c r="G24" s="77"/>
      <c r="H24" s="127">
        <v>130</v>
      </c>
      <c r="I24" s="119">
        <v>1</v>
      </c>
      <c r="J24" s="227" t="s">
        <v>4</v>
      </c>
      <c r="K24" s="169">
        <f t="shared" si="1"/>
        <v>9</v>
      </c>
      <c r="L24" s="488" t="s">
        <v>206</v>
      </c>
      <c r="M24" s="443">
        <v>6792</v>
      </c>
      <c r="N24" s="128">
        <f t="shared" si="2"/>
        <v>6846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7" t="s">
        <v>30</v>
      </c>
      <c r="C25" s="52">
        <f t="shared" si="5"/>
        <v>7253</v>
      </c>
      <c r="D25" s="139">
        <f t="shared" si="6"/>
        <v>6552</v>
      </c>
      <c r="E25" s="70">
        <f t="shared" si="3"/>
        <v>122.5790096332601</v>
      </c>
      <c r="F25" s="66">
        <f t="shared" si="4"/>
        <v>110.6990231990232</v>
      </c>
      <c r="G25" s="77"/>
      <c r="H25" s="403">
        <v>129</v>
      </c>
      <c r="I25" s="119">
        <v>11</v>
      </c>
      <c r="J25" s="227" t="s">
        <v>19</v>
      </c>
      <c r="K25" s="169">
        <f t="shared" si="1"/>
        <v>36</v>
      </c>
      <c r="L25" s="227" t="s">
        <v>5</v>
      </c>
      <c r="M25" s="443">
        <v>5457</v>
      </c>
      <c r="N25" s="128">
        <f t="shared" si="2"/>
        <v>6042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488" t="s">
        <v>206</v>
      </c>
      <c r="C26" s="52">
        <f t="shared" si="5"/>
        <v>6846</v>
      </c>
      <c r="D26" s="139">
        <f t="shared" si="6"/>
        <v>7195</v>
      </c>
      <c r="E26" s="70">
        <f t="shared" si="3"/>
        <v>100.79505300353358</v>
      </c>
      <c r="F26" s="66">
        <f t="shared" si="4"/>
        <v>95.149409312022243</v>
      </c>
      <c r="G26" s="87"/>
      <c r="H26" s="403">
        <v>93</v>
      </c>
      <c r="I26" s="119">
        <v>20</v>
      </c>
      <c r="J26" s="227" t="s">
        <v>26</v>
      </c>
      <c r="K26" s="169">
        <f t="shared" si="1"/>
        <v>13</v>
      </c>
      <c r="L26" s="227" t="s">
        <v>7</v>
      </c>
      <c r="M26" s="443">
        <v>9019</v>
      </c>
      <c r="N26" s="128">
        <f t="shared" si="2"/>
        <v>5455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7" t="s">
        <v>5</v>
      </c>
      <c r="C27" s="52">
        <f t="shared" si="5"/>
        <v>6042</v>
      </c>
      <c r="D27" s="139">
        <f t="shared" si="6"/>
        <v>10665</v>
      </c>
      <c r="E27" s="70">
        <f t="shared" si="3"/>
        <v>110.72017592083563</v>
      </c>
      <c r="F27" s="66">
        <f t="shared" si="4"/>
        <v>56.65260196905767</v>
      </c>
      <c r="G27" s="91"/>
      <c r="H27" s="127">
        <v>63</v>
      </c>
      <c r="I27" s="119">
        <v>32</v>
      </c>
      <c r="J27" s="227" t="s">
        <v>37</v>
      </c>
      <c r="K27" s="169">
        <f t="shared" si="1"/>
        <v>12</v>
      </c>
      <c r="L27" s="227" t="s">
        <v>20</v>
      </c>
      <c r="M27" s="443">
        <v>1430</v>
      </c>
      <c r="N27" s="128">
        <f t="shared" si="2"/>
        <v>4200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7" t="s">
        <v>7</v>
      </c>
      <c r="C28" s="52">
        <f t="shared" si="5"/>
        <v>5455</v>
      </c>
      <c r="D28" s="139">
        <f t="shared" si="6"/>
        <v>5745</v>
      </c>
      <c r="E28" s="70">
        <f t="shared" si="3"/>
        <v>60.483423882913847</v>
      </c>
      <c r="F28" s="66">
        <f t="shared" si="4"/>
        <v>94.952132288946913</v>
      </c>
      <c r="G28" s="77"/>
      <c r="H28" s="127">
        <v>58</v>
      </c>
      <c r="I28" s="119">
        <v>4</v>
      </c>
      <c r="J28" s="227" t="s">
        <v>13</v>
      </c>
      <c r="K28" s="169">
        <f t="shared" si="1"/>
        <v>25</v>
      </c>
      <c r="L28" s="227" t="s">
        <v>31</v>
      </c>
      <c r="M28" s="443">
        <v>1928</v>
      </c>
      <c r="N28" s="128">
        <f t="shared" si="2"/>
        <v>1986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7" t="s">
        <v>20</v>
      </c>
      <c r="C29" s="52">
        <f t="shared" si="5"/>
        <v>4200</v>
      </c>
      <c r="D29" s="139">
        <f t="shared" si="6"/>
        <v>2820</v>
      </c>
      <c r="E29" s="70">
        <f t="shared" si="3"/>
        <v>293.70629370629371</v>
      </c>
      <c r="F29" s="66">
        <f t="shared" si="4"/>
        <v>148.93617021276594</v>
      </c>
      <c r="G29" s="88"/>
      <c r="H29" s="403">
        <v>20</v>
      </c>
      <c r="I29" s="119">
        <v>27</v>
      </c>
      <c r="J29" s="227" t="s">
        <v>33</v>
      </c>
      <c r="K29" s="256">
        <f t="shared" si="1"/>
        <v>16</v>
      </c>
      <c r="L29" s="307" t="s">
        <v>3</v>
      </c>
      <c r="M29" s="444">
        <v>1776</v>
      </c>
      <c r="N29" s="128">
        <f t="shared" si="2"/>
        <v>1205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7" t="s">
        <v>31</v>
      </c>
      <c r="C30" s="52">
        <f t="shared" si="5"/>
        <v>1986</v>
      </c>
      <c r="D30" s="139">
        <f t="shared" si="6"/>
        <v>1949</v>
      </c>
      <c r="E30" s="70">
        <f t="shared" si="3"/>
        <v>103.00829875518671</v>
      </c>
      <c r="F30" s="66">
        <f t="shared" si="4"/>
        <v>101.89840944073885</v>
      </c>
      <c r="G30" s="87"/>
      <c r="H30" s="403">
        <v>8</v>
      </c>
      <c r="I30" s="119">
        <v>15</v>
      </c>
      <c r="J30" s="227" t="s">
        <v>22</v>
      </c>
      <c r="K30" s="163"/>
      <c r="L30" s="462" t="s">
        <v>132</v>
      </c>
      <c r="M30" s="445">
        <v>91041</v>
      </c>
      <c r="N30" s="128">
        <f>SUM(H44)</f>
        <v>88503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7" t="s">
        <v>3</v>
      </c>
      <c r="C31" s="52">
        <f t="shared" si="5"/>
        <v>1205</v>
      </c>
      <c r="D31" s="139">
        <f t="shared" si="6"/>
        <v>12</v>
      </c>
      <c r="E31" s="71">
        <f t="shared" si="3"/>
        <v>67.849099099099092</v>
      </c>
      <c r="F31" s="78">
        <f t="shared" si="4"/>
        <v>10041.666666666668</v>
      </c>
      <c r="G31" s="90"/>
      <c r="H31" s="127">
        <v>8</v>
      </c>
      <c r="I31" s="119">
        <v>29</v>
      </c>
      <c r="J31" s="227" t="s">
        <v>118</v>
      </c>
      <c r="K31" s="54"/>
      <c r="L31" s="299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88503</v>
      </c>
      <c r="D32" s="82">
        <f>SUM(L14)</f>
        <v>105919</v>
      </c>
      <c r="E32" s="83">
        <f>SUM(N30/M30*100)</f>
        <v>97.212245032457901</v>
      </c>
      <c r="F32" s="78">
        <f t="shared" si="4"/>
        <v>83.557246575213142</v>
      </c>
      <c r="G32" s="86"/>
      <c r="H32" s="128">
        <v>1</v>
      </c>
      <c r="I32" s="119">
        <v>39</v>
      </c>
      <c r="J32" s="227" t="s">
        <v>41</v>
      </c>
      <c r="K32" s="54"/>
      <c r="L32" s="298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3</v>
      </c>
      <c r="J33" s="227" t="s">
        <v>12</v>
      </c>
      <c r="K33" s="54"/>
      <c r="L33" s="298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5</v>
      </c>
      <c r="J34" s="227" t="s">
        <v>14</v>
      </c>
      <c r="K34" s="54"/>
      <c r="L34" s="298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7" t="s">
        <v>16</v>
      </c>
      <c r="K35" s="54"/>
      <c r="L35" s="298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7" t="s">
        <v>17</v>
      </c>
      <c r="K36" s="54"/>
      <c r="L36" s="298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7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7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7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7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7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7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7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88503</v>
      </c>
      <c r="I44" s="5"/>
      <c r="J44" s="226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8" t="s">
        <v>220</v>
      </c>
      <c r="I48" s="5"/>
      <c r="J48" s="253" t="s">
        <v>127</v>
      </c>
      <c r="K48" s="117"/>
      <c r="L48" s="417" t="s">
        <v>214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4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21857</v>
      </c>
      <c r="I50" s="227">
        <v>40</v>
      </c>
      <c r="J50" s="226" t="s">
        <v>2</v>
      </c>
      <c r="K50" s="172">
        <f>SUM(I50)</f>
        <v>40</v>
      </c>
      <c r="L50" s="418">
        <v>19805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17940</v>
      </c>
      <c r="I51" s="227">
        <v>16</v>
      </c>
      <c r="J51" s="226" t="s">
        <v>3</v>
      </c>
      <c r="K51" s="172">
        <f t="shared" ref="K51:K59" si="7">SUM(I51)</f>
        <v>16</v>
      </c>
      <c r="L51" s="418">
        <v>14883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403">
        <v>16406</v>
      </c>
      <c r="I52" s="227">
        <v>26</v>
      </c>
      <c r="J52" s="226" t="s">
        <v>32</v>
      </c>
      <c r="K52" s="172">
        <f t="shared" si="7"/>
        <v>26</v>
      </c>
      <c r="L52" s="418">
        <v>24281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16028</v>
      </c>
      <c r="I53" s="227">
        <v>36</v>
      </c>
      <c r="J53" s="226" t="s">
        <v>5</v>
      </c>
      <c r="K53" s="172">
        <f t="shared" si="7"/>
        <v>36</v>
      </c>
      <c r="L53" s="418">
        <v>17291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220</v>
      </c>
      <c r="D54" s="74" t="s">
        <v>211</v>
      </c>
      <c r="E54" s="74" t="s">
        <v>55</v>
      </c>
      <c r="F54" s="74" t="s">
        <v>54</v>
      </c>
      <c r="G54" s="75" t="s">
        <v>56</v>
      </c>
      <c r="H54" s="127">
        <v>14253</v>
      </c>
      <c r="I54" s="227">
        <v>17</v>
      </c>
      <c r="J54" s="226" t="s">
        <v>23</v>
      </c>
      <c r="K54" s="172">
        <f t="shared" si="7"/>
        <v>17</v>
      </c>
      <c r="L54" s="418">
        <v>12353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6" t="s">
        <v>2</v>
      </c>
      <c r="C55" s="52">
        <f>SUM(H50)</f>
        <v>21857</v>
      </c>
      <c r="D55" s="9">
        <f t="shared" ref="D55:D64" si="8">SUM(L50)</f>
        <v>19805</v>
      </c>
      <c r="E55" s="66">
        <f>SUM(N66/M66*100)</f>
        <v>100.0091512239762</v>
      </c>
      <c r="F55" s="66">
        <f t="shared" ref="F55:F65" si="9">SUM(C55/D55*100)</f>
        <v>110.36101994445846</v>
      </c>
      <c r="G55" s="77"/>
      <c r="H55" s="127">
        <v>11822</v>
      </c>
      <c r="I55" s="227">
        <v>24</v>
      </c>
      <c r="J55" s="226" t="s">
        <v>30</v>
      </c>
      <c r="K55" s="172">
        <f t="shared" si="7"/>
        <v>24</v>
      </c>
      <c r="L55" s="418">
        <v>12338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6" t="s">
        <v>3</v>
      </c>
      <c r="C56" s="52">
        <f t="shared" ref="C56:C64" si="10">SUM(H51)</f>
        <v>17940</v>
      </c>
      <c r="D56" s="9">
        <f t="shared" si="8"/>
        <v>14883</v>
      </c>
      <c r="E56" s="66">
        <f t="shared" ref="E56:E65" si="11">SUM(N67/M67*100)</f>
        <v>108.8856518572469</v>
      </c>
      <c r="F56" s="66">
        <f t="shared" si="9"/>
        <v>120.54021366659948</v>
      </c>
      <c r="G56" s="77"/>
      <c r="H56" s="270">
        <v>10528</v>
      </c>
      <c r="I56" s="227">
        <v>38</v>
      </c>
      <c r="J56" s="226" t="s">
        <v>40</v>
      </c>
      <c r="K56" s="172">
        <f t="shared" si="7"/>
        <v>38</v>
      </c>
      <c r="L56" s="418">
        <v>11058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6" t="s">
        <v>32</v>
      </c>
      <c r="C57" s="52">
        <f t="shared" si="10"/>
        <v>16406</v>
      </c>
      <c r="D57" s="9">
        <f t="shared" si="8"/>
        <v>24281</v>
      </c>
      <c r="E57" s="66">
        <f t="shared" si="11"/>
        <v>104.37714721974807</v>
      </c>
      <c r="F57" s="66">
        <f t="shared" si="9"/>
        <v>67.567233639471198</v>
      </c>
      <c r="G57" s="77"/>
      <c r="H57" s="127">
        <v>6597</v>
      </c>
      <c r="I57" s="227">
        <v>37</v>
      </c>
      <c r="J57" s="226" t="s">
        <v>39</v>
      </c>
      <c r="K57" s="172">
        <f t="shared" si="7"/>
        <v>37</v>
      </c>
      <c r="L57" s="418">
        <v>5695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6" t="s">
        <v>5</v>
      </c>
      <c r="C58" s="52">
        <f t="shared" si="10"/>
        <v>16028</v>
      </c>
      <c r="D58" s="9">
        <f t="shared" si="8"/>
        <v>17291</v>
      </c>
      <c r="E58" s="66">
        <f t="shared" si="11"/>
        <v>108.43650632568837</v>
      </c>
      <c r="F58" s="66">
        <f t="shared" si="9"/>
        <v>92.695621999884338</v>
      </c>
      <c r="G58" s="77"/>
      <c r="H58" s="453">
        <v>6289</v>
      </c>
      <c r="I58" s="229">
        <v>25</v>
      </c>
      <c r="J58" s="229" t="s">
        <v>31</v>
      </c>
      <c r="K58" s="172">
        <f t="shared" si="7"/>
        <v>25</v>
      </c>
      <c r="L58" s="416">
        <v>6340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6" t="s">
        <v>23</v>
      </c>
      <c r="C59" s="52">
        <f t="shared" si="10"/>
        <v>14253</v>
      </c>
      <c r="D59" s="9">
        <f t="shared" si="8"/>
        <v>12353</v>
      </c>
      <c r="E59" s="66">
        <f t="shared" si="11"/>
        <v>85.531685069611143</v>
      </c>
      <c r="F59" s="66">
        <f t="shared" si="9"/>
        <v>115.38087913867076</v>
      </c>
      <c r="G59" s="87"/>
      <c r="H59" s="453">
        <v>5302</v>
      </c>
      <c r="I59" s="307">
        <v>33</v>
      </c>
      <c r="J59" s="229" t="s">
        <v>0</v>
      </c>
      <c r="K59" s="172">
        <f t="shared" si="7"/>
        <v>33</v>
      </c>
      <c r="L59" s="416">
        <v>5345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6" t="s">
        <v>30</v>
      </c>
      <c r="C60" s="52">
        <f t="shared" si="10"/>
        <v>11822</v>
      </c>
      <c r="D60" s="9">
        <f t="shared" si="8"/>
        <v>12338</v>
      </c>
      <c r="E60" s="66">
        <f t="shared" si="11"/>
        <v>90.333919156414765</v>
      </c>
      <c r="F60" s="66">
        <f t="shared" si="9"/>
        <v>95.817798670773229</v>
      </c>
      <c r="G60" s="77"/>
      <c r="H60" s="536">
        <v>3832</v>
      </c>
      <c r="I60" s="310">
        <v>15</v>
      </c>
      <c r="J60" s="310" t="s">
        <v>22</v>
      </c>
      <c r="K60" s="117" t="s">
        <v>9</v>
      </c>
      <c r="L60" s="420">
        <v>148677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6" t="s">
        <v>40</v>
      </c>
      <c r="C61" s="52">
        <f t="shared" si="10"/>
        <v>10528</v>
      </c>
      <c r="D61" s="9">
        <f t="shared" si="8"/>
        <v>11058</v>
      </c>
      <c r="E61" s="66">
        <f t="shared" si="11"/>
        <v>92.164930403571745</v>
      </c>
      <c r="F61" s="66">
        <f t="shared" si="9"/>
        <v>95.207089889672631</v>
      </c>
      <c r="G61" s="77"/>
      <c r="H61" s="403">
        <v>3741</v>
      </c>
      <c r="I61" s="227">
        <v>30</v>
      </c>
      <c r="J61" s="226" t="s">
        <v>121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6" t="s">
        <v>39</v>
      </c>
      <c r="C62" s="52">
        <f t="shared" si="10"/>
        <v>6597</v>
      </c>
      <c r="D62" s="9">
        <f t="shared" si="8"/>
        <v>5695</v>
      </c>
      <c r="E62" s="66">
        <f t="shared" si="11"/>
        <v>113.89848066298343</v>
      </c>
      <c r="F62" s="66">
        <f t="shared" si="9"/>
        <v>115.83845478489903</v>
      </c>
      <c r="G62" s="88"/>
      <c r="H62" s="403">
        <v>3249</v>
      </c>
      <c r="I62" s="227">
        <v>34</v>
      </c>
      <c r="J62" s="226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9" t="s">
        <v>31</v>
      </c>
      <c r="C63" s="52">
        <f t="shared" si="10"/>
        <v>6289</v>
      </c>
      <c r="D63" s="9">
        <f t="shared" si="8"/>
        <v>6340</v>
      </c>
      <c r="E63" s="66">
        <f t="shared" si="11"/>
        <v>111.80444444444444</v>
      </c>
      <c r="F63" s="66">
        <f t="shared" si="9"/>
        <v>99.195583596214504</v>
      </c>
      <c r="G63" s="87"/>
      <c r="H63" s="127">
        <v>2934</v>
      </c>
      <c r="I63" s="227">
        <v>29</v>
      </c>
      <c r="J63" s="226" t="s">
        <v>118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9" t="s">
        <v>0</v>
      </c>
      <c r="C64" s="52">
        <f t="shared" si="10"/>
        <v>5302</v>
      </c>
      <c r="D64" s="9">
        <f t="shared" si="8"/>
        <v>5345</v>
      </c>
      <c r="E64" s="72">
        <f t="shared" si="11"/>
        <v>75.602452588050767</v>
      </c>
      <c r="F64" s="66">
        <f t="shared" si="9"/>
        <v>99.195509822263801</v>
      </c>
      <c r="G64" s="90"/>
      <c r="H64" s="532">
        <v>1779</v>
      </c>
      <c r="I64" s="226">
        <v>18</v>
      </c>
      <c r="J64" s="226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149129</v>
      </c>
      <c r="D65" s="82">
        <f>SUM(L60)</f>
        <v>148677</v>
      </c>
      <c r="E65" s="85">
        <f t="shared" si="11"/>
        <v>101.99574587411344</v>
      </c>
      <c r="F65" s="85">
        <f t="shared" si="9"/>
        <v>100.30401474336985</v>
      </c>
      <c r="G65" s="86"/>
      <c r="H65" s="128">
        <v>1755</v>
      </c>
      <c r="I65" s="226">
        <v>39</v>
      </c>
      <c r="J65" s="226" t="s">
        <v>41</v>
      </c>
      <c r="K65" s="1"/>
      <c r="L65" s="267" t="s">
        <v>127</v>
      </c>
      <c r="M65" s="201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1269</v>
      </c>
      <c r="I66" s="227">
        <v>35</v>
      </c>
      <c r="J66" s="226" t="s">
        <v>38</v>
      </c>
      <c r="K66" s="165">
        <f>SUM(I50)</f>
        <v>40</v>
      </c>
      <c r="L66" s="226" t="s">
        <v>2</v>
      </c>
      <c r="M66" s="430">
        <v>21855</v>
      </c>
      <c r="N66" s="128">
        <f>SUM(H50)</f>
        <v>21857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1102</v>
      </c>
      <c r="I67" s="227">
        <v>14</v>
      </c>
      <c r="J67" s="226" t="s">
        <v>21</v>
      </c>
      <c r="K67" s="165">
        <f t="shared" ref="K67:K75" si="12">SUM(I51)</f>
        <v>16</v>
      </c>
      <c r="L67" s="226" t="s">
        <v>3</v>
      </c>
      <c r="M67" s="428">
        <v>16476</v>
      </c>
      <c r="N67" s="128">
        <f t="shared" ref="N67:N75" si="13">SUM(H51)</f>
        <v>17940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656</v>
      </c>
      <c r="I68" s="226">
        <v>1</v>
      </c>
      <c r="J68" s="226" t="s">
        <v>4</v>
      </c>
      <c r="K68" s="165">
        <f t="shared" si="12"/>
        <v>26</v>
      </c>
      <c r="L68" s="226" t="s">
        <v>32</v>
      </c>
      <c r="M68" s="428">
        <v>15718</v>
      </c>
      <c r="N68" s="128">
        <f t="shared" si="13"/>
        <v>16406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399</v>
      </c>
      <c r="I69" s="226">
        <v>13</v>
      </c>
      <c r="J69" s="226" t="s">
        <v>7</v>
      </c>
      <c r="K69" s="165">
        <f t="shared" si="12"/>
        <v>36</v>
      </c>
      <c r="L69" s="226" t="s">
        <v>5</v>
      </c>
      <c r="M69" s="428">
        <v>14781</v>
      </c>
      <c r="N69" s="128">
        <f t="shared" si="13"/>
        <v>16028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382</v>
      </c>
      <c r="I70" s="226">
        <v>21</v>
      </c>
      <c r="J70" s="226" t="s">
        <v>27</v>
      </c>
      <c r="K70" s="165">
        <f t="shared" si="12"/>
        <v>17</v>
      </c>
      <c r="L70" s="226" t="s">
        <v>23</v>
      </c>
      <c r="M70" s="428">
        <v>16664</v>
      </c>
      <c r="N70" s="128">
        <f t="shared" si="13"/>
        <v>14253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303</v>
      </c>
      <c r="I71" s="226">
        <v>22</v>
      </c>
      <c r="J71" s="226" t="s">
        <v>28</v>
      </c>
      <c r="K71" s="165">
        <f t="shared" si="12"/>
        <v>24</v>
      </c>
      <c r="L71" s="226" t="s">
        <v>30</v>
      </c>
      <c r="M71" s="428">
        <v>13087</v>
      </c>
      <c r="N71" s="128">
        <f t="shared" si="13"/>
        <v>11822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184</v>
      </c>
      <c r="I72" s="226">
        <v>11</v>
      </c>
      <c r="J72" s="226" t="s">
        <v>19</v>
      </c>
      <c r="K72" s="165">
        <f t="shared" si="12"/>
        <v>38</v>
      </c>
      <c r="L72" s="226" t="s">
        <v>40</v>
      </c>
      <c r="M72" s="428">
        <v>11423</v>
      </c>
      <c r="N72" s="128">
        <f t="shared" si="13"/>
        <v>10528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165</v>
      </c>
      <c r="I73" s="226">
        <v>28</v>
      </c>
      <c r="J73" s="226" t="s">
        <v>34</v>
      </c>
      <c r="K73" s="165">
        <f t="shared" si="12"/>
        <v>37</v>
      </c>
      <c r="L73" s="226" t="s">
        <v>39</v>
      </c>
      <c r="M73" s="428">
        <v>5792</v>
      </c>
      <c r="N73" s="128">
        <f t="shared" si="13"/>
        <v>6597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148</v>
      </c>
      <c r="I74" s="226">
        <v>27</v>
      </c>
      <c r="J74" s="226" t="s">
        <v>33</v>
      </c>
      <c r="K74" s="165">
        <f t="shared" si="12"/>
        <v>25</v>
      </c>
      <c r="L74" s="229" t="s">
        <v>31</v>
      </c>
      <c r="M74" s="429">
        <v>5625</v>
      </c>
      <c r="N74" s="128">
        <f t="shared" si="13"/>
        <v>6289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136</v>
      </c>
      <c r="I75" s="226">
        <v>9</v>
      </c>
      <c r="J75" s="466" t="s">
        <v>207</v>
      </c>
      <c r="K75" s="165">
        <f t="shared" si="12"/>
        <v>33</v>
      </c>
      <c r="L75" s="229" t="s">
        <v>0</v>
      </c>
      <c r="M75" s="429">
        <v>7013</v>
      </c>
      <c r="N75" s="236">
        <f t="shared" si="13"/>
        <v>5302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63</v>
      </c>
      <c r="I76" s="226">
        <v>4</v>
      </c>
      <c r="J76" s="226" t="s">
        <v>13</v>
      </c>
      <c r="K76" s="5"/>
      <c r="L76" s="462" t="s">
        <v>132</v>
      </c>
      <c r="M76" s="475">
        <v>146211</v>
      </c>
      <c r="N76" s="244">
        <f>SUM(H90)</f>
        <v>149129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403">
        <v>10</v>
      </c>
      <c r="I77" s="226">
        <v>23</v>
      </c>
      <c r="J77" s="226" t="s">
        <v>29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6">
        <v>2</v>
      </c>
      <c r="J78" s="226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6">
        <v>3</v>
      </c>
      <c r="J79" s="226" t="s">
        <v>12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6">
        <v>5</v>
      </c>
      <c r="J80" s="226" t="s">
        <v>14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6">
        <v>6</v>
      </c>
      <c r="J81" s="226" t="s">
        <v>15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6">
        <v>7</v>
      </c>
      <c r="J82" s="226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6">
        <v>8</v>
      </c>
      <c r="J83" s="226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6">
        <v>10</v>
      </c>
      <c r="J84" s="226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7">
        <v>12</v>
      </c>
      <c r="J85" s="227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6">
        <v>19</v>
      </c>
      <c r="J86" s="226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6">
        <v>20</v>
      </c>
      <c r="J87" s="226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6">
        <v>31</v>
      </c>
      <c r="J88" s="226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6">
        <v>32</v>
      </c>
      <c r="J89" s="226" t="s">
        <v>37</v>
      </c>
      <c r="K89" s="54"/>
      <c r="L89" s="31"/>
    </row>
    <row r="90" spans="8:30" ht="13.5" customHeight="1">
      <c r="H90" s="166">
        <f>SUM(H50:H89)</f>
        <v>149129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32" sqref="H32"/>
    </sheetView>
  </sheetViews>
  <sheetFormatPr defaultRowHeight="13.5"/>
  <cols>
    <col min="1" max="1" width="5.625" style="311" customWidth="1"/>
    <col min="2" max="2" width="19.5" style="311" customWidth="1"/>
    <col min="3" max="4" width="13.25" style="311" customWidth="1"/>
    <col min="5" max="5" width="11.875" style="311" customWidth="1"/>
    <col min="6" max="6" width="15.125" style="311" customWidth="1"/>
    <col min="7" max="7" width="15" style="311" customWidth="1"/>
    <col min="8" max="8" width="15.5" style="311" customWidth="1"/>
    <col min="9" max="9" width="18.375" style="311" customWidth="1"/>
    <col min="10" max="10" width="17.125" style="311" customWidth="1"/>
    <col min="11" max="11" width="18.5" style="311" customWidth="1"/>
    <col min="12" max="12" width="16.875" style="311" customWidth="1"/>
    <col min="13" max="13" width="15.125" style="311" customWidth="1"/>
    <col min="14" max="16384" width="9" style="311"/>
  </cols>
  <sheetData>
    <row r="1" spans="1:12" ht="22.5" customHeight="1">
      <c r="A1" s="567" t="s">
        <v>234</v>
      </c>
      <c r="B1" s="568"/>
      <c r="C1" s="568"/>
      <c r="D1" s="568"/>
      <c r="E1" s="568"/>
      <c r="F1" s="568"/>
      <c r="G1" s="568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7" t="s">
        <v>220</v>
      </c>
      <c r="J2" s="407" t="s">
        <v>220</v>
      </c>
      <c r="K2" s="411" t="s">
        <v>211</v>
      </c>
      <c r="L2" s="411" t="s">
        <v>226</v>
      </c>
    </row>
    <row r="3" spans="1:12">
      <c r="I3" s="40" t="s">
        <v>85</v>
      </c>
      <c r="J3" s="408">
        <v>166058</v>
      </c>
      <c r="K3" s="40" t="s">
        <v>85</v>
      </c>
      <c r="L3" s="412">
        <v>165764</v>
      </c>
    </row>
    <row r="4" spans="1:12">
      <c r="I4" s="5" t="s">
        <v>106</v>
      </c>
      <c r="J4" s="408">
        <v>105283</v>
      </c>
      <c r="K4" s="5" t="s">
        <v>106</v>
      </c>
      <c r="L4" s="412">
        <v>99006</v>
      </c>
    </row>
    <row r="5" spans="1:12">
      <c r="I5" s="18" t="s">
        <v>88</v>
      </c>
      <c r="J5" s="408">
        <v>98060</v>
      </c>
      <c r="K5" s="18" t="s">
        <v>88</v>
      </c>
      <c r="L5" s="412">
        <v>86902</v>
      </c>
    </row>
    <row r="6" spans="1:12">
      <c r="I6" s="18" t="s">
        <v>117</v>
      </c>
      <c r="J6" s="408">
        <v>79904</v>
      </c>
      <c r="K6" s="18" t="s">
        <v>117</v>
      </c>
      <c r="L6" s="412">
        <v>71785</v>
      </c>
    </row>
    <row r="7" spans="1:12">
      <c r="I7" s="18" t="s">
        <v>114</v>
      </c>
      <c r="J7" s="408">
        <v>70167</v>
      </c>
      <c r="K7" s="18" t="s">
        <v>114</v>
      </c>
      <c r="L7" s="412">
        <v>69547</v>
      </c>
    </row>
    <row r="8" spans="1:12">
      <c r="I8" s="18" t="s">
        <v>108</v>
      </c>
      <c r="J8" s="408">
        <v>61344</v>
      </c>
      <c r="K8" s="18" t="s">
        <v>108</v>
      </c>
      <c r="L8" s="412">
        <v>68878</v>
      </c>
    </row>
    <row r="9" spans="1:12">
      <c r="I9" s="18" t="s">
        <v>157</v>
      </c>
      <c r="J9" s="408">
        <v>56700</v>
      </c>
      <c r="K9" s="18" t="s">
        <v>157</v>
      </c>
      <c r="L9" s="412">
        <v>49710</v>
      </c>
    </row>
    <row r="10" spans="1:12">
      <c r="I10" s="18" t="s">
        <v>87</v>
      </c>
      <c r="J10" s="408">
        <v>52761</v>
      </c>
      <c r="K10" s="18" t="s">
        <v>87</v>
      </c>
      <c r="L10" s="412">
        <v>58729</v>
      </c>
    </row>
    <row r="11" spans="1:12">
      <c r="I11" s="18" t="s">
        <v>111</v>
      </c>
      <c r="J11" s="408">
        <v>45702</v>
      </c>
      <c r="K11" s="18" t="s">
        <v>111</v>
      </c>
      <c r="L11" s="412">
        <v>34691</v>
      </c>
    </row>
    <row r="12" spans="1:12" ht="14.25" thickBot="1">
      <c r="I12" s="18" t="s">
        <v>109</v>
      </c>
      <c r="J12" s="409">
        <v>45070</v>
      </c>
      <c r="K12" s="18" t="s">
        <v>109</v>
      </c>
      <c r="L12" s="413">
        <v>36864</v>
      </c>
    </row>
    <row r="13" spans="1:12" ht="15.75" thickTop="1" thickBot="1">
      <c r="A13" s="65"/>
      <c r="B13" s="212"/>
      <c r="C13" s="313"/>
      <c r="D13" s="314"/>
      <c r="E13" s="65"/>
      <c r="F13" s="39"/>
      <c r="G13" s="39"/>
      <c r="I13" s="120" t="s">
        <v>8</v>
      </c>
      <c r="J13" s="446">
        <v>1111148</v>
      </c>
      <c r="K13" s="35" t="s">
        <v>9</v>
      </c>
      <c r="L13" s="176">
        <v>1044167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5" t="s">
        <v>224</v>
      </c>
      <c r="K23" s="492" t="s">
        <v>224</v>
      </c>
      <c r="L23" s="22" t="s">
        <v>71</v>
      </c>
      <c r="M23" s="8"/>
    </row>
    <row r="24" spans="9:14">
      <c r="I24" s="408">
        <f t="shared" ref="I24:I33" si="0">SUM(J3)</f>
        <v>166058</v>
      </c>
      <c r="J24" s="40" t="s">
        <v>85</v>
      </c>
      <c r="K24" s="408">
        <f>SUM(I24)</f>
        <v>166058</v>
      </c>
      <c r="L24" s="537">
        <v>161877</v>
      </c>
      <c r="M24" s="141"/>
      <c r="N24" s="1"/>
    </row>
    <row r="25" spans="9:14">
      <c r="I25" s="408">
        <f t="shared" si="0"/>
        <v>105283</v>
      </c>
      <c r="J25" s="5" t="s">
        <v>106</v>
      </c>
      <c r="K25" s="408">
        <f t="shared" ref="K25:K33" si="1">SUM(I25)</f>
        <v>105283</v>
      </c>
      <c r="L25" s="537">
        <v>101348</v>
      </c>
      <c r="M25" s="179"/>
      <c r="N25" s="1"/>
    </row>
    <row r="26" spans="9:14">
      <c r="I26" s="408">
        <f t="shared" si="0"/>
        <v>98060</v>
      </c>
      <c r="J26" s="18" t="s">
        <v>88</v>
      </c>
      <c r="K26" s="408">
        <f t="shared" si="1"/>
        <v>98060</v>
      </c>
      <c r="L26" s="537">
        <v>105825</v>
      </c>
      <c r="M26" s="141"/>
      <c r="N26" s="1"/>
    </row>
    <row r="27" spans="9:14">
      <c r="I27" s="408">
        <f t="shared" si="0"/>
        <v>79904</v>
      </c>
      <c r="J27" s="18" t="s">
        <v>117</v>
      </c>
      <c r="K27" s="408">
        <f t="shared" si="1"/>
        <v>79904</v>
      </c>
      <c r="L27" s="537">
        <v>96560</v>
      </c>
      <c r="M27" s="141"/>
      <c r="N27" s="1"/>
    </row>
    <row r="28" spans="9:14">
      <c r="I28" s="408">
        <f t="shared" si="0"/>
        <v>70167</v>
      </c>
      <c r="J28" s="18" t="s">
        <v>114</v>
      </c>
      <c r="K28" s="408">
        <f t="shared" si="1"/>
        <v>70167</v>
      </c>
      <c r="L28" s="537">
        <v>68998</v>
      </c>
      <c r="M28" s="141"/>
      <c r="N28" s="2"/>
    </row>
    <row r="29" spans="9:14">
      <c r="I29" s="408">
        <f t="shared" si="0"/>
        <v>61344</v>
      </c>
      <c r="J29" s="18" t="s">
        <v>108</v>
      </c>
      <c r="K29" s="408">
        <f t="shared" si="1"/>
        <v>61344</v>
      </c>
      <c r="L29" s="537">
        <v>51579</v>
      </c>
      <c r="M29" s="141"/>
      <c r="N29" s="1"/>
    </row>
    <row r="30" spans="9:14">
      <c r="I30" s="408">
        <f t="shared" si="0"/>
        <v>56700</v>
      </c>
      <c r="J30" s="18" t="s">
        <v>157</v>
      </c>
      <c r="K30" s="408">
        <f t="shared" si="1"/>
        <v>56700</v>
      </c>
      <c r="L30" s="537">
        <v>57152</v>
      </c>
      <c r="M30" s="141"/>
      <c r="N30" s="1"/>
    </row>
    <row r="31" spans="9:14">
      <c r="I31" s="408">
        <f t="shared" si="0"/>
        <v>52761</v>
      </c>
      <c r="J31" s="18" t="s">
        <v>87</v>
      </c>
      <c r="K31" s="408">
        <f t="shared" si="1"/>
        <v>52761</v>
      </c>
      <c r="L31" s="537">
        <v>51687</v>
      </c>
      <c r="M31" s="141"/>
      <c r="N31" s="1"/>
    </row>
    <row r="32" spans="9:14">
      <c r="I32" s="408">
        <f t="shared" si="0"/>
        <v>45702</v>
      </c>
      <c r="J32" s="18" t="s">
        <v>111</v>
      </c>
      <c r="K32" s="408">
        <f t="shared" si="1"/>
        <v>45702</v>
      </c>
      <c r="L32" s="537">
        <v>44508</v>
      </c>
      <c r="M32" s="141"/>
      <c r="N32" s="37"/>
    </row>
    <row r="33" spans="8:14">
      <c r="I33" s="408">
        <f t="shared" si="0"/>
        <v>45070</v>
      </c>
      <c r="J33" s="18" t="s">
        <v>109</v>
      </c>
      <c r="K33" s="408">
        <f t="shared" si="1"/>
        <v>45070</v>
      </c>
      <c r="L33" s="538">
        <v>44109</v>
      </c>
      <c r="M33" s="141"/>
      <c r="N33" s="37"/>
    </row>
    <row r="34" spans="8:14" ht="14.25" thickBot="1">
      <c r="H34" s="8"/>
      <c r="I34" s="173">
        <f>SUM(J13-(I24+I25+I26+I27+I28+I29+I30+I31+I32+I33))</f>
        <v>330099</v>
      </c>
      <c r="J34" s="108" t="s">
        <v>134</v>
      </c>
      <c r="K34" s="173">
        <f>SUM(I34)</f>
        <v>330099</v>
      </c>
      <c r="L34" s="173" t="s">
        <v>86</v>
      </c>
    </row>
    <row r="35" spans="8:14" ht="15.75" thickTop="1" thickBot="1">
      <c r="H35" s="8"/>
      <c r="I35" s="468">
        <f>SUM(I24:I34)</f>
        <v>1111148</v>
      </c>
      <c r="J35" s="192" t="s">
        <v>9</v>
      </c>
      <c r="K35" s="174">
        <f>SUM(J13)</f>
        <v>1111148</v>
      </c>
      <c r="L35" s="194">
        <v>1098259</v>
      </c>
    </row>
    <row r="36" spans="8:14" ht="14.25" thickTop="1"/>
    <row r="37" spans="8:14">
      <c r="I37" s="465" t="s">
        <v>215</v>
      </c>
      <c r="J37" s="65"/>
      <c r="K37" s="492" t="s">
        <v>215</v>
      </c>
    </row>
    <row r="38" spans="8:14">
      <c r="I38" s="412">
        <f>SUM(L3)</f>
        <v>165764</v>
      </c>
      <c r="J38" s="40" t="s">
        <v>85</v>
      </c>
      <c r="K38" s="412">
        <f>SUM(I38)</f>
        <v>165764</v>
      </c>
    </row>
    <row r="39" spans="8:14">
      <c r="I39" s="412">
        <f t="shared" ref="I39:I47" si="2">SUM(L4)</f>
        <v>99006</v>
      </c>
      <c r="J39" s="5" t="s">
        <v>106</v>
      </c>
      <c r="K39" s="412">
        <f t="shared" ref="K39:K47" si="3">SUM(I39)</f>
        <v>99006</v>
      </c>
    </row>
    <row r="40" spans="8:14">
      <c r="I40" s="412">
        <f t="shared" si="2"/>
        <v>86902</v>
      </c>
      <c r="J40" s="18" t="s">
        <v>88</v>
      </c>
      <c r="K40" s="412">
        <f t="shared" si="3"/>
        <v>86902</v>
      </c>
    </row>
    <row r="41" spans="8:14">
      <c r="I41" s="412">
        <f t="shared" si="2"/>
        <v>71785</v>
      </c>
      <c r="J41" s="18" t="s">
        <v>117</v>
      </c>
      <c r="K41" s="412">
        <f t="shared" si="3"/>
        <v>71785</v>
      </c>
    </row>
    <row r="42" spans="8:14">
      <c r="I42" s="412">
        <f t="shared" si="2"/>
        <v>69547</v>
      </c>
      <c r="J42" s="18" t="s">
        <v>114</v>
      </c>
      <c r="K42" s="412">
        <f t="shared" si="3"/>
        <v>69547</v>
      </c>
    </row>
    <row r="43" spans="8:14">
      <c r="I43" s="412">
        <f>SUM(L8)</f>
        <v>68878</v>
      </c>
      <c r="J43" s="18" t="s">
        <v>108</v>
      </c>
      <c r="K43" s="412">
        <f t="shared" si="3"/>
        <v>68878</v>
      </c>
    </row>
    <row r="44" spans="8:14">
      <c r="I44" s="412">
        <f t="shared" si="2"/>
        <v>49710</v>
      </c>
      <c r="J44" s="18" t="s">
        <v>157</v>
      </c>
      <c r="K44" s="412">
        <f t="shared" si="3"/>
        <v>49710</v>
      </c>
    </row>
    <row r="45" spans="8:14">
      <c r="I45" s="412">
        <f>SUM(L10)</f>
        <v>58729</v>
      </c>
      <c r="J45" s="18" t="s">
        <v>87</v>
      </c>
      <c r="K45" s="412">
        <f t="shared" si="3"/>
        <v>58729</v>
      </c>
    </row>
    <row r="46" spans="8:14">
      <c r="I46" s="412">
        <f t="shared" si="2"/>
        <v>34691</v>
      </c>
      <c r="J46" s="18" t="s">
        <v>111</v>
      </c>
      <c r="K46" s="412">
        <f t="shared" si="3"/>
        <v>34691</v>
      </c>
      <c r="M46" s="8"/>
    </row>
    <row r="47" spans="8:14" ht="14.25" thickBot="1">
      <c r="I47" s="412">
        <f t="shared" si="2"/>
        <v>36864</v>
      </c>
      <c r="J47" s="18" t="s">
        <v>109</v>
      </c>
      <c r="K47" s="412">
        <f t="shared" si="3"/>
        <v>36864</v>
      </c>
      <c r="M47" s="8"/>
    </row>
    <row r="48" spans="8:14" ht="15" thickTop="1" thickBot="1">
      <c r="I48" s="157">
        <f>SUM(L13-(I38+I39+I40+I41+I42+I43+I44+I45+I46+I47))</f>
        <v>302291</v>
      </c>
      <c r="J48" s="103" t="s">
        <v>134</v>
      </c>
      <c r="K48" s="158">
        <f>SUM(I48)</f>
        <v>302291</v>
      </c>
    </row>
    <row r="49" spans="1:12" ht="15" thickTop="1" thickBot="1">
      <c r="I49" s="527">
        <f>SUM(I38:I48)</f>
        <v>1044167</v>
      </c>
      <c r="J49" s="467" t="s">
        <v>200</v>
      </c>
      <c r="K49" s="175">
        <f>SUM(L13)</f>
        <v>1044167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220</v>
      </c>
      <c r="D51" s="12" t="s">
        <v>211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166058</v>
      </c>
      <c r="D52" s="6">
        <f t="shared" ref="D52:D61" si="5">SUM(I38)</f>
        <v>165764</v>
      </c>
      <c r="E52" s="41">
        <f t="shared" ref="E52:E61" si="6">SUM(K24/L24*100)</f>
        <v>102.58282523150292</v>
      </c>
      <c r="F52" s="41">
        <f t="shared" ref="F52:F62" si="7">SUM(C52/D52*100)</f>
        <v>100.17736058492797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105283</v>
      </c>
      <c r="D53" s="6">
        <f t="shared" si="5"/>
        <v>99006</v>
      </c>
      <c r="E53" s="41">
        <f t="shared" si="6"/>
        <v>103.88266172001421</v>
      </c>
      <c r="F53" s="41">
        <f t="shared" si="7"/>
        <v>106.34001979677998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98060</v>
      </c>
      <c r="D54" s="6">
        <f t="shared" si="5"/>
        <v>86902</v>
      </c>
      <c r="E54" s="41">
        <f t="shared" si="6"/>
        <v>92.662414363335699</v>
      </c>
      <c r="F54" s="41">
        <f t="shared" si="7"/>
        <v>112.83975052357829</v>
      </c>
      <c r="G54" s="40"/>
      <c r="I54" s="8"/>
    </row>
    <row r="55" spans="1:12" s="58" customFormat="1">
      <c r="A55" s="251">
        <v>4</v>
      </c>
      <c r="B55" s="18" t="s">
        <v>117</v>
      </c>
      <c r="C55" s="460">
        <f t="shared" si="4"/>
        <v>79904</v>
      </c>
      <c r="D55" s="460">
        <f t="shared" si="5"/>
        <v>71785</v>
      </c>
      <c r="E55" s="232">
        <f t="shared" si="6"/>
        <v>82.750621375310686</v>
      </c>
      <c r="F55" s="232">
        <f t="shared" si="7"/>
        <v>111.31016229017203</v>
      </c>
      <c r="G55" s="410"/>
    </row>
    <row r="56" spans="1:12">
      <c r="A56" s="28">
        <v>5</v>
      </c>
      <c r="B56" s="18" t="s">
        <v>114</v>
      </c>
      <c r="C56" s="6">
        <f t="shared" si="4"/>
        <v>70167</v>
      </c>
      <c r="D56" s="460">
        <f t="shared" si="5"/>
        <v>69547</v>
      </c>
      <c r="E56" s="41">
        <f t="shared" si="6"/>
        <v>101.69425200730456</v>
      </c>
      <c r="F56" s="41">
        <f t="shared" si="7"/>
        <v>100.89148345723035</v>
      </c>
      <c r="G56" s="40"/>
    </row>
    <row r="57" spans="1:12">
      <c r="A57" s="28">
        <v>6</v>
      </c>
      <c r="B57" s="18" t="s">
        <v>108</v>
      </c>
      <c r="C57" s="6">
        <f t="shared" si="4"/>
        <v>61344</v>
      </c>
      <c r="D57" s="6">
        <f t="shared" si="5"/>
        <v>68878</v>
      </c>
      <c r="E57" s="41">
        <f t="shared" si="6"/>
        <v>118.93212353864946</v>
      </c>
      <c r="F57" s="41">
        <f t="shared" si="7"/>
        <v>89.061819448880627</v>
      </c>
      <c r="G57" s="40"/>
    </row>
    <row r="58" spans="1:12" s="58" customFormat="1">
      <c r="A58" s="251">
        <v>7</v>
      </c>
      <c r="B58" s="18" t="s">
        <v>157</v>
      </c>
      <c r="C58" s="460">
        <f t="shared" si="4"/>
        <v>56700</v>
      </c>
      <c r="D58" s="460">
        <f t="shared" si="5"/>
        <v>49710</v>
      </c>
      <c r="E58" s="232">
        <f t="shared" si="6"/>
        <v>99.20912653975364</v>
      </c>
      <c r="F58" s="232">
        <f t="shared" si="7"/>
        <v>114.06155703077852</v>
      </c>
      <c r="G58" s="410"/>
    </row>
    <row r="59" spans="1:12">
      <c r="A59" s="28">
        <v>8</v>
      </c>
      <c r="B59" s="18" t="s">
        <v>87</v>
      </c>
      <c r="C59" s="6">
        <f t="shared" si="4"/>
        <v>52761</v>
      </c>
      <c r="D59" s="6">
        <f t="shared" si="5"/>
        <v>58729</v>
      </c>
      <c r="E59" s="41">
        <f t="shared" si="6"/>
        <v>102.07789192640315</v>
      </c>
      <c r="F59" s="41">
        <f t="shared" si="7"/>
        <v>89.838069778133459</v>
      </c>
      <c r="G59" s="40"/>
    </row>
    <row r="60" spans="1:12">
      <c r="A60" s="28">
        <v>9</v>
      </c>
      <c r="B60" s="18" t="s">
        <v>111</v>
      </c>
      <c r="C60" s="6">
        <f t="shared" si="4"/>
        <v>45702</v>
      </c>
      <c r="D60" s="6">
        <f t="shared" si="5"/>
        <v>34691</v>
      </c>
      <c r="E60" s="41">
        <f t="shared" si="6"/>
        <v>102.68266379077919</v>
      </c>
      <c r="F60" s="41">
        <f t="shared" si="7"/>
        <v>131.74022080654925</v>
      </c>
      <c r="G60" s="40"/>
    </row>
    <row r="61" spans="1:12" ht="14.25" thickBot="1">
      <c r="A61" s="108">
        <v>10</v>
      </c>
      <c r="B61" s="18" t="s">
        <v>109</v>
      </c>
      <c r="C61" s="111">
        <f t="shared" si="4"/>
        <v>45070</v>
      </c>
      <c r="D61" s="111">
        <f t="shared" si="5"/>
        <v>36864</v>
      </c>
      <c r="E61" s="102">
        <f t="shared" si="6"/>
        <v>102.17869369063004</v>
      </c>
      <c r="F61" s="102">
        <f t="shared" si="7"/>
        <v>122.26019965277777</v>
      </c>
      <c r="G61" s="103"/>
    </row>
    <row r="62" spans="1:12" ht="14.25" thickTop="1">
      <c r="A62" s="190"/>
      <c r="B62" s="163" t="s">
        <v>83</v>
      </c>
      <c r="C62" s="191">
        <f>SUM(J13)</f>
        <v>1111148</v>
      </c>
      <c r="D62" s="191">
        <f>SUM(L13)</f>
        <v>1044167</v>
      </c>
      <c r="E62" s="193">
        <f>SUM(C62/L35)*100</f>
        <v>101.17358473729784</v>
      </c>
      <c r="F62" s="193">
        <f t="shared" si="7"/>
        <v>106.41477847892146</v>
      </c>
      <c r="G62" s="200">
        <v>60.6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2018-04-05T00:47:34Z</cp:lastPrinted>
  <dcterms:created xsi:type="dcterms:W3CDTF">2004-08-12T01:21:30Z</dcterms:created>
  <dcterms:modified xsi:type="dcterms:W3CDTF">2018-04-05T05:35:39Z</dcterms:modified>
</cp:coreProperties>
</file>