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国持作業\統計\統計作成\HP用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'!$A$1:$O$74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D23" i="8" l="1"/>
  <c r="O45" i="46" l="1"/>
  <c r="N88" i="51" l="1"/>
  <c r="N58" i="51"/>
  <c r="N29" i="51"/>
  <c r="N88" i="55"/>
  <c r="N58" i="55"/>
  <c r="N29" i="55"/>
  <c r="N88" i="56"/>
  <c r="N58" i="56"/>
  <c r="N29" i="56"/>
  <c r="N88" i="49"/>
  <c r="N58" i="49"/>
  <c r="N29" i="49"/>
  <c r="N88" i="48"/>
  <c r="N58" i="48"/>
  <c r="O58" i="48" s="1"/>
  <c r="N29" i="48"/>
  <c r="N75" i="47"/>
  <c r="N47" i="47"/>
  <c r="N23" i="47"/>
  <c r="N70" i="46"/>
  <c r="N46" i="46"/>
  <c r="N21" i="46"/>
  <c r="N90" i="54" l="1"/>
  <c r="N60" i="54"/>
  <c r="N30" i="54"/>
  <c r="D55" i="13" l="1"/>
  <c r="L12" i="41" l="1"/>
  <c r="L13" i="41"/>
  <c r="L14" i="41"/>
  <c r="L15" i="41"/>
  <c r="L16" i="41"/>
  <c r="L11" i="41"/>
  <c r="H44" i="15" l="1"/>
  <c r="C55" i="44" l="1"/>
  <c r="J43" i="7" l="1"/>
  <c r="N87" i="56" l="1"/>
  <c r="N86" i="56"/>
  <c r="N85" i="56"/>
  <c r="N84" i="56"/>
  <c r="N57" i="56"/>
  <c r="N56" i="56"/>
  <c r="O56" i="56" s="1"/>
  <c r="N55" i="56"/>
  <c r="O55" i="56" s="1"/>
  <c r="N54" i="56"/>
  <c r="N28" i="56"/>
  <c r="O27" i="56"/>
  <c r="N27" i="56"/>
  <c r="N26" i="56"/>
  <c r="N25" i="56"/>
  <c r="O87" i="56" l="1"/>
  <c r="O88" i="56"/>
  <c r="O86" i="56"/>
  <c r="O85" i="56"/>
  <c r="O28" i="56"/>
  <c r="O29" i="56"/>
  <c r="O26" i="56"/>
  <c r="N87" i="55"/>
  <c r="N86" i="55"/>
  <c r="O86" i="55" s="1"/>
  <c r="N85" i="55"/>
  <c r="O85" i="55" s="1"/>
  <c r="N84" i="55"/>
  <c r="N57" i="55"/>
  <c r="N56" i="55"/>
  <c r="O56" i="55" s="1"/>
  <c r="N55" i="55"/>
  <c r="N54" i="55"/>
  <c r="O55" i="55" s="1"/>
  <c r="N28" i="55"/>
  <c r="N27" i="55"/>
  <c r="O27" i="55" s="1"/>
  <c r="N26" i="55"/>
  <c r="N25" i="55"/>
  <c r="O87" i="55" l="1"/>
  <c r="O88" i="55"/>
  <c r="O58" i="55"/>
  <c r="O28" i="55"/>
  <c r="O29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O60" i="54" s="1"/>
  <c r="N27" i="54"/>
  <c r="N28" i="54"/>
  <c r="N29" i="54"/>
  <c r="O30" i="54" s="1"/>
  <c r="N26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O29" i="51" s="1"/>
  <c r="N27" i="51"/>
  <c r="N26" i="51"/>
  <c r="N87" i="49"/>
  <c r="N86" i="49"/>
  <c r="N85" i="49"/>
  <c r="O85" i="49" s="1"/>
  <c r="N57" i="49"/>
  <c r="N56" i="49"/>
  <c r="N55" i="49"/>
  <c r="O55" i="49" s="1"/>
  <c r="N28" i="49"/>
  <c r="O29" i="49" s="1"/>
  <c r="N27" i="49"/>
  <c r="N26" i="49"/>
  <c r="O26" i="49" s="1"/>
  <c r="N85" i="48"/>
  <c r="N86" i="48"/>
  <c r="N87" i="48"/>
  <c r="N57" i="48"/>
  <c r="N28" i="48"/>
  <c r="O29" i="48" s="1"/>
  <c r="N27" i="48"/>
  <c r="O27" i="48" s="1"/>
  <c r="N26" i="48"/>
  <c r="O26" i="48"/>
  <c r="N74" i="47"/>
  <c r="N73" i="47"/>
  <c r="N72" i="47"/>
  <c r="O72" i="47" s="1"/>
  <c r="N46" i="47"/>
  <c r="O47" i="47" s="1"/>
  <c r="N45" i="47"/>
  <c r="N44" i="47"/>
  <c r="N22" i="47"/>
  <c r="O23" i="47" s="1"/>
  <c r="N21" i="47"/>
  <c r="N20" i="47"/>
  <c r="O20" i="47" s="1"/>
  <c r="N69" i="46"/>
  <c r="N68" i="46"/>
  <c r="N67" i="46"/>
  <c r="O67" i="46" s="1"/>
  <c r="N45" i="46"/>
  <c r="O46" i="46" s="1"/>
  <c r="N44" i="46"/>
  <c r="N43" i="46"/>
  <c r="O43" i="46" s="1"/>
  <c r="N20" i="46"/>
  <c r="O21" i="46" s="1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8" i="49" l="1"/>
  <c r="O57" i="49"/>
  <c r="O87" i="48"/>
  <c r="O88" i="48"/>
  <c r="O73" i="47"/>
  <c r="O70" i="46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0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<sst xmlns="http://schemas.openxmlformats.org/spreadsheetml/2006/main" count="1320" uniqueCount="236">
  <si>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</si>
  <si>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</si>
  <si>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</si>
  <si>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</si>
  <si>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</si>
  <si>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</si>
  <si>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</si>
  <si>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</si>
  <si>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</si>
  <si>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</si>
  <si>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</si>
  <si>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</si>
  <si>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</si>
  <si>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</si>
  <si>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</si>
  <si>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</si>
  <si>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</si>
  <si>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</si>
  <si>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</si>
  <si>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</si>
  <si>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</si>
  <si>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</si>
  <si>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</si>
  <si>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</si>
  <si>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</si>
  <si>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</si>
  <si>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</si>
  <si>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</si>
  <si>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</si>
  <si>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</si>
  <si>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</si>
  <si>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</si>
  <si>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</si>
  <si>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</si>
  <si>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</si>
  <si>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</si>
  <si>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</si>
  <si>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</si>
  <si>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</si>
  <si>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</si>
  <si>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</si>
  <si>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</si>
  <si>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</si>
  <si>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</si>
  <si>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</si>
  <si>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</si>
  <si>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</si>
  <si>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</si>
  <si>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</si>
  <si>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</si>
  <si>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</si>
  <si>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</si>
  <si>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</si>
  <si>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</si>
  <si>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</si>
  <si>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</si>
  <si>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</si>
  <si>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</si>
  <si>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</si>
  <si>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</si>
  <si>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</si>
  <si>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</si>
  <si>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</si>
  <si>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</si>
  <si>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</si>
  <si>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</si>
  <si>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</si>
  <si>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</si>
  <si>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</si>
  <si>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</si>
  <si>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</si>
  <si>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</si>
  <si>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</si>
  <si>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</si>
  <si>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</si>
  <si>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</si>
  <si>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</si>
  <si>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</si>
  <si>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</si>
  <si>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</si>
  <si>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</si>
  <si>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</si>
  <si>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</si>
  <si>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</si>
  <si>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</si>
  <si>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</si>
  <si>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</si>
  <si>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</si>
  <si>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</si>
  <si>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</si>
  <si>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</si>
  <si>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</si>
  <si>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</si>
  <si>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</si>
  <si>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</si>
  <si>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</si>
  <si>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</si>
  <si>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</si>
  <si>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</si>
  <si>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</si>
  <si>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</si>
  <si>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</si>
  <si>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</si>
  <si>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</si>
  <si>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</si>
  <si>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</si>
  <si>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</si>
  <si>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</si>
  <si>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</si>
  <si>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</si>
  <si>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</si>
  <si>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</si>
  <si>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</si>
  <si>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</si>
  <si>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</si>
  <si>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</si>
  <si>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</si>
  <si>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</si>
  <si>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</si>
  <si>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</si>
  <si>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</si>
  <si>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</si>
  <si>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</si>
  <si>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</si>
  <si>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</si>
  <si>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</si>
  <si>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</si>
  <si>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</si>
  <si>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</si>
  <si>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</si>
  <si>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</si>
  <si>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</si>
  <si>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</si>
  <si>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</si>
  <si>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</si>
  <si>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</si>
  <si>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</si>
  <si>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</si>
  <si>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</si>
  <si>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</si>
  <si>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</si>
  <si>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</si>
  <si>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</si>
  <si>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</si>
  <si>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</si>
  <si>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</si>
  <si>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</si>
  <si>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</si>
  <si>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</si>
  <si>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</si>
  <si>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</si>
  <si>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</si>
  <si>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</si>
  <si>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</si>
  <si>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</si>
  <si>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</si>
  <si>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</si>
  <si>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</si>
  <si>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</si>
  <si>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</si>
  <si>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</si>
  <si>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</si>
  <si>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</si>
  <si>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</si>
  <si>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</si>
  <si>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</si>
  <si>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</si>
  <si>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</si>
  <si>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</si>
  <si>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</si>
  <si>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</si>
  <si>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</si>
  <si>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</si>
  <si>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</si>
  <si>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</si>
  <si>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</si>
  <si>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</si>
  <si>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</si>
  <si>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</si>
  <si>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</si>
  <si>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</si>
  <si>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</si>
  <si>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</si>
  <si>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</si>
  <si>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</si>
  <si>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</si>
  <si>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</si>
  <si>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</si>
  <si>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</si>
  <si>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</si>
  <si>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</si>
  <si>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</si>
  <si>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</si>
  <si>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</si>
  <si>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</si>
  <si>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</si>
  <si>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</si>
  <si>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</si>
  <si>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</si>
  <si>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</si>
  <si>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</si>
  <si>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</si>
  <si>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</si>
  <si>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</si>
  <si>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</si>
  <si>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</si>
  <si>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</si>
  <si>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</si>
  <si>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</si>
  <si>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</si>
  <si>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その他の日用品</t>
    <rPh sb="2" eb="3">
      <t>タ</t>
    </rPh>
    <rPh sb="4" eb="7">
      <t>ニチヨウヒン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</si>
  <si>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</si>
  <si>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</si>
  <si>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</si>
  <si>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</si>
  <si>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</si>
  <si>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</si>
  <si>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</si>
  <si>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米</t>
    <rPh sb="0" eb="1">
      <t>コメ</t>
    </rPh>
    <phoneticPr fontId="2"/>
  </si>
  <si>
    <t>40品目合計</t>
    <rPh sb="2" eb="4">
      <t>ヒンモク</t>
    </rPh>
    <rPh sb="4" eb="6">
      <t>ゴウケイ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</si>
  <si>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</si>
  <si>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（平成30年1月分倉庫統計）</t>
    <rPh sb="1" eb="3">
      <t>ヘイセイ</t>
    </rPh>
    <rPh sb="5" eb="6">
      <t>ネン</t>
    </rPh>
    <rPh sb="7" eb="8">
      <t>７ガツ</t>
    </rPh>
    <rPh sb="8" eb="9">
      <t>ブン</t>
    </rPh>
    <rPh sb="9" eb="11">
      <t>ソウコ</t>
    </rPh>
    <rPh sb="11" eb="13">
      <t>トウケイ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</si>
  <si>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2"/>
  </si>
  <si>
    <t>平成30年1月所管面（1～3類）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</si>
  <si>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t>平成30年</t>
    <rPh sb="0" eb="2">
      <t>ヘイセイ</t>
    </rPh>
    <rPh sb="4" eb="5">
      <t>ネン</t>
    </rPh>
    <phoneticPr fontId="2"/>
  </si>
  <si>
    <t>　　　　　　　　　　　　　　　　平成30年1月末上位10品目入庫高(県合計）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</si>
  <si>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</si>
  <si>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</si>
  <si>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</si>
  <si>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　　　　　　　　　　　　平成30年1月末上位１０品目保管残高（県合計）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</si>
  <si>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30年</t>
    <rPh sb="2" eb="3">
      <t>ネン</t>
    </rPh>
    <phoneticPr fontId="2"/>
  </si>
  <si>
    <t>2，987　㎡</t>
    <phoneticPr fontId="2"/>
  </si>
  <si>
    <r>
      <t>83，615 m</t>
    </r>
    <r>
      <rPr>
        <sz val="8"/>
        <rFont val="ＭＳ Ｐゴシック"/>
        <family val="3"/>
        <charset val="128"/>
      </rPr>
      <t>3</t>
    </r>
    <phoneticPr fontId="2"/>
  </si>
  <si>
    <t>8，848 ㎡</t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</si>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</sst>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5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38" fontId="1" fillId="0" borderId="21" xfId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38" fontId="1" fillId="0" borderId="9" xfId="1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1" fillId="0" borderId="47" xfId="1" applyFill="1" applyBorder="1"/>
    <xf numFmtId="179" fontId="1" fillId="0" borderId="11" xfId="1" applyNumberFormat="1" applyBorder="1"/>
    <xf numFmtId="0" fontId="1" fillId="0" borderId="39" xfId="0" applyFont="1" applyBorder="1"/>
    <xf numFmtId="38" fontId="1" fillId="0" borderId="40" xfId="1" applyBorder="1"/>
    <xf numFmtId="179" fontId="1" fillId="0" borderId="42" xfId="1" applyNumberFormat="1" applyBorder="1"/>
    <xf numFmtId="38" fontId="1" fillId="0" borderId="43" xfId="1" applyFill="1" applyBorder="1"/>
    <xf numFmtId="38" fontId="0" fillId="0" borderId="12" xfId="1" applyFont="1" applyFill="1" applyBorder="1"/>
    <xf numFmtId="38" fontId="0" fillId="0" borderId="39" xfId="1" applyFont="1" applyFill="1" applyBorder="1"/>
    <xf numFmtId="38" fontId="1" fillId="0" borderId="38" xfId="1" applyFill="1" applyBorder="1"/>
    <xf numFmtId="0" fontId="0" fillId="0" borderId="12" xfId="0" applyBorder="1"/>
    <xf numFmtId="38" fontId="0" fillId="0" borderId="9" xfId="1" applyFont="1" applyBorder="1"/>
    <xf numFmtId="38" fontId="1" fillId="0" borderId="10" xfId="1" applyBorder="1"/>
    <xf numFmtId="38" fontId="0" fillId="0" borderId="9" xfId="1" applyFont="1" applyFill="1" applyBorder="1"/>
    <xf numFmtId="38" fontId="1" fillId="0" borderId="21" xfId="1" applyBorder="1"/>
    <xf numFmtId="0" fontId="1" fillId="0" borderId="39" xfId="0" applyFont="1" applyFill="1" applyBorder="1"/>
    <xf numFmtId="38" fontId="1" fillId="0" borderId="40" xfId="1" applyFill="1" applyBorder="1"/>
    <xf numFmtId="38" fontId="0" fillId="20" borderId="1" xfId="1" applyFont="1" applyFill="1" applyBorder="1"/>
    <xf numFmtId="38" fontId="1" fillId="20" borderId="1" xfId="1" applyFont="1" applyFill="1" applyBorder="1"/>
    <xf numFmtId="0" fontId="1" fillId="19" borderId="1" xfId="0" applyFont="1" applyFill="1" applyBorder="1"/>
    <xf numFmtId="0" fontId="0" fillId="19" borderId="1" xfId="0" applyFill="1" applyBorder="1"/>
    <xf numFmtId="0" fontId="0" fillId="19" borderId="2" xfId="0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CC0000"/>
      <color rgb="FFFFCCFF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917389906782383"/>
                  <c:y val="0.182707993474714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6145933783349407E-2"/>
                  <c:y val="0.1065796628602501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7431693989071135E-2"/>
                  <c:y val="0.106579662860250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857602057216328E-3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486338797814208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717454194792766E-2"/>
                  <c:y val="0.134855899945622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7431795230032208E-2"/>
                  <c:y val="0.1392060902664491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176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173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426664"/>
        <c:axId val="340837440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116.1</c:v>
                </c:pt>
                <c:pt idx="1">
                  <c:v>108.8</c:v>
                </c:pt>
                <c:pt idx="2">
                  <c:v>101.6</c:v>
                </c:pt>
                <c:pt idx="3">
                  <c:v>107.2</c:v>
                </c:pt>
                <c:pt idx="4">
                  <c:v>105</c:v>
                </c:pt>
                <c:pt idx="5">
                  <c:v>95.8</c:v>
                </c:pt>
                <c:pt idx="6">
                  <c:v>99.5</c:v>
                </c:pt>
                <c:pt idx="7">
                  <c:v>100.7</c:v>
                </c:pt>
                <c:pt idx="8">
                  <c:v>106.9</c:v>
                </c:pt>
                <c:pt idx="9">
                  <c:v>108.5</c:v>
                </c:pt>
                <c:pt idx="10">
                  <c:v>109.8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214.4</c:v>
                </c:pt>
                <c:pt idx="1">
                  <c:v>218.3</c:v>
                </c:pt>
                <c:pt idx="2">
                  <c:v>215.3</c:v>
                </c:pt>
                <c:pt idx="3">
                  <c:v>214.8</c:v>
                </c:pt>
                <c:pt idx="4">
                  <c:v>215</c:v>
                </c:pt>
                <c:pt idx="5">
                  <c:v>220.5</c:v>
                </c:pt>
                <c:pt idx="6">
                  <c:v>225.3</c:v>
                </c:pt>
                <c:pt idx="7">
                  <c:v>226.3</c:v>
                </c:pt>
                <c:pt idx="8">
                  <c:v>228.9</c:v>
                </c:pt>
                <c:pt idx="9">
                  <c:v>231.8</c:v>
                </c:pt>
                <c:pt idx="10">
                  <c:v>232.1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26664"/>
        <c:axId val="340837440"/>
      </c:lineChart>
      <c:catAx>
        <c:axId val="3404266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40837440"/>
        <c:crosses val="autoZero"/>
        <c:auto val="1"/>
        <c:lblAlgn val="ctr"/>
        <c:lblOffset val="100"/>
        <c:tickLblSkip val="1"/>
        <c:noMultiLvlLbl val="0"/>
      </c:catAx>
      <c:valAx>
        <c:axId val="340837440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042666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3.8170447552496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729802704165897E-2"/>
                  <c:y val="1.4742953662676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91251093613942E-3"/>
                  <c:y val="7.4487895716945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5640509035587265E-5"/>
                  <c:y val="-3.5695548438806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22418</c:v>
                </c:pt>
                <c:pt idx="1">
                  <c:v>15685</c:v>
                </c:pt>
                <c:pt idx="2">
                  <c:v>4327</c:v>
                </c:pt>
                <c:pt idx="3">
                  <c:v>4027</c:v>
                </c:pt>
                <c:pt idx="4">
                  <c:v>2583</c:v>
                </c:pt>
                <c:pt idx="5">
                  <c:v>2248</c:v>
                </c:pt>
                <c:pt idx="6">
                  <c:v>1722</c:v>
                </c:pt>
                <c:pt idx="7">
                  <c:v>1507</c:v>
                </c:pt>
                <c:pt idx="8">
                  <c:v>1436</c:v>
                </c:pt>
                <c:pt idx="9">
                  <c:v>1288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7.38659959913025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3716412080343743E-3"/>
                  <c:y val="7.3246544156736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471275946903504E-2"/>
                  <c:y val="-1.1111162812881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806870746900123E-3"/>
                  <c:y val="1.8436108051012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496899049498069E-3"/>
                  <c:y val="1.1172817173880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26421</c:v>
                </c:pt>
                <c:pt idx="1">
                  <c:v>14241</c:v>
                </c:pt>
                <c:pt idx="2">
                  <c:v>4951</c:v>
                </c:pt>
                <c:pt idx="3">
                  <c:v>4433</c:v>
                </c:pt>
                <c:pt idx="4">
                  <c:v>634</c:v>
                </c:pt>
                <c:pt idx="5">
                  <c:v>2021</c:v>
                </c:pt>
                <c:pt idx="6">
                  <c:v>1101</c:v>
                </c:pt>
                <c:pt idx="7">
                  <c:v>2146</c:v>
                </c:pt>
                <c:pt idx="8">
                  <c:v>1488</c:v>
                </c:pt>
                <c:pt idx="9">
                  <c:v>1276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616872"/>
        <c:axId val="338616480"/>
      </c:barChart>
      <c:catAx>
        <c:axId val="338616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38616480"/>
        <c:crosses val="autoZero"/>
        <c:auto val="1"/>
        <c:lblAlgn val="ctr"/>
        <c:lblOffset val="100"/>
        <c:noMultiLvlLbl val="0"/>
      </c:catAx>
      <c:valAx>
        <c:axId val="338616480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386168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045751633986928E-2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45751633986928E-2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858387799563953E-3"/>
                  <c:y val="3.830529706513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716775599128538E-3"/>
                  <c:y val="3.7875805297064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200435729847558E-2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287581699347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雑品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57938</c:v>
                </c:pt>
                <c:pt idx="1">
                  <c:v>30361</c:v>
                </c:pt>
                <c:pt idx="2">
                  <c:v>9061</c:v>
                </c:pt>
                <c:pt idx="3">
                  <c:v>8837</c:v>
                </c:pt>
                <c:pt idx="4">
                  <c:v>8755</c:v>
                </c:pt>
                <c:pt idx="5">
                  <c:v>8410</c:v>
                </c:pt>
                <c:pt idx="6">
                  <c:v>4401</c:v>
                </c:pt>
                <c:pt idx="7">
                  <c:v>3752</c:v>
                </c:pt>
                <c:pt idx="8">
                  <c:v>3063</c:v>
                </c:pt>
                <c:pt idx="9">
                  <c:v>2996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624826308476145E-3"/>
                  <c:y val="1.893879742304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05539258573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287581699346402E-3"/>
                  <c:y val="1.8939095681221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197004786165794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079992451923904E-3"/>
                  <c:y val="1.136274158911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287581699345127E-3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雑品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56991</c:v>
                </c:pt>
                <c:pt idx="1">
                  <c:v>7227</c:v>
                </c:pt>
                <c:pt idx="2">
                  <c:v>11012</c:v>
                </c:pt>
                <c:pt idx="3">
                  <c:v>11729</c:v>
                </c:pt>
                <c:pt idx="4">
                  <c:v>8700</c:v>
                </c:pt>
                <c:pt idx="5">
                  <c:v>12405</c:v>
                </c:pt>
                <c:pt idx="6">
                  <c:v>4604</c:v>
                </c:pt>
                <c:pt idx="7">
                  <c:v>2229</c:v>
                </c:pt>
                <c:pt idx="8">
                  <c:v>3929</c:v>
                </c:pt>
                <c:pt idx="9">
                  <c:v>8743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615696"/>
        <c:axId val="341235072"/>
      </c:barChart>
      <c:catAx>
        <c:axId val="33861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235072"/>
        <c:crosses val="autoZero"/>
        <c:auto val="1"/>
        <c:lblAlgn val="ctr"/>
        <c:lblOffset val="100"/>
        <c:noMultiLvlLbl val="0"/>
      </c:catAx>
      <c:valAx>
        <c:axId val="3412350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386156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5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73049645390005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184397163120567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914893617021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184397163120567E-2"/>
                  <c:y val="1.937984496124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8652482269504854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0921985815602835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雑穀</c:v>
                </c:pt>
                <c:pt idx="2">
                  <c:v>その他の機械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麦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19498</c:v>
                </c:pt>
                <c:pt idx="1">
                  <c:v>19471</c:v>
                </c:pt>
                <c:pt idx="2">
                  <c:v>17728</c:v>
                </c:pt>
                <c:pt idx="3">
                  <c:v>16761</c:v>
                </c:pt>
                <c:pt idx="4">
                  <c:v>12514</c:v>
                </c:pt>
                <c:pt idx="5">
                  <c:v>11520</c:v>
                </c:pt>
                <c:pt idx="6">
                  <c:v>11442</c:v>
                </c:pt>
                <c:pt idx="7">
                  <c:v>10792</c:v>
                </c:pt>
                <c:pt idx="8">
                  <c:v>9916</c:v>
                </c:pt>
                <c:pt idx="9">
                  <c:v>8996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8652482269503553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191489361702126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652482269503553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730496453900709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730496453901359E-3"/>
                  <c:y val="-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73049645389941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19148936170082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191489361700825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雑穀</c:v>
                </c:pt>
                <c:pt idx="2">
                  <c:v>その他の機械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麦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12031</c:v>
                </c:pt>
                <c:pt idx="1">
                  <c:v>20796</c:v>
                </c:pt>
                <c:pt idx="2">
                  <c:v>8858</c:v>
                </c:pt>
                <c:pt idx="3">
                  <c:v>14318</c:v>
                </c:pt>
                <c:pt idx="4">
                  <c:v>13173</c:v>
                </c:pt>
                <c:pt idx="5">
                  <c:v>16676</c:v>
                </c:pt>
                <c:pt idx="6">
                  <c:v>11717</c:v>
                </c:pt>
                <c:pt idx="7">
                  <c:v>8592</c:v>
                </c:pt>
                <c:pt idx="8">
                  <c:v>14035</c:v>
                </c:pt>
                <c:pt idx="9">
                  <c:v>8088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35856"/>
        <c:axId val="341236248"/>
      </c:barChart>
      <c:catAx>
        <c:axId val="34123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236248"/>
        <c:crosses val="autoZero"/>
        <c:auto val="1"/>
        <c:lblAlgn val="ctr"/>
        <c:lblOffset val="100"/>
        <c:noMultiLvlLbl val="0"/>
      </c:catAx>
      <c:valAx>
        <c:axId val="3412362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2358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888888888888889E-3"/>
                  <c:y val="-1.0695187165775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66666666666699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888888888890589E-3"/>
                  <c:y val="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20272</c:v>
                </c:pt>
                <c:pt idx="1">
                  <c:v>2826</c:v>
                </c:pt>
                <c:pt idx="2">
                  <c:v>2343</c:v>
                </c:pt>
                <c:pt idx="3">
                  <c:v>1402</c:v>
                </c:pt>
                <c:pt idx="4">
                  <c:v>1100</c:v>
                </c:pt>
                <c:pt idx="5">
                  <c:v>496</c:v>
                </c:pt>
                <c:pt idx="6">
                  <c:v>472</c:v>
                </c:pt>
                <c:pt idx="7">
                  <c:v>460</c:v>
                </c:pt>
                <c:pt idx="8">
                  <c:v>457</c:v>
                </c:pt>
                <c:pt idx="9">
                  <c:v>286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22082239720034E-2"/>
                  <c:y val="1.425968812721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3333333333330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66666666666666E-2"/>
                  <c:y val="1.426024955436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554155730533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23781</c:v>
                </c:pt>
                <c:pt idx="1">
                  <c:v>435</c:v>
                </c:pt>
                <c:pt idx="2">
                  <c:v>2800</c:v>
                </c:pt>
                <c:pt idx="3">
                  <c:v>1061</c:v>
                </c:pt>
                <c:pt idx="4">
                  <c:v>327</c:v>
                </c:pt>
                <c:pt idx="5">
                  <c:v>777</c:v>
                </c:pt>
                <c:pt idx="6">
                  <c:v>641</c:v>
                </c:pt>
                <c:pt idx="7">
                  <c:v>1439</c:v>
                </c:pt>
                <c:pt idx="8">
                  <c:v>145</c:v>
                </c:pt>
                <c:pt idx="9">
                  <c:v>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668192"/>
        <c:axId val="341668584"/>
      </c:barChart>
      <c:catAx>
        <c:axId val="34166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668584"/>
        <c:crosses val="autoZero"/>
        <c:auto val="1"/>
        <c:lblAlgn val="ctr"/>
        <c:lblOffset val="100"/>
        <c:noMultiLvlLbl val="0"/>
      </c:catAx>
      <c:valAx>
        <c:axId val="3416685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668192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719298245532E-3"/>
                  <c:y val="9.31765882205900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035225859925404E-2"/>
                  <c:y val="1.2192005411088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280701754386029E-2"/>
                  <c:y val="1.58500775638338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0175438596492513E-3"/>
                  <c:y val="1.66464486056889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789473684210527E-2"/>
                  <c:y val="1.3374798738392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電気機械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22007</c:v>
                </c:pt>
                <c:pt idx="1">
                  <c:v>21215</c:v>
                </c:pt>
                <c:pt idx="2">
                  <c:v>9495</c:v>
                </c:pt>
                <c:pt idx="3">
                  <c:v>9019</c:v>
                </c:pt>
                <c:pt idx="4">
                  <c:v>6792</c:v>
                </c:pt>
                <c:pt idx="5">
                  <c:v>5917</c:v>
                </c:pt>
                <c:pt idx="6">
                  <c:v>5457</c:v>
                </c:pt>
                <c:pt idx="7">
                  <c:v>1928</c:v>
                </c:pt>
                <c:pt idx="8">
                  <c:v>1776</c:v>
                </c:pt>
                <c:pt idx="9">
                  <c:v>1430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71929824561403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71929824561403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7717916839342453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035087719298246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63157894736842E-3"/>
                  <c:y val="1.493901497606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280701754385982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087719298244327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63157894736842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電気機械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18872</c:v>
                </c:pt>
                <c:pt idx="1">
                  <c:v>21654</c:v>
                </c:pt>
                <c:pt idx="2">
                  <c:v>15870</c:v>
                </c:pt>
                <c:pt idx="3">
                  <c:v>4579</c:v>
                </c:pt>
                <c:pt idx="4">
                  <c:v>7034</c:v>
                </c:pt>
                <c:pt idx="5">
                  <c:v>5523</c:v>
                </c:pt>
                <c:pt idx="6">
                  <c:v>3839</c:v>
                </c:pt>
                <c:pt idx="7">
                  <c:v>2332</c:v>
                </c:pt>
                <c:pt idx="8">
                  <c:v>15</c:v>
                </c:pt>
                <c:pt idx="9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669368"/>
        <c:axId val="341669760"/>
      </c:barChart>
      <c:catAx>
        <c:axId val="341669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669760"/>
        <c:crosses val="autoZero"/>
        <c:auto val="1"/>
        <c:lblAlgn val="ctr"/>
        <c:lblOffset val="100"/>
        <c:noMultiLvlLbl val="0"/>
      </c:catAx>
      <c:valAx>
        <c:axId val="3416697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6693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899529058803159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727394038230671E-2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799058117605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727531635728851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94976452940141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242464679410341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2324175852904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その他の日用品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21855</c:v>
                </c:pt>
                <c:pt idx="1">
                  <c:v>16664</c:v>
                </c:pt>
                <c:pt idx="2">
                  <c:v>16476</c:v>
                </c:pt>
                <c:pt idx="3">
                  <c:v>15718</c:v>
                </c:pt>
                <c:pt idx="4">
                  <c:v>14781</c:v>
                </c:pt>
                <c:pt idx="5">
                  <c:v>13087</c:v>
                </c:pt>
                <c:pt idx="6">
                  <c:v>11423</c:v>
                </c:pt>
                <c:pt idx="7">
                  <c:v>7013</c:v>
                </c:pt>
                <c:pt idx="8">
                  <c:v>5792</c:v>
                </c:pt>
                <c:pt idx="9">
                  <c:v>5625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549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3.5839471678943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232417585290433E-2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2423270819120654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474882264700709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474882264699428E-3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その他の日用品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17911</c:v>
                </c:pt>
                <c:pt idx="1">
                  <c:v>12991</c:v>
                </c:pt>
                <c:pt idx="2">
                  <c:v>18396</c:v>
                </c:pt>
                <c:pt idx="3">
                  <c:v>18323</c:v>
                </c:pt>
                <c:pt idx="4">
                  <c:v>15561</c:v>
                </c:pt>
                <c:pt idx="5">
                  <c:v>12889</c:v>
                </c:pt>
                <c:pt idx="6">
                  <c:v>12895</c:v>
                </c:pt>
                <c:pt idx="7">
                  <c:v>6086</c:v>
                </c:pt>
                <c:pt idx="8">
                  <c:v>3901</c:v>
                </c:pt>
                <c:pt idx="9">
                  <c:v>5638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670544"/>
        <c:axId val="341670936"/>
      </c:barChart>
      <c:catAx>
        <c:axId val="34167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670936"/>
        <c:crosses val="autoZero"/>
        <c:auto val="1"/>
        <c:lblAlgn val="ctr"/>
        <c:lblOffset val="100"/>
        <c:noMultiLvlLbl val="0"/>
      </c:catAx>
      <c:valAx>
        <c:axId val="3416709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670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3.5890895164209053E-3"/>
                  <c:y val="-1.525553012967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890533871691392E-3"/>
                  <c:y val="3.079048552418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656628262832281E-3"/>
                  <c:y val="-3.16426121791984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5986465547228285E-3"/>
                  <c:y val="-3.0792146405040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438418591250395E-3"/>
                  <c:y val="-1.5311987603380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824916463755941E-3"/>
                  <c:y val="5.9895373490213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877360711437178E-3"/>
                  <c:y val="2.9946485522261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709504685408431E-2"/>
                  <c:y val="1.214796663002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4220732448604569E-3"/>
                  <c:y val="1.2204424103737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726535187117668E-3"/>
                  <c:y val="1.206340054175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その他の日用品</c:v>
                </c:pt>
                <c:pt idx="7">
                  <c:v>飲料</c:v>
                </c:pt>
                <c:pt idx="8">
                  <c:v>その他の機械</c:v>
                </c:pt>
                <c:pt idx="9">
                  <c:v>合成樹脂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161877</c:v>
                </c:pt>
                <c:pt idx="1">
                  <c:v>105825</c:v>
                </c:pt>
                <c:pt idx="2">
                  <c:v>101348</c:v>
                </c:pt>
                <c:pt idx="3">
                  <c:v>96560</c:v>
                </c:pt>
                <c:pt idx="4">
                  <c:v>68998</c:v>
                </c:pt>
                <c:pt idx="5">
                  <c:v>57152</c:v>
                </c:pt>
                <c:pt idx="6">
                  <c:v>51687</c:v>
                </c:pt>
                <c:pt idx="7">
                  <c:v>51579</c:v>
                </c:pt>
                <c:pt idx="8">
                  <c:v>44508</c:v>
                </c:pt>
                <c:pt idx="9">
                  <c:v>44109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45473934232115E-2"/>
                  <c:y val="-6.1305609110074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94320940806093E-2"/>
                  <c:y val="9.2097755515114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20350167072424E-2"/>
                  <c:y val="9.2376439215120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1292202932464119E-3"/>
                  <c:y val="1.8391202243884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040677144272629E-3"/>
                  <c:y val="1.528315825510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683409051779522E-3"/>
                  <c:y val="-9.3789077280671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931210405926862E-3"/>
                  <c:y val="5.9049712607434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986465547228285E-3"/>
                  <c:y val="9.181426692372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719061723710108E-2"/>
                  <c:y val="1.536820483251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79391933438039E-3"/>
                  <c:y val="1.126747028474987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その他の日用品</c:v>
                </c:pt>
                <c:pt idx="7">
                  <c:v>飲料</c:v>
                </c:pt>
                <c:pt idx="8">
                  <c:v>その他の機械</c:v>
                </c:pt>
                <c:pt idx="9">
                  <c:v>合成樹脂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156503</c:v>
                </c:pt>
                <c:pt idx="1">
                  <c:v>88497</c:v>
                </c:pt>
                <c:pt idx="2">
                  <c:v>96558</c:v>
                </c:pt>
                <c:pt idx="3">
                  <c:v>69090</c:v>
                </c:pt>
                <c:pt idx="4">
                  <c:v>69840</c:v>
                </c:pt>
                <c:pt idx="5">
                  <c:v>51217</c:v>
                </c:pt>
                <c:pt idx="6">
                  <c:v>57094</c:v>
                </c:pt>
                <c:pt idx="7">
                  <c:v>62262</c:v>
                </c:pt>
                <c:pt idx="8">
                  <c:v>32371</c:v>
                </c:pt>
                <c:pt idx="9">
                  <c:v>37499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390896800"/>
        <c:axId val="390897192"/>
      </c:barChart>
      <c:catAx>
        <c:axId val="39089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0897192"/>
        <c:crosses val="autoZero"/>
        <c:auto val="1"/>
        <c:lblAlgn val="ctr"/>
        <c:lblOffset val="100"/>
        <c:noMultiLvlLbl val="0"/>
      </c:catAx>
      <c:valAx>
        <c:axId val="390897192"/>
        <c:scaling>
          <c:orientation val="minMax"/>
          <c:max val="18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0896800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　　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tx>
                <c:rich>
                  <a:bodyPr/>
                  <a:lstStyle/>
                  <a:p>
                    <a:fld id="{F326D7EA-AB93-478A-AE24-45B1006D20A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1D0B2D15-BF0D-4C8D-9915-0B0B54B59925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39A64D-5629-4565-8E28-6C0C2D90EBB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tx>
                <c:rich>
                  <a:bodyPr/>
                  <a:lstStyle/>
                  <a:p>
                    <a:fld id="{1F3540F6-7C04-4470-9D3C-42B12FB9128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0C7BFF4-475D-4F9F-9DCD-55B7F036EA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3A27F4A-0E8B-478B-9072-09F968451FD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tx>
                <c:rich>
                  <a:bodyPr/>
                  <a:lstStyle/>
                  <a:p>
                    <a:fld id="{A1824D72-8EDF-49AD-9F6C-47FE03D2178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889F515-4771-4BE1-A67E-74D576838A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9CCADB3-4302-4CAE-AE16-776616B8B179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5982040993075042"/>
                  <c:y val="-0.12146014642906479"/>
                </c:manualLayout>
              </c:layout>
              <c:tx>
                <c:rich>
                  <a:bodyPr/>
                  <a:lstStyle/>
                  <a:p>
                    <a:fld id="{7796D90B-8744-4957-987A-70FAF33D46C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02F5810-A17A-4D51-9DCE-945BF2C9038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F5E426A0-59E1-4EE8-935C-3B41B400EF56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0941122866208029"/>
                  <c:y val="-8.494267163972935E-2"/>
                </c:manualLayout>
              </c:layout>
              <c:tx>
                <c:rich>
                  <a:bodyPr/>
                  <a:lstStyle/>
                  <a:p>
                    <a:fld id="{344D387D-4599-4205-ABEB-3470E650C7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95B83F-528A-4108-A77C-03043031683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524364B-8D38-4F87-8861-0DE0407130B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5.4037029150075955E-3"/>
                  <c:y val="-0.15996155085877423"/>
                </c:manualLayout>
              </c:layout>
              <c:tx>
                <c:rich>
                  <a:bodyPr/>
                  <a:lstStyle/>
                  <a:p>
                    <a:fld id="{9BC36542-3697-497C-B033-D73E7171655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E143E85E-C829-4CEB-8139-084C697F77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D387AC6-D16E-4C5A-A1C3-6B706D12FB1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2209323075349074"/>
                  <c:y val="-6.208707464198554E-2"/>
                </c:manualLayout>
              </c:layout>
              <c:tx>
                <c:rich>
                  <a:bodyPr/>
                  <a:lstStyle/>
                  <a:p>
                    <a:fld id="{530D7E61-6E71-4204-BC2F-716288CE0E41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35A2C0C-7DAB-4C8E-A58B-2E74D2D9F19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59C2979-17BA-452E-956C-435B39054D7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21068225429792009"/>
                  <c:y val="-0.16969470921397983"/>
                </c:manualLayout>
              </c:layout>
              <c:tx>
                <c:rich>
                  <a:bodyPr/>
                  <a:lstStyle/>
                  <a:p>
                    <a:fld id="{6D9F1B52-8153-4789-BD8E-A857817945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3BF1D31-486B-4EA2-BC37-A63A04C20E2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0DCF8DA-D791-41E0-92C9-BB9A8C2015D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3.0049305182962723E-2"/>
                  <c:y val="-4.6158884744670073E-2"/>
                </c:manualLayout>
              </c:layout>
              <c:tx>
                <c:rich>
                  <a:bodyPr/>
                  <a:lstStyle/>
                  <a:p>
                    <a:fld id="{B5AD9A3F-6AE8-4438-A649-FED98BA5438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3D42644-5B89-42B3-9602-ADC2ECDA934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84A8C23B-F3DD-4AD6-82D1-6F849004D6BE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223942725329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tx>
                <c:rich>
                  <a:bodyPr/>
                  <a:lstStyle/>
                  <a:p>
                    <a:fld id="{77A366DC-0615-487E-99D3-69ED08B822C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7A7F854-A703-4BEE-B9A5-06881759A1B8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DA7D7DD-2A86-4651-A7D9-AE8AEAF6992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tx>
                <c:rich>
                  <a:bodyPr/>
                  <a:lstStyle/>
                  <a:p>
                    <a:fld id="{0A89F74C-6809-448C-AA8A-98C51E0B4F9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B8C648B-87D1-40B3-897D-22845DBA9019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518C629-FE6C-45A9-9664-7FFE19117B1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電気機械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その他の日用品</c:v>
                </c:pt>
                <c:pt idx="7">
                  <c:v>飲料</c:v>
                </c:pt>
                <c:pt idx="8">
                  <c:v>その他の機械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161877</c:v>
                </c:pt>
                <c:pt idx="1">
                  <c:v>105825</c:v>
                </c:pt>
                <c:pt idx="2">
                  <c:v>101348</c:v>
                </c:pt>
                <c:pt idx="3">
                  <c:v>96560</c:v>
                </c:pt>
                <c:pt idx="4">
                  <c:v>68998</c:v>
                </c:pt>
                <c:pt idx="5">
                  <c:v>57152</c:v>
                </c:pt>
                <c:pt idx="6">
                  <c:v>51687</c:v>
                </c:pt>
                <c:pt idx="7">
                  <c:v>51579</c:v>
                </c:pt>
                <c:pt idx="8">
                  <c:v>44508</c:v>
                </c:pt>
                <c:pt idx="9">
                  <c:v>44109</c:v>
                </c:pt>
                <c:pt idx="10">
                  <c:v>314616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tx>
                <c:rich>
                  <a:bodyPr/>
                  <a:lstStyle/>
                  <a:p>
                    <a:fld id="{198D8B69-6155-4992-94F4-2B4E097F916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98E32D2-FC3E-42EA-B932-FE67F3E7C8D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B8BF5BC-A50B-48FE-B7B8-259B2BECC90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tx>
                <c:rich>
                  <a:bodyPr/>
                  <a:lstStyle/>
                  <a:p>
                    <a:fld id="{97D922D0-472F-404D-9CA3-70FA6F3208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8E86ACD-2F4E-4867-8791-B6D75704A9C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923EE04-2575-4AB2-B7AE-820937D8A98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tx>
                <c:rich>
                  <a:bodyPr/>
                  <a:lstStyle/>
                  <a:p>
                    <a:fld id="{124A4D7A-57C1-45D0-BE42-3B64D145BD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E3B5163-1735-42EE-A6C5-CEF9F7F8C9F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A892575-80C8-479A-B3AA-304CC618A701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tx>
                <c:rich>
                  <a:bodyPr/>
                  <a:lstStyle/>
                  <a:p>
                    <a:fld id="{CD878C90-A72A-4978-97BC-F4FD9985209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CEBF8CD-F326-4675-9036-04D4E108623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F820FE4-393C-4386-BA31-0ABCDA019400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tx>
                <c:rich>
                  <a:bodyPr/>
                  <a:lstStyle/>
                  <a:p>
                    <a:fld id="{5FCD44EE-6234-48CF-B87C-214C1ED4E37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7B21E87-9857-45D3-8549-05CD7DE999B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CBB41B0-E3F1-43AA-B6C8-CA758C22826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5.376356581381532E-2"/>
                  <c:y val="-0.14138523077628398"/>
                </c:manualLayout>
              </c:layout>
              <c:tx>
                <c:rich>
                  <a:bodyPr/>
                  <a:lstStyle/>
                  <a:p>
                    <a:fld id="{231C0AC9-20D5-4876-AD6B-9BC8BA6B71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99343FC-00C4-4EA1-88F9-CE4AE651910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625B0E7-D33B-4ADF-9E21-BB245C972E9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9.9854674654217837E-2"/>
                  <c:y val="-3.7745189056608203E-2"/>
                </c:manualLayout>
              </c:layout>
              <c:tx>
                <c:rich>
                  <a:bodyPr/>
                  <a:lstStyle/>
                  <a:p>
                    <a:fld id="{3657BE85-2FEC-4A5E-9AAD-163E0FED897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FC5F103-12F1-4FEA-AAD2-6C5F08F29D96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29E35E7E-813B-4E4E-BFEA-0ADF7DF274D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5616837971589428"/>
                  <c:y val="-0.18784673749842415"/>
                </c:manualLayout>
              </c:layout>
              <c:tx>
                <c:rich>
                  <a:bodyPr/>
                  <a:lstStyle/>
                  <a:p>
                    <a:fld id="{2D0460D3-6EC1-469A-888A-A70D3DCD18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27BD52E-DBDD-47EB-88A6-EFBD6666155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6630C6A-8EB5-4EB3-A277-A7DBFF4F766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0.10313210848643919"/>
                  <c:y val="-4.7452692867540031E-2"/>
                </c:manualLayout>
              </c:layout>
              <c:tx>
                <c:rich>
                  <a:bodyPr/>
                  <a:lstStyle/>
                  <a:p>
                    <a:fld id="{C11F15FE-AB02-449C-99F4-28A426F2028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E5B0447-DF89-4D7C-93B0-C1F3DB83C1A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708B06D-2F15-4141-B06D-AF947CCBA759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0.16865086520673467"/>
                  <c:y val="-5.7286158007541631E-2"/>
                </c:manualLayout>
              </c:layout>
              <c:tx>
                <c:rich>
                  <a:bodyPr/>
                  <a:lstStyle/>
                  <a:p>
                    <a:fld id="{A787AAE3-3967-400F-8801-36AB7CBD17D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F5908758-7550-4D08-BA2E-DB1F5BC53FD4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0166233-DCD6-40B6-A944-D0F89E1C389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tx>
                <c:rich>
                  <a:bodyPr/>
                  <a:lstStyle/>
                  <a:p>
                    <a:fld id="{978677B1-1E22-45D7-B726-D9B44B5A70D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357B290D-7327-4C1B-8791-BB9535F347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7D06368-441E-4D1E-B327-F30F587705A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電気機械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その他の日用品</c:v>
                </c:pt>
                <c:pt idx="7">
                  <c:v>飲料</c:v>
                </c:pt>
                <c:pt idx="8">
                  <c:v>その他の機械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156503</c:v>
                </c:pt>
                <c:pt idx="1">
                  <c:v>88497</c:v>
                </c:pt>
                <c:pt idx="2">
                  <c:v>96558</c:v>
                </c:pt>
                <c:pt idx="3">
                  <c:v>69090</c:v>
                </c:pt>
                <c:pt idx="4">
                  <c:v>69840</c:v>
                </c:pt>
                <c:pt idx="5">
                  <c:v>51217</c:v>
                </c:pt>
                <c:pt idx="6">
                  <c:v>57094</c:v>
                </c:pt>
                <c:pt idx="7">
                  <c:v>62262</c:v>
                </c:pt>
                <c:pt idx="8">
                  <c:v>32371</c:v>
                </c:pt>
                <c:pt idx="9">
                  <c:v>37499</c:v>
                </c:pt>
                <c:pt idx="10">
                  <c:v>323525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-2.222252033319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534749889331559E-3"/>
                  <c:y val="-1.481481913526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12084993359926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その他の製造工業品</c:v>
                </c:pt>
                <c:pt idx="8">
                  <c:v>電気機械</c:v>
                </c:pt>
                <c:pt idx="9">
                  <c:v>米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18630</c:v>
                </c:pt>
                <c:pt idx="1">
                  <c:v>12094</c:v>
                </c:pt>
                <c:pt idx="2">
                  <c:v>10081</c:v>
                </c:pt>
                <c:pt idx="3">
                  <c:v>4422</c:v>
                </c:pt>
                <c:pt idx="4">
                  <c:v>4398</c:v>
                </c:pt>
                <c:pt idx="5">
                  <c:v>4099</c:v>
                </c:pt>
                <c:pt idx="6">
                  <c:v>3770</c:v>
                </c:pt>
                <c:pt idx="7">
                  <c:v>3222</c:v>
                </c:pt>
                <c:pt idx="8">
                  <c:v>3127</c:v>
                </c:pt>
                <c:pt idx="9">
                  <c:v>2975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827799911465086E-3"/>
                  <c:y val="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16555998229305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120849933598292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70694997786631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120849933598934E-3"/>
                  <c:y val="-1.111198924234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413899955731329E-3"/>
                  <c:y val="-1.4815110765561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その他の製造工業品</c:v>
                </c:pt>
                <c:pt idx="8">
                  <c:v>電気機械</c:v>
                </c:pt>
                <c:pt idx="9">
                  <c:v>米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15483</c:v>
                </c:pt>
                <c:pt idx="1">
                  <c:v>19678</c:v>
                </c:pt>
                <c:pt idx="2">
                  <c:v>7356</c:v>
                </c:pt>
                <c:pt idx="3">
                  <c:v>4530</c:v>
                </c:pt>
                <c:pt idx="4">
                  <c:v>4790</c:v>
                </c:pt>
                <c:pt idx="5">
                  <c:v>4295</c:v>
                </c:pt>
                <c:pt idx="6">
                  <c:v>4325</c:v>
                </c:pt>
                <c:pt idx="7">
                  <c:v>2728</c:v>
                </c:pt>
                <c:pt idx="8">
                  <c:v>3133</c:v>
                </c:pt>
                <c:pt idx="9">
                  <c:v>2601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98760"/>
        <c:axId val="390899152"/>
      </c:barChart>
      <c:catAx>
        <c:axId val="39089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0899152"/>
        <c:crosses val="autoZero"/>
        <c:auto val="1"/>
        <c:lblAlgn val="ctr"/>
        <c:lblOffset val="100"/>
        <c:noMultiLvlLbl val="0"/>
      </c:catAx>
      <c:valAx>
        <c:axId val="3908991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3908987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2,320,668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2,320,668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195441</c:v>
                </c:pt>
                <c:pt idx="1">
                  <c:v>381803</c:v>
                </c:pt>
                <c:pt idx="2">
                  <c:v>488222</c:v>
                </c:pt>
                <c:pt idx="3">
                  <c:v>85288</c:v>
                </c:pt>
                <c:pt idx="4">
                  <c:v>418243</c:v>
                </c:pt>
                <c:pt idx="5">
                  <c:v>751671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30</a:t>
            </a:r>
            <a:r>
              <a:rPr lang="ja-JP" sz="1100" baseline="0"/>
              <a:t>年</a:t>
            </a:r>
            <a:r>
              <a:rPr lang="en-US" altLang="ja-JP" sz="1100" baseline="0"/>
              <a:t>1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0733863837312196E-3"/>
                  <c:y val="-3.01686427092522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146772767462455E-2"/>
                  <c:y val="1.5325368811657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366931918656055E-3"/>
                  <c:y val="-3.01686427127643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050397877984733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683465959328027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10079575596816E-2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050397877985383E-3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飲料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化学肥料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108418</c:v>
                </c:pt>
                <c:pt idx="1">
                  <c:v>24119</c:v>
                </c:pt>
                <c:pt idx="2">
                  <c:v>21461</c:v>
                </c:pt>
                <c:pt idx="3">
                  <c:v>15373</c:v>
                </c:pt>
                <c:pt idx="4">
                  <c:v>11670</c:v>
                </c:pt>
                <c:pt idx="5">
                  <c:v>10889</c:v>
                </c:pt>
                <c:pt idx="6">
                  <c:v>9314</c:v>
                </c:pt>
                <c:pt idx="7">
                  <c:v>6503</c:v>
                </c:pt>
                <c:pt idx="8">
                  <c:v>5938</c:v>
                </c:pt>
                <c:pt idx="9">
                  <c:v>4963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378426171529604E-2"/>
                  <c:y val="7.6628352490421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146772767462422E-2"/>
                  <c:y val="1.149395118713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10079575596816E-2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683465959328027E-3"/>
                  <c:y val="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050397877984082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683465959327379E-3"/>
                  <c:y val="-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飲料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化学肥料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102269</c:v>
                </c:pt>
                <c:pt idx="1">
                  <c:v>13986</c:v>
                </c:pt>
                <c:pt idx="2">
                  <c:v>18264</c:v>
                </c:pt>
                <c:pt idx="3">
                  <c:v>25441</c:v>
                </c:pt>
                <c:pt idx="4">
                  <c:v>8650</c:v>
                </c:pt>
                <c:pt idx="5">
                  <c:v>13464</c:v>
                </c:pt>
                <c:pt idx="6">
                  <c:v>8402</c:v>
                </c:pt>
                <c:pt idx="7">
                  <c:v>5067</c:v>
                </c:pt>
                <c:pt idx="8">
                  <c:v>786</c:v>
                </c:pt>
                <c:pt idx="9">
                  <c:v>9227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99936"/>
        <c:axId val="390900328"/>
      </c:barChart>
      <c:catAx>
        <c:axId val="39089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0900328"/>
        <c:crosses val="autoZero"/>
        <c:auto val="1"/>
        <c:lblAlgn val="ctr"/>
        <c:lblOffset val="100"/>
        <c:noMultiLvlLbl val="0"/>
      </c:catAx>
      <c:valAx>
        <c:axId val="390900328"/>
        <c:scaling>
          <c:orientation val="minMax"/>
          <c:max val="1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08999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0695326021400758E-2"/>
                  <c:y val="-1.4939309056956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477716608739121E-2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951856646335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301237764223365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126547205279211E-3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475928323168838E-3"/>
                  <c:y val="-1.493960313784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475928323167528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47771660873922E-2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126547205279211E-3"/>
                  <c:y val="1.4939309056955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67093</c:v>
                </c:pt>
                <c:pt idx="1">
                  <c:v>40360</c:v>
                </c:pt>
                <c:pt idx="2">
                  <c:v>35498</c:v>
                </c:pt>
                <c:pt idx="3">
                  <c:v>29375</c:v>
                </c:pt>
                <c:pt idx="4">
                  <c:v>24828</c:v>
                </c:pt>
                <c:pt idx="5">
                  <c:v>24651</c:v>
                </c:pt>
                <c:pt idx="6">
                  <c:v>17804</c:v>
                </c:pt>
                <c:pt idx="7">
                  <c:v>17774</c:v>
                </c:pt>
                <c:pt idx="8">
                  <c:v>16957</c:v>
                </c:pt>
                <c:pt idx="9">
                  <c:v>15623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5.3475928323167528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260247552844642E-2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1301237764223044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301237764223365E-3"/>
                  <c:y val="1.493901497606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1301237764223365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223934309663056E-3"/>
                  <c:y val="-2.2409551747208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825309441054536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7822502305709486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66733</c:v>
                </c:pt>
                <c:pt idx="1">
                  <c:v>41547</c:v>
                </c:pt>
                <c:pt idx="2">
                  <c:v>37469</c:v>
                </c:pt>
                <c:pt idx="3">
                  <c:v>32181</c:v>
                </c:pt>
                <c:pt idx="4">
                  <c:v>22097</c:v>
                </c:pt>
                <c:pt idx="5">
                  <c:v>24212</c:v>
                </c:pt>
                <c:pt idx="6">
                  <c:v>18504</c:v>
                </c:pt>
                <c:pt idx="7">
                  <c:v>18550</c:v>
                </c:pt>
                <c:pt idx="8">
                  <c:v>11290</c:v>
                </c:pt>
                <c:pt idx="9">
                  <c:v>18167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51584"/>
        <c:axId val="341251976"/>
      </c:barChart>
      <c:catAx>
        <c:axId val="34125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251976"/>
        <c:crosses val="autoZero"/>
        <c:auto val="1"/>
        <c:lblAlgn val="ctr"/>
        <c:lblOffset val="100"/>
        <c:noMultiLvlLbl val="0"/>
      </c:catAx>
      <c:valAx>
        <c:axId val="3412519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2515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-3.7453183520599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80907877169559E-2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その他の製造工業品</c:v>
                </c:pt>
                <c:pt idx="6">
                  <c:v>缶詰・びん詰</c:v>
                </c:pt>
                <c:pt idx="7">
                  <c:v>飲料</c:v>
                </c:pt>
                <c:pt idx="8">
                  <c:v>合成樹脂</c:v>
                </c:pt>
                <c:pt idx="9">
                  <c:v>米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33702</c:v>
                </c:pt>
                <c:pt idx="1">
                  <c:v>3832</c:v>
                </c:pt>
                <c:pt idx="2">
                  <c:v>1686</c:v>
                </c:pt>
                <c:pt idx="3">
                  <c:v>1412</c:v>
                </c:pt>
                <c:pt idx="4">
                  <c:v>1315</c:v>
                </c:pt>
                <c:pt idx="5">
                  <c:v>1161</c:v>
                </c:pt>
                <c:pt idx="6">
                  <c:v>1141</c:v>
                </c:pt>
                <c:pt idx="7">
                  <c:v>934</c:v>
                </c:pt>
                <c:pt idx="8">
                  <c:v>817</c:v>
                </c:pt>
                <c:pt idx="9">
                  <c:v>732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021361815754354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その他の製造工業品</c:v>
                </c:pt>
                <c:pt idx="6">
                  <c:v>缶詰・びん詰</c:v>
                </c:pt>
                <c:pt idx="7">
                  <c:v>飲料</c:v>
                </c:pt>
                <c:pt idx="8">
                  <c:v>合成樹脂</c:v>
                </c:pt>
                <c:pt idx="9">
                  <c:v>米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27181</c:v>
                </c:pt>
                <c:pt idx="1">
                  <c:v>5178</c:v>
                </c:pt>
                <c:pt idx="2">
                  <c:v>1578</c:v>
                </c:pt>
                <c:pt idx="3">
                  <c:v>477</c:v>
                </c:pt>
                <c:pt idx="4">
                  <c:v>1871</c:v>
                </c:pt>
                <c:pt idx="5">
                  <c:v>475</c:v>
                </c:pt>
                <c:pt idx="6">
                  <c:v>1985</c:v>
                </c:pt>
                <c:pt idx="7">
                  <c:v>663</c:v>
                </c:pt>
                <c:pt idx="8">
                  <c:v>421</c:v>
                </c:pt>
                <c:pt idx="9">
                  <c:v>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52760"/>
        <c:axId val="341253152"/>
      </c:barChart>
      <c:catAx>
        <c:axId val="341252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41253152"/>
        <c:crosses val="autoZero"/>
        <c:auto val="1"/>
        <c:lblAlgn val="ctr"/>
        <c:lblOffset val="100"/>
        <c:noMultiLvlLbl val="0"/>
      </c:catAx>
      <c:valAx>
        <c:axId val="3412531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3412527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825311942959001E-3"/>
                  <c:y val="1.5825919866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825311942959001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1301247771836662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39453</c:v>
                </c:pt>
                <c:pt idx="1">
                  <c:v>15836</c:v>
                </c:pt>
                <c:pt idx="2">
                  <c:v>12913</c:v>
                </c:pt>
                <c:pt idx="3">
                  <c:v>8960</c:v>
                </c:pt>
                <c:pt idx="4">
                  <c:v>8067</c:v>
                </c:pt>
                <c:pt idx="5">
                  <c:v>7437</c:v>
                </c:pt>
                <c:pt idx="6">
                  <c:v>4684</c:v>
                </c:pt>
                <c:pt idx="7">
                  <c:v>4331</c:v>
                </c:pt>
                <c:pt idx="8">
                  <c:v>3307</c:v>
                </c:pt>
                <c:pt idx="9">
                  <c:v>2987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563897427260103E-2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1113169677319097E-3"/>
                  <c:y val="2.373887979902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604334217581087E-3"/>
                  <c:y val="3.88607331513144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15895</c:v>
                </c:pt>
                <c:pt idx="1">
                  <c:v>13123</c:v>
                </c:pt>
                <c:pt idx="2">
                  <c:v>12502</c:v>
                </c:pt>
                <c:pt idx="3">
                  <c:v>4941</c:v>
                </c:pt>
                <c:pt idx="4">
                  <c:v>15036</c:v>
                </c:pt>
                <c:pt idx="5">
                  <c:v>6860</c:v>
                </c:pt>
                <c:pt idx="6">
                  <c:v>3402</c:v>
                </c:pt>
                <c:pt idx="7">
                  <c:v>4080</c:v>
                </c:pt>
                <c:pt idx="8">
                  <c:v>3159</c:v>
                </c:pt>
                <c:pt idx="9">
                  <c:v>2985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53936"/>
        <c:axId val="341254328"/>
      </c:barChart>
      <c:catAx>
        <c:axId val="3412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254328"/>
        <c:crosses val="autoZero"/>
        <c:auto val="1"/>
        <c:lblAlgn val="ctr"/>
        <c:lblOffset val="100"/>
        <c:noMultiLvlLbl val="0"/>
      </c:catAx>
      <c:valAx>
        <c:axId val="3412543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2539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506672777013983E-3"/>
                  <c:y val="-3.489269723637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336374619839188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596036606535327E-2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073386383731276E-3"/>
                  <c:y val="7.0919193611436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60559096779505E-3"/>
                  <c:y val="3.5077968195152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901067922065297E-2"/>
                  <c:y val="2.1541398234311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190573400547156E-3"/>
                  <c:y val="5.586200120713372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419503117665842E-3"/>
                  <c:y val="-3.6408550535461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その他の製造工業品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47638</c:v>
                </c:pt>
                <c:pt idx="1">
                  <c:v>25898</c:v>
                </c:pt>
                <c:pt idx="2">
                  <c:v>25361</c:v>
                </c:pt>
                <c:pt idx="3">
                  <c:v>23004</c:v>
                </c:pt>
                <c:pt idx="4">
                  <c:v>18191</c:v>
                </c:pt>
                <c:pt idx="5">
                  <c:v>15839</c:v>
                </c:pt>
                <c:pt idx="6">
                  <c:v>13690</c:v>
                </c:pt>
                <c:pt idx="7">
                  <c:v>12827</c:v>
                </c:pt>
                <c:pt idx="8">
                  <c:v>11188</c:v>
                </c:pt>
                <c:pt idx="9">
                  <c:v>10630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354844533322208E-2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0827257703898125E-3"/>
                  <c:y val="-1.077126054430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32368176200197E-3"/>
                  <c:y val="3.5830280573217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050313155300031E-3"/>
                  <c:y val="1.42217917947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5460845172131262E-3"/>
                  <c:y val="-3.6038008617906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733863837313437E-3"/>
                  <c:y val="3.546099290780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その他の製造工業品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35361</c:v>
                </c:pt>
                <c:pt idx="1">
                  <c:v>24548</c:v>
                </c:pt>
                <c:pt idx="2">
                  <c:v>25610</c:v>
                </c:pt>
                <c:pt idx="3">
                  <c:v>20414</c:v>
                </c:pt>
                <c:pt idx="4">
                  <c:v>15001</c:v>
                </c:pt>
                <c:pt idx="5">
                  <c:v>14406</c:v>
                </c:pt>
                <c:pt idx="6">
                  <c:v>14807</c:v>
                </c:pt>
                <c:pt idx="7">
                  <c:v>10820</c:v>
                </c:pt>
                <c:pt idx="8">
                  <c:v>12047</c:v>
                </c:pt>
                <c:pt idx="9">
                  <c:v>11901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618320"/>
        <c:axId val="391618712"/>
      </c:barChart>
      <c:catAx>
        <c:axId val="39161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1618712"/>
        <c:crosses val="autoZero"/>
        <c:auto val="1"/>
        <c:lblAlgn val="ctr"/>
        <c:lblOffset val="100"/>
        <c:noMultiLvlLbl val="0"/>
      </c:catAx>
      <c:valAx>
        <c:axId val="391618712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1618320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79.8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619496"/>
        <c:axId val="391619888"/>
      </c:lineChart>
      <c:catAx>
        <c:axId val="391619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61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619888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61949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620672"/>
        <c:axId val="391621064"/>
      </c:lineChart>
      <c:catAx>
        <c:axId val="391620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62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62106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6206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621848"/>
        <c:axId val="392521536"/>
      </c:lineChart>
      <c:catAx>
        <c:axId val="391621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52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521536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6218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522320"/>
        <c:axId val="392522712"/>
      </c:lineChart>
      <c:catAx>
        <c:axId val="392522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52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522712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522320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523496"/>
        <c:axId val="392523888"/>
      </c:lineChart>
      <c:catAx>
        <c:axId val="392523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52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523888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5234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30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100231</c:v>
                </c:pt>
                <c:pt idx="1">
                  <c:v>237821</c:v>
                </c:pt>
                <c:pt idx="2">
                  <c:v>296039</c:v>
                </c:pt>
                <c:pt idx="3">
                  <c:v>49489</c:v>
                </c:pt>
                <c:pt idx="4">
                  <c:v>311513</c:v>
                </c:pt>
                <c:pt idx="5">
                  <c:v>498525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95210</c:v>
                </c:pt>
                <c:pt idx="1">
                  <c:v>143982</c:v>
                </c:pt>
                <c:pt idx="2">
                  <c:v>192183</c:v>
                </c:pt>
                <c:pt idx="3">
                  <c:v>35799</c:v>
                </c:pt>
                <c:pt idx="4">
                  <c:v>106730</c:v>
                </c:pt>
                <c:pt idx="5">
                  <c:v>253146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0.51284530881442481</c:v>
                </c:pt>
                <c:pt idx="1">
                  <c:v>0.62288929107419266</c:v>
                </c:pt>
                <c:pt idx="2">
                  <c:v>0.60636145032382804</c:v>
                </c:pt>
                <c:pt idx="3">
                  <c:v>0.58025748053653503</c:v>
                </c:pt>
                <c:pt idx="4">
                  <c:v>0.74481342186241017</c:v>
                </c:pt>
                <c:pt idx="5">
                  <c:v>0.66322234062508734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9903528"/>
        <c:axId val="341544888"/>
        <c:axId val="0"/>
      </c:bar3DChart>
      <c:catAx>
        <c:axId val="33990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1544888"/>
        <c:crosses val="autoZero"/>
        <c:auto val="1"/>
        <c:lblAlgn val="ctr"/>
        <c:lblOffset val="100"/>
        <c:noMultiLvlLbl val="0"/>
      </c:catAx>
      <c:valAx>
        <c:axId val="34154488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3990352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524672"/>
        <c:axId val="392525064"/>
      </c:lineChart>
      <c:catAx>
        <c:axId val="392524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525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525064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52467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5.8077273628329769E-4"/>
                  <c:y val="1.2441314553990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442120"/>
        <c:axId val="392442512"/>
      </c:lineChart>
      <c:catAx>
        <c:axId val="392442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44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442512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44212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521002535233558E-3"/>
                  <c:y val="1.261904761904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443296"/>
        <c:axId val="392443688"/>
      </c:lineChart>
      <c:catAx>
        <c:axId val="392443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443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443688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44329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5860566448801744E-3"/>
                  <c:y val="5.4123112659698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444472"/>
        <c:axId val="392444864"/>
      </c:lineChart>
      <c:catAx>
        <c:axId val="392444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44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444864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4444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95289296409829E-3"/>
                  <c:y val="2.6525821596244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174848"/>
        <c:axId val="393175240"/>
      </c:lineChart>
      <c:catAx>
        <c:axId val="393174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175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175240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1748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176024"/>
        <c:axId val="393176416"/>
      </c:lineChart>
      <c:catAx>
        <c:axId val="393176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17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176416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17602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64.900000000000006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177200"/>
        <c:axId val="393177592"/>
      </c:lineChart>
      <c:catAx>
        <c:axId val="39317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177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177592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17720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178376"/>
        <c:axId val="393824000"/>
      </c:lineChart>
      <c:catAx>
        <c:axId val="393178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82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824000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1783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0779902512186051E-3"/>
                  <c:y val="1.2354312354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120.5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24784"/>
        <c:axId val="393825176"/>
      </c:lineChart>
      <c:catAx>
        <c:axId val="393824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825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82517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82478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142925316153664E-2"/>
                  <c:y val="-6.0544217687074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25960"/>
        <c:axId val="393826352"/>
      </c:lineChart>
      <c:catAx>
        <c:axId val="393825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82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82635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8259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64.900000000000006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622976"/>
        <c:axId val="340024416"/>
      </c:lineChart>
      <c:catAx>
        <c:axId val="3406229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340024416"/>
        <c:crosses val="autoZero"/>
        <c:auto val="1"/>
        <c:lblAlgn val="ctr"/>
        <c:lblOffset val="100"/>
        <c:tickLblSkip val="1"/>
        <c:noMultiLvlLbl val="0"/>
      </c:catAx>
      <c:valAx>
        <c:axId val="340024416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340622976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27136"/>
        <c:axId val="393827528"/>
      </c:lineChart>
      <c:catAx>
        <c:axId val="393827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827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827528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8271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430288"/>
        <c:axId val="391430680"/>
      </c:lineChart>
      <c:catAx>
        <c:axId val="391430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430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430680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4302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431464"/>
        <c:axId val="391431856"/>
      </c:lineChart>
      <c:catAx>
        <c:axId val="391431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43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43185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4314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432640"/>
        <c:axId val="391433032"/>
      </c:lineChart>
      <c:catAx>
        <c:axId val="391432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433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433032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4326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016264"/>
        <c:axId val="395016656"/>
      </c:lineChart>
      <c:catAx>
        <c:axId val="395016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01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016656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0162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017440"/>
        <c:axId val="395017832"/>
      </c:lineChart>
      <c:catAx>
        <c:axId val="395017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017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017832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0174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009144"/>
        <c:axId val="340920720"/>
      </c:lineChart>
      <c:catAx>
        <c:axId val="3410091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40920720"/>
        <c:crosses val="autoZero"/>
        <c:auto val="1"/>
        <c:lblAlgn val="ctr"/>
        <c:lblOffset val="100"/>
        <c:noMultiLvlLbl val="0"/>
      </c:catAx>
      <c:valAx>
        <c:axId val="340920720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100914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20208"/>
        <c:axId val="338617264"/>
      </c:lineChart>
      <c:catAx>
        <c:axId val="34092020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338617264"/>
        <c:crosses val="autoZero"/>
        <c:auto val="1"/>
        <c:lblAlgn val="ctr"/>
        <c:lblOffset val="100"/>
        <c:noMultiLvlLbl val="0"/>
      </c:catAx>
      <c:valAx>
        <c:axId val="33861726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4092020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3.5699759415581569E-3"/>
                  <c:y val="-8.65823590233040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924588492143724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849176984287383E-3"/>
                  <c:y val="-8.658008658008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0950619057243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849176984288037E-3"/>
                  <c:y val="-2.2724432183832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924588492143691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419152925845526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101486</c:v>
                </c:pt>
                <c:pt idx="1">
                  <c:v>80305</c:v>
                </c:pt>
                <c:pt idx="2">
                  <c:v>78749</c:v>
                </c:pt>
                <c:pt idx="3">
                  <c:v>47433</c:v>
                </c:pt>
                <c:pt idx="4">
                  <c:v>46834</c:v>
                </c:pt>
                <c:pt idx="5">
                  <c:v>37826</c:v>
                </c:pt>
                <c:pt idx="6">
                  <c:v>29482</c:v>
                </c:pt>
                <c:pt idx="7">
                  <c:v>29380</c:v>
                </c:pt>
                <c:pt idx="8">
                  <c:v>27968</c:v>
                </c:pt>
                <c:pt idx="9">
                  <c:v>26309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1.73155628273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709365645871766E-2"/>
                  <c:y val="1.1544011544011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09506190572364E-2"/>
                  <c:y val="8.6575541693651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92458849214369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9245884921435609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101121</c:v>
                </c:pt>
                <c:pt idx="1">
                  <c:v>77531</c:v>
                </c:pt>
                <c:pt idx="2">
                  <c:v>60403</c:v>
                </c:pt>
                <c:pt idx="3">
                  <c:v>45875</c:v>
                </c:pt>
                <c:pt idx="4">
                  <c:v>53082</c:v>
                </c:pt>
                <c:pt idx="5">
                  <c:v>24344</c:v>
                </c:pt>
                <c:pt idx="6">
                  <c:v>34173</c:v>
                </c:pt>
                <c:pt idx="7">
                  <c:v>28533</c:v>
                </c:pt>
                <c:pt idx="8">
                  <c:v>28450</c:v>
                </c:pt>
                <c:pt idx="9">
                  <c:v>28249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341233112"/>
        <c:axId val="341233504"/>
      </c:barChart>
      <c:catAx>
        <c:axId val="341233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233504"/>
        <c:crosses val="autoZero"/>
        <c:auto val="1"/>
        <c:lblAlgn val="ctr"/>
        <c:lblOffset val="100"/>
        <c:noMultiLvlLbl val="0"/>
      </c:catAx>
      <c:valAx>
        <c:axId val="34123350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4123311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30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643704515128212"/>
                  <c:y val="-6.9571383852247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865423873297889"/>
                  <c:y val="-0.12024561150039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907971973588768E-3"/>
                  <c:y val="-0.12377350766933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3489976146144123"/>
                  <c:y val="-0.12544342507645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4386118401866439E-2"/>
                  <c:y val="-6.2294059572828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315768221280033"/>
                  <c:y val="-0.101397697994172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026453803366322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4.7004808159663698E-4"/>
                  <c:y val="5.44330467865828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2555652765626518E-2"/>
                  <c:y val="4.834332635026126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50366835499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その他の日用品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101486</c:v>
                </c:pt>
                <c:pt idx="1">
                  <c:v>80305</c:v>
                </c:pt>
                <c:pt idx="2">
                  <c:v>78749</c:v>
                </c:pt>
                <c:pt idx="3">
                  <c:v>47433</c:v>
                </c:pt>
                <c:pt idx="4">
                  <c:v>46834</c:v>
                </c:pt>
                <c:pt idx="5">
                  <c:v>37826</c:v>
                </c:pt>
                <c:pt idx="6">
                  <c:v>29482</c:v>
                </c:pt>
                <c:pt idx="7">
                  <c:v>29380</c:v>
                </c:pt>
                <c:pt idx="8">
                  <c:v>27968</c:v>
                </c:pt>
                <c:pt idx="9">
                  <c:v>26309</c:v>
                </c:pt>
                <c:pt idx="10">
                  <c:v>143065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その他の日用品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その他の日用品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101486</c:v>
                </c:pt>
                <c:pt idx="1">
                  <c:v>80305</c:v>
                </c:pt>
                <c:pt idx="2">
                  <c:v>78749</c:v>
                </c:pt>
                <c:pt idx="3">
                  <c:v>47433</c:v>
                </c:pt>
                <c:pt idx="4">
                  <c:v>46834</c:v>
                </c:pt>
                <c:pt idx="5">
                  <c:v>37826</c:v>
                </c:pt>
                <c:pt idx="6">
                  <c:v>29482</c:v>
                </c:pt>
                <c:pt idx="7">
                  <c:v>29380</c:v>
                </c:pt>
                <c:pt idx="8">
                  <c:v>27968</c:v>
                </c:pt>
                <c:pt idx="9">
                  <c:v>26309</c:v>
                </c:pt>
                <c:pt idx="10">
                  <c:v>143065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29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47191865500453"/>
                  <c:y val="-7.9623253989802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978748839601223E-2"/>
                  <c:y val="-0.109379189670256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5776682494840186E-3"/>
                  <c:y val="-9.35400488732013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4290396906493558"/>
                  <c:y val="-0.148249675687090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7988820099777572E-2"/>
                  <c:y val="-6.257048903369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20892709022059266"/>
                  <c:y val="-9.43597912329924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5948683366720204E-2"/>
                  <c:y val="-8.6065103930974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その他の日用品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101121</c:v>
                </c:pt>
                <c:pt idx="1">
                  <c:v>77531</c:v>
                </c:pt>
                <c:pt idx="2">
                  <c:v>60403</c:v>
                </c:pt>
                <c:pt idx="3">
                  <c:v>45875</c:v>
                </c:pt>
                <c:pt idx="4">
                  <c:v>53082</c:v>
                </c:pt>
                <c:pt idx="5">
                  <c:v>24344</c:v>
                </c:pt>
                <c:pt idx="6">
                  <c:v>34173</c:v>
                </c:pt>
                <c:pt idx="7">
                  <c:v>28533</c:v>
                </c:pt>
                <c:pt idx="8">
                  <c:v>28450</c:v>
                </c:pt>
                <c:pt idx="9">
                  <c:v>28249</c:v>
                </c:pt>
                <c:pt idx="10" formatCode="#,##0_);[Red]\(#,##0\)">
                  <c:v>138606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6</xdr:col>
      <xdr:colOff>1123950</xdr:colOff>
      <xdr:row>25</xdr:row>
      <xdr:rowOff>19049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1,098,259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1,044,456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323850</xdr:colOff>
      <xdr:row>56</xdr:row>
      <xdr:rowOff>28575</xdr:rowOff>
    </xdr:from>
    <xdr:to>
      <xdr:col>1</xdr:col>
      <xdr:colOff>95250</xdr:colOff>
      <xdr:row>57</xdr:row>
      <xdr:rowOff>38100</xdr:rowOff>
    </xdr:to>
    <xdr:sp macro="" textlink="">
      <xdr:nvSpPr>
        <xdr:cNvPr id="5" name="正方形/長方形 4"/>
        <xdr:cNvSpPr/>
      </xdr:nvSpPr>
      <xdr:spPr bwMode="auto">
        <a:xfrm>
          <a:off x="323850" y="8820150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95250</xdr:rowOff>
    </xdr:from>
    <xdr:to>
      <xdr:col>1</xdr:col>
      <xdr:colOff>0</xdr:colOff>
      <xdr:row>8</xdr:row>
      <xdr:rowOff>104775</xdr:rowOff>
    </xdr:to>
    <xdr:sp macro="" textlink="">
      <xdr:nvSpPr>
        <xdr:cNvPr id="6" name="正方形/長方形 5"/>
        <xdr:cNvSpPr/>
      </xdr:nvSpPr>
      <xdr:spPr bwMode="auto">
        <a:xfrm>
          <a:off x="228600" y="1295400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209550</xdr:colOff>
      <xdr:row>31</xdr:row>
      <xdr:rowOff>47625</xdr:rowOff>
    </xdr:from>
    <xdr:to>
      <xdr:col>0</xdr:col>
      <xdr:colOff>695325</xdr:colOff>
      <xdr:row>32</xdr:row>
      <xdr:rowOff>57150</xdr:rowOff>
    </xdr:to>
    <xdr:sp macro="" textlink="">
      <xdr:nvSpPr>
        <xdr:cNvPr id="7" name="正方形/長方形 6"/>
        <xdr:cNvSpPr/>
      </xdr:nvSpPr>
      <xdr:spPr bwMode="auto">
        <a:xfrm>
          <a:off x="209550" y="5067300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4"/>
          <a:ext cx="563830" cy="1419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0.93077</cdr:x>
      <cdr:y>0.39773</cdr:y>
    </cdr:from>
    <cdr:to>
      <cdr:x>0.99876</cdr:x>
      <cdr:y>0.84848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2288" y="1000126"/>
          <a:ext cx="523912" cy="1133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266700</xdr:colOff>
      <xdr:row>30</xdr:row>
      <xdr:rowOff>0</xdr:rowOff>
    </xdr:from>
    <xdr:to>
      <xdr:col>1</xdr:col>
      <xdr:colOff>171450</xdr:colOff>
      <xdr:row>31</xdr:row>
      <xdr:rowOff>9525</xdr:rowOff>
    </xdr:to>
    <xdr:sp macro="" textlink="">
      <xdr:nvSpPr>
        <xdr:cNvPr id="6" name="正方形/長方形 5"/>
        <xdr:cNvSpPr/>
      </xdr:nvSpPr>
      <xdr:spPr bwMode="auto">
        <a:xfrm>
          <a:off x="266700" y="4867275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123825</xdr:rowOff>
    </xdr:from>
    <xdr:to>
      <xdr:col>1</xdr:col>
      <xdr:colOff>133350</xdr:colOff>
      <xdr:row>8</xdr:row>
      <xdr:rowOff>133350</xdr:rowOff>
    </xdr:to>
    <xdr:sp macro="" textlink="">
      <xdr:nvSpPr>
        <xdr:cNvPr id="7" name="正方形/長方形 6"/>
        <xdr:cNvSpPr/>
      </xdr:nvSpPr>
      <xdr:spPr bwMode="auto">
        <a:xfrm>
          <a:off x="228600" y="1323975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304800</xdr:colOff>
      <xdr:row>55</xdr:row>
      <xdr:rowOff>28575</xdr:rowOff>
    </xdr:from>
    <xdr:to>
      <xdr:col>1</xdr:col>
      <xdr:colOff>209550</xdr:colOff>
      <xdr:row>56</xdr:row>
      <xdr:rowOff>38100</xdr:rowOff>
    </xdr:to>
    <xdr:sp macro="" textlink="">
      <xdr:nvSpPr>
        <xdr:cNvPr id="8" name="正方形/長方形 7"/>
        <xdr:cNvSpPr/>
      </xdr:nvSpPr>
      <xdr:spPr bwMode="auto">
        <a:xfrm>
          <a:off x="304800" y="8439150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0.82623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7"/>
          <a:ext cx="800210" cy="1304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0.89947</cdr:x>
      <cdr:y>0.20946</cdr:y>
    </cdr:from>
    <cdr:to>
      <cdr:x>1</cdr:x>
      <cdr:y>0.72203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668" y="588565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37</xdr:row>
      <xdr:rowOff>0</xdr:rowOff>
    </xdr:from>
    <xdr:to>
      <xdr:col>1</xdr:col>
      <xdr:colOff>104775</xdr:colOff>
      <xdr:row>38</xdr:row>
      <xdr:rowOff>57150</xdr:rowOff>
    </xdr:to>
    <xdr:sp macro="" textlink="">
      <xdr:nvSpPr>
        <xdr:cNvPr id="6" name="正方形/長方形 5"/>
        <xdr:cNvSpPr/>
      </xdr:nvSpPr>
      <xdr:spPr bwMode="auto">
        <a:xfrm>
          <a:off x="200025" y="4552950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247650</xdr:colOff>
      <xdr:row>69</xdr:row>
      <xdr:rowOff>9525</xdr:rowOff>
    </xdr:from>
    <xdr:to>
      <xdr:col>1</xdr:col>
      <xdr:colOff>152400</xdr:colOff>
      <xdr:row>70</xdr:row>
      <xdr:rowOff>66675</xdr:rowOff>
    </xdr:to>
    <xdr:sp macro="" textlink="">
      <xdr:nvSpPr>
        <xdr:cNvPr id="7" name="正方形/長方形 6"/>
        <xdr:cNvSpPr/>
      </xdr:nvSpPr>
      <xdr:spPr bwMode="auto">
        <a:xfrm>
          <a:off x="247650" y="8505825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190500</xdr:colOff>
      <xdr:row>9</xdr:row>
      <xdr:rowOff>28575</xdr:rowOff>
    </xdr:from>
    <xdr:to>
      <xdr:col>1</xdr:col>
      <xdr:colOff>95250</xdr:colOff>
      <xdr:row>10</xdr:row>
      <xdr:rowOff>85725</xdr:rowOff>
    </xdr:to>
    <xdr:sp macro="" textlink="">
      <xdr:nvSpPr>
        <xdr:cNvPr id="8" name="正方形/長方形 7"/>
        <xdr:cNvSpPr/>
      </xdr:nvSpPr>
      <xdr:spPr bwMode="auto">
        <a:xfrm>
          <a:off x="190500" y="1143000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0.89803</cdr:x>
      <cdr:y>0.20557</cdr:y>
    </cdr:from>
    <cdr:to>
      <cdr:x>0.98561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3640" y="561948"/>
          <a:ext cx="638162" cy="14859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304800</xdr:colOff>
      <xdr:row>33</xdr:row>
      <xdr:rowOff>85725</xdr:rowOff>
    </xdr:from>
    <xdr:to>
      <xdr:col>1</xdr:col>
      <xdr:colOff>209550</xdr:colOff>
      <xdr:row>35</xdr:row>
      <xdr:rowOff>19050</xdr:rowOff>
    </xdr:to>
    <xdr:sp macro="" textlink="">
      <xdr:nvSpPr>
        <xdr:cNvPr id="6" name="正方形/長方形 5"/>
        <xdr:cNvSpPr/>
      </xdr:nvSpPr>
      <xdr:spPr bwMode="auto">
        <a:xfrm>
          <a:off x="304800" y="4143375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247650</xdr:colOff>
      <xdr:row>75</xdr:row>
      <xdr:rowOff>47625</xdr:rowOff>
    </xdr:from>
    <xdr:to>
      <xdr:col>1</xdr:col>
      <xdr:colOff>152400</xdr:colOff>
      <xdr:row>76</xdr:row>
      <xdr:rowOff>104775</xdr:rowOff>
    </xdr:to>
    <xdr:sp macro="" textlink="">
      <xdr:nvSpPr>
        <xdr:cNvPr id="7" name="正方形/長方形 6"/>
        <xdr:cNvSpPr/>
      </xdr:nvSpPr>
      <xdr:spPr bwMode="auto">
        <a:xfrm>
          <a:off x="247650" y="9363075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304800</xdr:colOff>
      <xdr:row>13</xdr:row>
      <xdr:rowOff>114300</xdr:rowOff>
    </xdr:from>
    <xdr:to>
      <xdr:col>1</xdr:col>
      <xdr:colOff>209550</xdr:colOff>
      <xdr:row>15</xdr:row>
      <xdr:rowOff>47625</xdr:rowOff>
    </xdr:to>
    <xdr:sp macro="" textlink="">
      <xdr:nvSpPr>
        <xdr:cNvPr id="8" name="正方形/長方形 7"/>
        <xdr:cNvSpPr/>
      </xdr:nvSpPr>
      <xdr:spPr bwMode="auto">
        <a:xfrm>
          <a:off x="304800" y="1724025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0.9098</cdr:x>
      <cdr:y>0.14643</cdr:y>
    </cdr:from>
    <cdr:to>
      <cdr:x>0.99739</cdr:x>
      <cdr:y>0.61429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51" y="390525"/>
          <a:ext cx="638235" cy="1247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0.88882</cdr:x>
      <cdr:y>0.50619</cdr:y>
    </cdr:from>
    <cdr:to>
      <cdr:x>0.98438</cdr:x>
      <cdr:y>0.90592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1869" y="1383749"/>
          <a:ext cx="699040" cy="1092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228600</xdr:colOff>
      <xdr:row>10</xdr:row>
      <xdr:rowOff>104775</xdr:rowOff>
    </xdr:from>
    <xdr:to>
      <xdr:col>1</xdr:col>
      <xdr:colOff>104775</xdr:colOff>
      <xdr:row>12</xdr:row>
      <xdr:rowOff>38100</xdr:rowOff>
    </xdr:to>
    <xdr:sp macro="" textlink="">
      <xdr:nvSpPr>
        <xdr:cNvPr id="6" name="正方形/長方形 5"/>
        <xdr:cNvSpPr/>
      </xdr:nvSpPr>
      <xdr:spPr bwMode="auto">
        <a:xfrm>
          <a:off x="228600" y="1343025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276225</xdr:colOff>
      <xdr:row>74</xdr:row>
      <xdr:rowOff>38100</xdr:rowOff>
    </xdr:from>
    <xdr:to>
      <xdr:col>1</xdr:col>
      <xdr:colOff>152400</xdr:colOff>
      <xdr:row>75</xdr:row>
      <xdr:rowOff>95250</xdr:rowOff>
    </xdr:to>
    <xdr:sp macro="" textlink="">
      <xdr:nvSpPr>
        <xdr:cNvPr id="7" name="正方形/長方形 6"/>
        <xdr:cNvSpPr/>
      </xdr:nvSpPr>
      <xdr:spPr bwMode="auto">
        <a:xfrm>
          <a:off x="276225" y="9239250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171450</xdr:colOff>
      <xdr:row>35</xdr:row>
      <xdr:rowOff>0</xdr:rowOff>
    </xdr:from>
    <xdr:to>
      <xdr:col>1</xdr:col>
      <xdr:colOff>47625</xdr:colOff>
      <xdr:row>36</xdr:row>
      <xdr:rowOff>57150</xdr:rowOff>
    </xdr:to>
    <xdr:sp macro="" textlink="">
      <xdr:nvSpPr>
        <xdr:cNvPr id="8" name="正方形/長方形 7"/>
        <xdr:cNvSpPr/>
      </xdr:nvSpPr>
      <xdr:spPr bwMode="auto">
        <a:xfrm>
          <a:off x="171450" y="4314825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0.14453</cdr:y>
    </cdr:from>
    <cdr:to>
      <cdr:x>0.99221</cdr:x>
      <cdr:y>0.67831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6" y="404747"/>
          <a:ext cx="858024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228600</xdr:colOff>
      <xdr:row>36</xdr:row>
      <xdr:rowOff>28575</xdr:rowOff>
    </xdr:from>
    <xdr:to>
      <xdr:col>1</xdr:col>
      <xdr:colOff>104775</xdr:colOff>
      <xdr:row>37</xdr:row>
      <xdr:rowOff>85725</xdr:rowOff>
    </xdr:to>
    <xdr:sp macro="" textlink="">
      <xdr:nvSpPr>
        <xdr:cNvPr id="6" name="正方形/長方形 5"/>
        <xdr:cNvSpPr/>
      </xdr:nvSpPr>
      <xdr:spPr bwMode="auto">
        <a:xfrm>
          <a:off x="228600" y="4467225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247650</xdr:colOff>
      <xdr:row>74</xdr:row>
      <xdr:rowOff>76200</xdr:rowOff>
    </xdr:from>
    <xdr:to>
      <xdr:col>1</xdr:col>
      <xdr:colOff>123825</xdr:colOff>
      <xdr:row>76</xdr:row>
      <xdr:rowOff>9525</xdr:rowOff>
    </xdr:to>
    <xdr:sp macro="" textlink="">
      <xdr:nvSpPr>
        <xdr:cNvPr id="7" name="正方形/長方形 6"/>
        <xdr:cNvSpPr/>
      </xdr:nvSpPr>
      <xdr:spPr bwMode="auto">
        <a:xfrm>
          <a:off x="247650" y="9277350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219075</xdr:colOff>
      <xdr:row>10</xdr:row>
      <xdr:rowOff>104775</xdr:rowOff>
    </xdr:from>
    <xdr:to>
      <xdr:col>1</xdr:col>
      <xdr:colOff>95250</xdr:colOff>
      <xdr:row>12</xdr:row>
      <xdr:rowOff>38100</xdr:rowOff>
    </xdr:to>
    <xdr:sp macro="" textlink="">
      <xdr:nvSpPr>
        <xdr:cNvPr id="8" name="正方形/長方形 7"/>
        <xdr:cNvSpPr/>
      </xdr:nvSpPr>
      <xdr:spPr bwMode="auto">
        <a:xfrm>
          <a:off x="219075" y="1343025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0.24923</cdr:y>
    </cdr:from>
    <cdr:to>
      <cdr:x>1</cdr:x>
      <cdr:y>0.76573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4" y="678935"/>
          <a:ext cx="666756" cy="1407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0.16154</cdr:y>
    </cdr:from>
    <cdr:to>
      <cdr:x>0.98182</cdr:x>
      <cdr:y>0.69532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82" y="452371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71</xdr:row>
      <xdr:rowOff>95250</xdr:rowOff>
    </xdr:from>
    <xdr:to>
      <xdr:col>1</xdr:col>
      <xdr:colOff>104775</xdr:colOff>
      <xdr:row>73</xdr:row>
      <xdr:rowOff>28575</xdr:rowOff>
    </xdr:to>
    <xdr:sp macro="" textlink="">
      <xdr:nvSpPr>
        <xdr:cNvPr id="5" name="正方形/長方形 4"/>
        <xdr:cNvSpPr/>
      </xdr:nvSpPr>
      <xdr:spPr bwMode="auto">
        <a:xfrm>
          <a:off x="200025" y="8915400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266700</xdr:colOff>
      <xdr:row>36</xdr:row>
      <xdr:rowOff>114300</xdr:rowOff>
    </xdr:from>
    <xdr:to>
      <xdr:col>1</xdr:col>
      <xdr:colOff>171450</xdr:colOff>
      <xdr:row>38</xdr:row>
      <xdr:rowOff>47625</xdr:rowOff>
    </xdr:to>
    <xdr:sp macro="" textlink="">
      <xdr:nvSpPr>
        <xdr:cNvPr id="6" name="正方形/長方形 5"/>
        <xdr:cNvSpPr/>
      </xdr:nvSpPr>
      <xdr:spPr bwMode="auto">
        <a:xfrm>
          <a:off x="266700" y="4610100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219075</xdr:colOff>
      <xdr:row>12</xdr:row>
      <xdr:rowOff>28575</xdr:rowOff>
    </xdr:from>
    <xdr:to>
      <xdr:col>1</xdr:col>
      <xdr:colOff>123825</xdr:colOff>
      <xdr:row>13</xdr:row>
      <xdr:rowOff>85725</xdr:rowOff>
    </xdr:to>
    <xdr:sp macro="" textlink="">
      <xdr:nvSpPr>
        <xdr:cNvPr id="7" name="正方形/長方形 6"/>
        <xdr:cNvSpPr/>
      </xdr:nvSpPr>
      <xdr:spPr bwMode="auto">
        <a:xfrm>
          <a:off x="219075" y="1514475"/>
          <a:ext cx="485775" cy="180975"/>
        </a:xfrm>
        <a:prstGeom prst="rect">
          <a:avLst/>
        </a:prstGeom>
        <a:solidFill>
          <a:srgbClr val="FC08F0">
            <a:alpha val="25000"/>
          </a:srgbClr>
        </a:solidFill>
        <a:ln w="6350"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0.46316</cdr:y>
    </cdr:from>
    <cdr:to>
      <cdr:x>0.99088</cdr:x>
      <cdr:y>0.7279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91" y="1297009"/>
          <a:ext cx="619156" cy="74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0.90601</cdr:x>
      <cdr:y>0.36558</cdr:y>
    </cdr:from>
    <cdr:to>
      <cdr:x>1</cdr:x>
      <cdr:y>0.83871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85" y="971525"/>
          <a:ext cx="685765" cy="1257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10</xdr:row>
      <xdr:rowOff>85725</xdr:rowOff>
    </xdr:from>
    <xdr:to>
      <xdr:col>1</xdr:col>
      <xdr:colOff>152400</xdr:colOff>
      <xdr:row>12</xdr:row>
      <xdr:rowOff>47625</xdr:rowOff>
    </xdr:to>
    <xdr:sp macro="" textlink="">
      <xdr:nvSpPr>
        <xdr:cNvPr id="6" name="角丸四角形 5"/>
        <xdr:cNvSpPr/>
      </xdr:nvSpPr>
      <xdr:spPr bwMode="auto">
        <a:xfrm>
          <a:off x="190500" y="1323975"/>
          <a:ext cx="542925" cy="209550"/>
        </a:xfrm>
        <a:prstGeom prst="roundRect">
          <a:avLst/>
        </a:prstGeom>
        <a:solidFill>
          <a:srgbClr val="FF99FF">
            <a:alpha val="45000"/>
          </a:srgbClr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</a:p>
      </xdr:txBody>
    </xdr:sp>
    <xdr:clientData/>
  </xdr:twoCellAnchor>
  <xdr:twoCellAnchor>
    <xdr:from>
      <xdr:col>0</xdr:col>
      <xdr:colOff>161925</xdr:colOff>
      <xdr:row>72</xdr:row>
      <xdr:rowOff>95250</xdr:rowOff>
    </xdr:from>
    <xdr:to>
      <xdr:col>1</xdr:col>
      <xdr:colOff>123825</xdr:colOff>
      <xdr:row>74</xdr:row>
      <xdr:rowOff>57150</xdr:rowOff>
    </xdr:to>
    <xdr:sp macro="" textlink="">
      <xdr:nvSpPr>
        <xdr:cNvPr id="7" name="角丸四角形 6"/>
        <xdr:cNvSpPr/>
      </xdr:nvSpPr>
      <xdr:spPr bwMode="auto">
        <a:xfrm>
          <a:off x="161925" y="9029700"/>
          <a:ext cx="542925" cy="209550"/>
        </a:xfrm>
        <a:prstGeom prst="roundRect">
          <a:avLst/>
        </a:prstGeom>
        <a:solidFill>
          <a:srgbClr val="FF99FF">
            <a:alpha val="45000"/>
          </a:srgbClr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</a:p>
      </xdr:txBody>
    </xdr:sp>
    <xdr:clientData/>
  </xdr:twoCellAnchor>
  <xdr:twoCellAnchor>
    <xdr:from>
      <xdr:col>0</xdr:col>
      <xdr:colOff>104775</xdr:colOff>
      <xdr:row>37</xdr:row>
      <xdr:rowOff>66675</xdr:rowOff>
    </xdr:from>
    <xdr:to>
      <xdr:col>1</xdr:col>
      <xdr:colOff>66675</xdr:colOff>
      <xdr:row>39</xdr:row>
      <xdr:rowOff>28575</xdr:rowOff>
    </xdr:to>
    <xdr:sp macro="" textlink="">
      <xdr:nvSpPr>
        <xdr:cNvPr id="8" name="角丸四角形 7"/>
        <xdr:cNvSpPr/>
      </xdr:nvSpPr>
      <xdr:spPr bwMode="auto">
        <a:xfrm>
          <a:off x="104775" y="4648200"/>
          <a:ext cx="542925" cy="209550"/>
        </a:xfrm>
        <a:prstGeom prst="roundRect">
          <a:avLst/>
        </a:prstGeom>
        <a:solidFill>
          <a:srgbClr val="FF99FF">
            <a:alpha val="45000"/>
          </a:srgbClr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0.85937</cdr:x>
      <cdr:y>0.0921</cdr:y>
    </cdr:from>
    <cdr:to>
      <cdr:x>0.98437</cdr:x>
      <cdr:y>0.66776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6460" y="266699"/>
          <a:ext cx="914400" cy="1666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0.2349</cdr:y>
    </cdr:from>
    <cdr:to>
      <cdr:x>0.98955</cdr:x>
      <cdr:y>0.73825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47" y="666757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0.88848</cdr:x>
      <cdr:y>0.32994</cdr:y>
    </cdr:from>
    <cdr:to>
      <cdr:x>0.98174</cdr:x>
      <cdr:y>0.77551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90974" y="923937"/>
          <a:ext cx="681327" cy="1247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7" sqref="M7"/>
    </sheetView>
  </sheetViews>
  <sheetFormatPr defaultRowHeight="17.25"/>
  <cols>
    <col min="1" max="1" width="9.625" style="323" customWidth="1"/>
    <col min="2" max="2" width="7.25" style="374" customWidth="1"/>
    <col min="3" max="3" width="9.625" style="375" customWidth="1"/>
    <col min="4" max="4" width="9" style="323"/>
    <col min="5" max="5" width="20" style="323" bestFit="1" customWidth="1"/>
    <col min="6" max="6" width="18.625" style="323" customWidth="1"/>
    <col min="7" max="7" width="7.75" style="323" customWidth="1"/>
    <col min="8" max="8" width="2.375" style="323" customWidth="1"/>
    <col min="9" max="9" width="7.75" style="323" customWidth="1"/>
    <col min="10" max="256" width="9" style="323"/>
    <col min="257" max="257" width="9.625" style="323" customWidth="1"/>
    <col min="258" max="258" width="7.25" style="323" customWidth="1"/>
    <col min="259" max="259" width="9.625" style="323" customWidth="1"/>
    <col min="260" max="260" width="9" style="323"/>
    <col min="261" max="261" width="20" style="323" bestFit="1" customWidth="1"/>
    <col min="262" max="262" width="18.625" style="323" customWidth="1"/>
    <col min="263" max="263" width="7.75" style="323" customWidth="1"/>
    <col min="264" max="264" width="2.375" style="323" customWidth="1"/>
    <col min="265" max="265" width="7.75" style="323" customWidth="1"/>
    <col min="266" max="512" width="9" style="323"/>
    <col min="513" max="513" width="9.625" style="323" customWidth="1"/>
    <col min="514" max="514" width="7.25" style="323" customWidth="1"/>
    <col min="515" max="515" width="9.625" style="323" customWidth="1"/>
    <col min="516" max="516" width="9" style="323"/>
    <col min="517" max="517" width="20" style="323" bestFit="1" customWidth="1"/>
    <col min="518" max="518" width="18.625" style="323" customWidth="1"/>
    <col min="519" max="519" width="7.75" style="323" customWidth="1"/>
    <col min="520" max="520" width="2.375" style="323" customWidth="1"/>
    <col min="521" max="521" width="7.75" style="323" customWidth="1"/>
    <col min="522" max="768" width="9" style="323"/>
    <col min="769" max="769" width="9.625" style="323" customWidth="1"/>
    <col min="770" max="770" width="7.25" style="323" customWidth="1"/>
    <col min="771" max="771" width="9.625" style="323" customWidth="1"/>
    <col min="772" max="772" width="9" style="323"/>
    <col min="773" max="773" width="20" style="323" bestFit="1" customWidth="1"/>
    <col min="774" max="774" width="18.625" style="323" customWidth="1"/>
    <col min="775" max="775" width="7.75" style="323" customWidth="1"/>
    <col min="776" max="776" width="2.375" style="323" customWidth="1"/>
    <col min="777" max="777" width="7.75" style="323" customWidth="1"/>
    <col min="778" max="1024" width="9" style="323"/>
    <col min="1025" max="1025" width="9.625" style="323" customWidth="1"/>
    <col min="1026" max="1026" width="7.25" style="323" customWidth="1"/>
    <col min="1027" max="1027" width="9.625" style="323" customWidth="1"/>
    <col min="1028" max="1028" width="9" style="323"/>
    <col min="1029" max="1029" width="20" style="323" bestFit="1" customWidth="1"/>
    <col min="1030" max="1030" width="18.625" style="323" customWidth="1"/>
    <col min="1031" max="1031" width="7.75" style="323" customWidth="1"/>
    <col min="1032" max="1032" width="2.375" style="323" customWidth="1"/>
    <col min="1033" max="1033" width="7.75" style="323" customWidth="1"/>
    <col min="1034" max="1280" width="9" style="323"/>
    <col min="1281" max="1281" width="9.625" style="323" customWidth="1"/>
    <col min="1282" max="1282" width="7.25" style="323" customWidth="1"/>
    <col min="1283" max="1283" width="9.625" style="323" customWidth="1"/>
    <col min="1284" max="1284" width="9" style="323"/>
    <col min="1285" max="1285" width="20" style="323" bestFit="1" customWidth="1"/>
    <col min="1286" max="1286" width="18.625" style="323" customWidth="1"/>
    <col min="1287" max="1287" width="7.75" style="323" customWidth="1"/>
    <col min="1288" max="1288" width="2.375" style="323" customWidth="1"/>
    <col min="1289" max="1289" width="7.75" style="323" customWidth="1"/>
    <col min="1290" max="1536" width="9" style="323"/>
    <col min="1537" max="1537" width="9.625" style="323" customWidth="1"/>
    <col min="1538" max="1538" width="7.25" style="323" customWidth="1"/>
    <col min="1539" max="1539" width="9.625" style="323" customWidth="1"/>
    <col min="1540" max="1540" width="9" style="323"/>
    <col min="1541" max="1541" width="20" style="323" bestFit="1" customWidth="1"/>
    <col min="1542" max="1542" width="18.625" style="323" customWidth="1"/>
    <col min="1543" max="1543" width="7.75" style="323" customWidth="1"/>
    <col min="1544" max="1544" width="2.375" style="323" customWidth="1"/>
    <col min="1545" max="1545" width="7.75" style="323" customWidth="1"/>
    <col min="1546" max="1792" width="9" style="323"/>
    <col min="1793" max="1793" width="9.625" style="323" customWidth="1"/>
    <col min="1794" max="1794" width="7.25" style="323" customWidth="1"/>
    <col min="1795" max="1795" width="9.625" style="323" customWidth="1"/>
    <col min="1796" max="1796" width="9" style="323"/>
    <col min="1797" max="1797" width="20" style="323" bestFit="1" customWidth="1"/>
    <col min="1798" max="1798" width="18.625" style="323" customWidth="1"/>
    <col min="1799" max="1799" width="7.75" style="323" customWidth="1"/>
    <col min="1800" max="1800" width="2.375" style="323" customWidth="1"/>
    <col min="1801" max="1801" width="7.75" style="323" customWidth="1"/>
    <col min="1802" max="2048" width="9" style="323"/>
    <col min="2049" max="2049" width="9.625" style="323" customWidth="1"/>
    <col min="2050" max="2050" width="7.25" style="323" customWidth="1"/>
    <col min="2051" max="2051" width="9.625" style="323" customWidth="1"/>
    <col min="2052" max="2052" width="9" style="323"/>
    <col min="2053" max="2053" width="20" style="323" bestFit="1" customWidth="1"/>
    <col min="2054" max="2054" width="18.625" style="323" customWidth="1"/>
    <col min="2055" max="2055" width="7.75" style="323" customWidth="1"/>
    <col min="2056" max="2056" width="2.375" style="323" customWidth="1"/>
    <col min="2057" max="2057" width="7.75" style="323" customWidth="1"/>
    <col min="2058" max="2304" width="9" style="323"/>
    <col min="2305" max="2305" width="9.625" style="323" customWidth="1"/>
    <col min="2306" max="2306" width="7.25" style="323" customWidth="1"/>
    <col min="2307" max="2307" width="9.625" style="323" customWidth="1"/>
    <col min="2308" max="2308" width="9" style="323"/>
    <col min="2309" max="2309" width="20" style="323" bestFit="1" customWidth="1"/>
    <col min="2310" max="2310" width="18.625" style="323" customWidth="1"/>
    <col min="2311" max="2311" width="7.75" style="323" customWidth="1"/>
    <col min="2312" max="2312" width="2.375" style="323" customWidth="1"/>
    <col min="2313" max="2313" width="7.75" style="323" customWidth="1"/>
    <col min="2314" max="2560" width="9" style="323"/>
    <col min="2561" max="2561" width="9.625" style="323" customWidth="1"/>
    <col min="2562" max="2562" width="7.25" style="323" customWidth="1"/>
    <col min="2563" max="2563" width="9.625" style="323" customWidth="1"/>
    <col min="2564" max="2564" width="9" style="323"/>
    <col min="2565" max="2565" width="20" style="323" bestFit="1" customWidth="1"/>
    <col min="2566" max="2566" width="18.625" style="323" customWidth="1"/>
    <col min="2567" max="2567" width="7.75" style="323" customWidth="1"/>
    <col min="2568" max="2568" width="2.375" style="323" customWidth="1"/>
    <col min="2569" max="2569" width="7.75" style="323" customWidth="1"/>
    <col min="2570" max="2816" width="9" style="323"/>
    <col min="2817" max="2817" width="9.625" style="323" customWidth="1"/>
    <col min="2818" max="2818" width="7.25" style="323" customWidth="1"/>
    <col min="2819" max="2819" width="9.625" style="323" customWidth="1"/>
    <col min="2820" max="2820" width="9" style="323"/>
    <col min="2821" max="2821" width="20" style="323" bestFit="1" customWidth="1"/>
    <col min="2822" max="2822" width="18.625" style="323" customWidth="1"/>
    <col min="2823" max="2823" width="7.75" style="323" customWidth="1"/>
    <col min="2824" max="2824" width="2.375" style="323" customWidth="1"/>
    <col min="2825" max="2825" width="7.75" style="323" customWidth="1"/>
    <col min="2826" max="3072" width="9" style="323"/>
    <col min="3073" max="3073" width="9.625" style="323" customWidth="1"/>
    <col min="3074" max="3074" width="7.25" style="323" customWidth="1"/>
    <col min="3075" max="3075" width="9.625" style="323" customWidth="1"/>
    <col min="3076" max="3076" width="9" style="323"/>
    <col min="3077" max="3077" width="20" style="323" bestFit="1" customWidth="1"/>
    <col min="3078" max="3078" width="18.625" style="323" customWidth="1"/>
    <col min="3079" max="3079" width="7.75" style="323" customWidth="1"/>
    <col min="3080" max="3080" width="2.375" style="323" customWidth="1"/>
    <col min="3081" max="3081" width="7.75" style="323" customWidth="1"/>
    <col min="3082" max="3328" width="9" style="323"/>
    <col min="3329" max="3329" width="9.625" style="323" customWidth="1"/>
    <col min="3330" max="3330" width="7.25" style="323" customWidth="1"/>
    <col min="3331" max="3331" width="9.625" style="323" customWidth="1"/>
    <col min="3332" max="3332" width="9" style="323"/>
    <col min="3333" max="3333" width="20" style="323" bestFit="1" customWidth="1"/>
    <col min="3334" max="3334" width="18.625" style="323" customWidth="1"/>
    <col min="3335" max="3335" width="7.75" style="323" customWidth="1"/>
    <col min="3336" max="3336" width="2.375" style="323" customWidth="1"/>
    <col min="3337" max="3337" width="7.75" style="323" customWidth="1"/>
    <col min="3338" max="3584" width="9" style="323"/>
    <col min="3585" max="3585" width="9.625" style="323" customWidth="1"/>
    <col min="3586" max="3586" width="7.25" style="323" customWidth="1"/>
    <col min="3587" max="3587" width="9.625" style="323" customWidth="1"/>
    <col min="3588" max="3588" width="9" style="323"/>
    <col min="3589" max="3589" width="20" style="323" bestFit="1" customWidth="1"/>
    <col min="3590" max="3590" width="18.625" style="323" customWidth="1"/>
    <col min="3591" max="3591" width="7.75" style="323" customWidth="1"/>
    <col min="3592" max="3592" width="2.375" style="323" customWidth="1"/>
    <col min="3593" max="3593" width="7.75" style="323" customWidth="1"/>
    <col min="3594" max="3840" width="9" style="323"/>
    <col min="3841" max="3841" width="9.625" style="323" customWidth="1"/>
    <col min="3842" max="3842" width="7.25" style="323" customWidth="1"/>
    <col min="3843" max="3843" width="9.625" style="323" customWidth="1"/>
    <col min="3844" max="3844" width="9" style="323"/>
    <col min="3845" max="3845" width="20" style="323" bestFit="1" customWidth="1"/>
    <col min="3846" max="3846" width="18.625" style="323" customWidth="1"/>
    <col min="3847" max="3847" width="7.75" style="323" customWidth="1"/>
    <col min="3848" max="3848" width="2.375" style="323" customWidth="1"/>
    <col min="3849" max="3849" width="7.75" style="323" customWidth="1"/>
    <col min="3850" max="4096" width="9" style="323"/>
    <col min="4097" max="4097" width="9.625" style="323" customWidth="1"/>
    <col min="4098" max="4098" width="7.25" style="323" customWidth="1"/>
    <col min="4099" max="4099" width="9.625" style="323" customWidth="1"/>
    <col min="4100" max="4100" width="9" style="323"/>
    <col min="4101" max="4101" width="20" style="323" bestFit="1" customWidth="1"/>
    <col min="4102" max="4102" width="18.625" style="323" customWidth="1"/>
    <col min="4103" max="4103" width="7.75" style="323" customWidth="1"/>
    <col min="4104" max="4104" width="2.375" style="323" customWidth="1"/>
    <col min="4105" max="4105" width="7.75" style="323" customWidth="1"/>
    <col min="4106" max="4352" width="9" style="323"/>
    <col min="4353" max="4353" width="9.625" style="323" customWidth="1"/>
    <col min="4354" max="4354" width="7.25" style="323" customWidth="1"/>
    <col min="4355" max="4355" width="9.625" style="323" customWidth="1"/>
    <col min="4356" max="4356" width="9" style="323"/>
    <col min="4357" max="4357" width="20" style="323" bestFit="1" customWidth="1"/>
    <col min="4358" max="4358" width="18.625" style="323" customWidth="1"/>
    <col min="4359" max="4359" width="7.75" style="323" customWidth="1"/>
    <col min="4360" max="4360" width="2.375" style="323" customWidth="1"/>
    <col min="4361" max="4361" width="7.75" style="323" customWidth="1"/>
    <col min="4362" max="4608" width="9" style="323"/>
    <col min="4609" max="4609" width="9.625" style="323" customWidth="1"/>
    <col min="4610" max="4610" width="7.25" style="323" customWidth="1"/>
    <col min="4611" max="4611" width="9.625" style="323" customWidth="1"/>
    <col min="4612" max="4612" width="9" style="323"/>
    <col min="4613" max="4613" width="20" style="323" bestFit="1" customWidth="1"/>
    <col min="4614" max="4614" width="18.625" style="323" customWidth="1"/>
    <col min="4615" max="4615" width="7.75" style="323" customWidth="1"/>
    <col min="4616" max="4616" width="2.375" style="323" customWidth="1"/>
    <col min="4617" max="4617" width="7.75" style="323" customWidth="1"/>
    <col min="4618" max="4864" width="9" style="323"/>
    <col min="4865" max="4865" width="9.625" style="323" customWidth="1"/>
    <col min="4866" max="4866" width="7.25" style="323" customWidth="1"/>
    <col min="4867" max="4867" width="9.625" style="323" customWidth="1"/>
    <col min="4868" max="4868" width="9" style="323"/>
    <col min="4869" max="4869" width="20" style="323" bestFit="1" customWidth="1"/>
    <col min="4870" max="4870" width="18.625" style="323" customWidth="1"/>
    <col min="4871" max="4871" width="7.75" style="323" customWidth="1"/>
    <col min="4872" max="4872" width="2.375" style="323" customWidth="1"/>
    <col min="4873" max="4873" width="7.75" style="323" customWidth="1"/>
    <col min="4874" max="5120" width="9" style="323"/>
    <col min="5121" max="5121" width="9.625" style="323" customWidth="1"/>
    <col min="5122" max="5122" width="7.25" style="323" customWidth="1"/>
    <col min="5123" max="5123" width="9.625" style="323" customWidth="1"/>
    <col min="5124" max="5124" width="9" style="323"/>
    <col min="5125" max="5125" width="20" style="323" bestFit="1" customWidth="1"/>
    <col min="5126" max="5126" width="18.625" style="323" customWidth="1"/>
    <col min="5127" max="5127" width="7.75" style="323" customWidth="1"/>
    <col min="5128" max="5128" width="2.375" style="323" customWidth="1"/>
    <col min="5129" max="5129" width="7.75" style="323" customWidth="1"/>
    <col min="5130" max="5376" width="9" style="323"/>
    <col min="5377" max="5377" width="9.625" style="323" customWidth="1"/>
    <col min="5378" max="5378" width="7.25" style="323" customWidth="1"/>
    <col min="5379" max="5379" width="9.625" style="323" customWidth="1"/>
    <col min="5380" max="5380" width="9" style="323"/>
    <col min="5381" max="5381" width="20" style="323" bestFit="1" customWidth="1"/>
    <col min="5382" max="5382" width="18.625" style="323" customWidth="1"/>
    <col min="5383" max="5383" width="7.75" style="323" customWidth="1"/>
    <col min="5384" max="5384" width="2.375" style="323" customWidth="1"/>
    <col min="5385" max="5385" width="7.75" style="323" customWidth="1"/>
    <col min="5386" max="5632" width="9" style="323"/>
    <col min="5633" max="5633" width="9.625" style="323" customWidth="1"/>
    <col min="5634" max="5634" width="7.25" style="323" customWidth="1"/>
    <col min="5635" max="5635" width="9.625" style="323" customWidth="1"/>
    <col min="5636" max="5636" width="9" style="323"/>
    <col min="5637" max="5637" width="20" style="323" bestFit="1" customWidth="1"/>
    <col min="5638" max="5638" width="18.625" style="323" customWidth="1"/>
    <col min="5639" max="5639" width="7.75" style="323" customWidth="1"/>
    <col min="5640" max="5640" width="2.375" style="323" customWidth="1"/>
    <col min="5641" max="5641" width="7.75" style="323" customWidth="1"/>
    <col min="5642" max="5888" width="9" style="323"/>
    <col min="5889" max="5889" width="9.625" style="323" customWidth="1"/>
    <col min="5890" max="5890" width="7.25" style="323" customWidth="1"/>
    <col min="5891" max="5891" width="9.625" style="323" customWidth="1"/>
    <col min="5892" max="5892" width="9" style="323"/>
    <col min="5893" max="5893" width="20" style="323" bestFit="1" customWidth="1"/>
    <col min="5894" max="5894" width="18.625" style="323" customWidth="1"/>
    <col min="5895" max="5895" width="7.75" style="323" customWidth="1"/>
    <col min="5896" max="5896" width="2.375" style="323" customWidth="1"/>
    <col min="5897" max="5897" width="7.75" style="323" customWidth="1"/>
    <col min="5898" max="6144" width="9" style="323"/>
    <col min="6145" max="6145" width="9.625" style="323" customWidth="1"/>
    <col min="6146" max="6146" width="7.25" style="323" customWidth="1"/>
    <col min="6147" max="6147" width="9.625" style="323" customWidth="1"/>
    <col min="6148" max="6148" width="9" style="323"/>
    <col min="6149" max="6149" width="20" style="323" bestFit="1" customWidth="1"/>
    <col min="6150" max="6150" width="18.625" style="323" customWidth="1"/>
    <col min="6151" max="6151" width="7.75" style="323" customWidth="1"/>
    <col min="6152" max="6152" width="2.375" style="323" customWidth="1"/>
    <col min="6153" max="6153" width="7.75" style="323" customWidth="1"/>
    <col min="6154" max="6400" width="9" style="323"/>
    <col min="6401" max="6401" width="9.625" style="323" customWidth="1"/>
    <col min="6402" max="6402" width="7.25" style="323" customWidth="1"/>
    <col min="6403" max="6403" width="9.625" style="323" customWidth="1"/>
    <col min="6404" max="6404" width="9" style="323"/>
    <col min="6405" max="6405" width="20" style="323" bestFit="1" customWidth="1"/>
    <col min="6406" max="6406" width="18.625" style="323" customWidth="1"/>
    <col min="6407" max="6407" width="7.75" style="323" customWidth="1"/>
    <col min="6408" max="6408" width="2.375" style="323" customWidth="1"/>
    <col min="6409" max="6409" width="7.75" style="323" customWidth="1"/>
    <col min="6410" max="6656" width="9" style="323"/>
    <col min="6657" max="6657" width="9.625" style="323" customWidth="1"/>
    <col min="6658" max="6658" width="7.25" style="323" customWidth="1"/>
    <col min="6659" max="6659" width="9.625" style="323" customWidth="1"/>
    <col min="6660" max="6660" width="9" style="323"/>
    <col min="6661" max="6661" width="20" style="323" bestFit="1" customWidth="1"/>
    <col min="6662" max="6662" width="18.625" style="323" customWidth="1"/>
    <col min="6663" max="6663" width="7.75" style="323" customWidth="1"/>
    <col min="6664" max="6664" width="2.375" style="323" customWidth="1"/>
    <col min="6665" max="6665" width="7.75" style="323" customWidth="1"/>
    <col min="6666" max="6912" width="9" style="323"/>
    <col min="6913" max="6913" width="9.625" style="323" customWidth="1"/>
    <col min="6914" max="6914" width="7.25" style="323" customWidth="1"/>
    <col min="6915" max="6915" width="9.625" style="323" customWidth="1"/>
    <col min="6916" max="6916" width="9" style="323"/>
    <col min="6917" max="6917" width="20" style="323" bestFit="1" customWidth="1"/>
    <col min="6918" max="6918" width="18.625" style="323" customWidth="1"/>
    <col min="6919" max="6919" width="7.75" style="323" customWidth="1"/>
    <col min="6920" max="6920" width="2.375" style="323" customWidth="1"/>
    <col min="6921" max="6921" width="7.75" style="323" customWidth="1"/>
    <col min="6922" max="7168" width="9" style="323"/>
    <col min="7169" max="7169" width="9.625" style="323" customWidth="1"/>
    <col min="7170" max="7170" width="7.25" style="323" customWidth="1"/>
    <col min="7171" max="7171" width="9.625" style="323" customWidth="1"/>
    <col min="7172" max="7172" width="9" style="323"/>
    <col min="7173" max="7173" width="20" style="323" bestFit="1" customWidth="1"/>
    <col min="7174" max="7174" width="18.625" style="323" customWidth="1"/>
    <col min="7175" max="7175" width="7.75" style="323" customWidth="1"/>
    <col min="7176" max="7176" width="2.375" style="323" customWidth="1"/>
    <col min="7177" max="7177" width="7.75" style="323" customWidth="1"/>
    <col min="7178" max="7424" width="9" style="323"/>
    <col min="7425" max="7425" width="9.625" style="323" customWidth="1"/>
    <col min="7426" max="7426" width="7.25" style="323" customWidth="1"/>
    <col min="7427" max="7427" width="9.625" style="323" customWidth="1"/>
    <col min="7428" max="7428" width="9" style="323"/>
    <col min="7429" max="7429" width="20" style="323" bestFit="1" customWidth="1"/>
    <col min="7430" max="7430" width="18.625" style="323" customWidth="1"/>
    <col min="7431" max="7431" width="7.75" style="323" customWidth="1"/>
    <col min="7432" max="7432" width="2.375" style="323" customWidth="1"/>
    <col min="7433" max="7433" width="7.75" style="323" customWidth="1"/>
    <col min="7434" max="7680" width="9" style="323"/>
    <col min="7681" max="7681" width="9.625" style="323" customWidth="1"/>
    <col min="7682" max="7682" width="7.25" style="323" customWidth="1"/>
    <col min="7683" max="7683" width="9.625" style="323" customWidth="1"/>
    <col min="7684" max="7684" width="9" style="323"/>
    <col min="7685" max="7685" width="20" style="323" bestFit="1" customWidth="1"/>
    <col min="7686" max="7686" width="18.625" style="323" customWidth="1"/>
    <col min="7687" max="7687" width="7.75" style="323" customWidth="1"/>
    <col min="7688" max="7688" width="2.375" style="323" customWidth="1"/>
    <col min="7689" max="7689" width="7.75" style="323" customWidth="1"/>
    <col min="7690" max="7936" width="9" style="323"/>
    <col min="7937" max="7937" width="9.625" style="323" customWidth="1"/>
    <col min="7938" max="7938" width="7.25" style="323" customWidth="1"/>
    <col min="7939" max="7939" width="9.625" style="323" customWidth="1"/>
    <col min="7940" max="7940" width="9" style="323"/>
    <col min="7941" max="7941" width="20" style="323" bestFit="1" customWidth="1"/>
    <col min="7942" max="7942" width="18.625" style="323" customWidth="1"/>
    <col min="7943" max="7943" width="7.75" style="323" customWidth="1"/>
    <col min="7944" max="7944" width="2.375" style="323" customWidth="1"/>
    <col min="7945" max="7945" width="7.75" style="323" customWidth="1"/>
    <col min="7946" max="8192" width="9" style="323"/>
    <col min="8193" max="8193" width="9.625" style="323" customWidth="1"/>
    <col min="8194" max="8194" width="7.25" style="323" customWidth="1"/>
    <col min="8195" max="8195" width="9.625" style="323" customWidth="1"/>
    <col min="8196" max="8196" width="9" style="323"/>
    <col min="8197" max="8197" width="20" style="323" bestFit="1" customWidth="1"/>
    <col min="8198" max="8198" width="18.625" style="323" customWidth="1"/>
    <col min="8199" max="8199" width="7.75" style="323" customWidth="1"/>
    <col min="8200" max="8200" width="2.375" style="323" customWidth="1"/>
    <col min="8201" max="8201" width="7.75" style="323" customWidth="1"/>
    <col min="8202" max="8448" width="9" style="323"/>
    <col min="8449" max="8449" width="9.625" style="323" customWidth="1"/>
    <col min="8450" max="8450" width="7.25" style="323" customWidth="1"/>
    <col min="8451" max="8451" width="9.625" style="323" customWidth="1"/>
    <col min="8452" max="8452" width="9" style="323"/>
    <col min="8453" max="8453" width="20" style="323" bestFit="1" customWidth="1"/>
    <col min="8454" max="8454" width="18.625" style="323" customWidth="1"/>
    <col min="8455" max="8455" width="7.75" style="323" customWidth="1"/>
    <col min="8456" max="8456" width="2.375" style="323" customWidth="1"/>
    <col min="8457" max="8457" width="7.75" style="323" customWidth="1"/>
    <col min="8458" max="8704" width="9" style="323"/>
    <col min="8705" max="8705" width="9.625" style="323" customWidth="1"/>
    <col min="8706" max="8706" width="7.25" style="323" customWidth="1"/>
    <col min="8707" max="8707" width="9.625" style="323" customWidth="1"/>
    <col min="8708" max="8708" width="9" style="323"/>
    <col min="8709" max="8709" width="20" style="323" bestFit="1" customWidth="1"/>
    <col min="8710" max="8710" width="18.625" style="323" customWidth="1"/>
    <col min="8711" max="8711" width="7.75" style="323" customWidth="1"/>
    <col min="8712" max="8712" width="2.375" style="323" customWidth="1"/>
    <col min="8713" max="8713" width="7.75" style="323" customWidth="1"/>
    <col min="8714" max="8960" width="9" style="323"/>
    <col min="8961" max="8961" width="9.625" style="323" customWidth="1"/>
    <col min="8962" max="8962" width="7.25" style="323" customWidth="1"/>
    <col min="8963" max="8963" width="9.625" style="323" customWidth="1"/>
    <col min="8964" max="8964" width="9" style="323"/>
    <col min="8965" max="8965" width="20" style="323" bestFit="1" customWidth="1"/>
    <col min="8966" max="8966" width="18.625" style="323" customWidth="1"/>
    <col min="8967" max="8967" width="7.75" style="323" customWidth="1"/>
    <col min="8968" max="8968" width="2.375" style="323" customWidth="1"/>
    <col min="8969" max="8969" width="7.75" style="323" customWidth="1"/>
    <col min="8970" max="9216" width="9" style="323"/>
    <col min="9217" max="9217" width="9.625" style="323" customWidth="1"/>
    <col min="9218" max="9218" width="7.25" style="323" customWidth="1"/>
    <col min="9219" max="9219" width="9.625" style="323" customWidth="1"/>
    <col min="9220" max="9220" width="9" style="323"/>
    <col min="9221" max="9221" width="20" style="323" bestFit="1" customWidth="1"/>
    <col min="9222" max="9222" width="18.625" style="323" customWidth="1"/>
    <col min="9223" max="9223" width="7.75" style="323" customWidth="1"/>
    <col min="9224" max="9224" width="2.375" style="323" customWidth="1"/>
    <col min="9225" max="9225" width="7.75" style="323" customWidth="1"/>
    <col min="9226" max="9472" width="9" style="323"/>
    <col min="9473" max="9473" width="9.625" style="323" customWidth="1"/>
    <col min="9474" max="9474" width="7.25" style="323" customWidth="1"/>
    <col min="9475" max="9475" width="9.625" style="323" customWidth="1"/>
    <col min="9476" max="9476" width="9" style="323"/>
    <col min="9477" max="9477" width="20" style="323" bestFit="1" customWidth="1"/>
    <col min="9478" max="9478" width="18.625" style="323" customWidth="1"/>
    <col min="9479" max="9479" width="7.75" style="323" customWidth="1"/>
    <col min="9480" max="9480" width="2.375" style="323" customWidth="1"/>
    <col min="9481" max="9481" width="7.75" style="323" customWidth="1"/>
    <col min="9482" max="9728" width="9" style="323"/>
    <col min="9729" max="9729" width="9.625" style="323" customWidth="1"/>
    <col min="9730" max="9730" width="7.25" style="323" customWidth="1"/>
    <col min="9731" max="9731" width="9.625" style="323" customWidth="1"/>
    <col min="9732" max="9732" width="9" style="323"/>
    <col min="9733" max="9733" width="20" style="323" bestFit="1" customWidth="1"/>
    <col min="9734" max="9734" width="18.625" style="323" customWidth="1"/>
    <col min="9735" max="9735" width="7.75" style="323" customWidth="1"/>
    <col min="9736" max="9736" width="2.375" style="323" customWidth="1"/>
    <col min="9737" max="9737" width="7.75" style="323" customWidth="1"/>
    <col min="9738" max="9984" width="9" style="323"/>
    <col min="9985" max="9985" width="9.625" style="323" customWidth="1"/>
    <col min="9986" max="9986" width="7.25" style="323" customWidth="1"/>
    <col min="9987" max="9987" width="9.625" style="323" customWidth="1"/>
    <col min="9988" max="9988" width="9" style="323"/>
    <col min="9989" max="9989" width="20" style="323" bestFit="1" customWidth="1"/>
    <col min="9990" max="9990" width="18.625" style="323" customWidth="1"/>
    <col min="9991" max="9991" width="7.75" style="323" customWidth="1"/>
    <col min="9992" max="9992" width="2.375" style="323" customWidth="1"/>
    <col min="9993" max="9993" width="7.75" style="323" customWidth="1"/>
    <col min="9994" max="10240" width="9" style="323"/>
    <col min="10241" max="10241" width="9.625" style="323" customWidth="1"/>
    <col min="10242" max="10242" width="7.25" style="323" customWidth="1"/>
    <col min="10243" max="10243" width="9.625" style="323" customWidth="1"/>
    <col min="10244" max="10244" width="9" style="323"/>
    <col min="10245" max="10245" width="20" style="323" bestFit="1" customWidth="1"/>
    <col min="10246" max="10246" width="18.625" style="323" customWidth="1"/>
    <col min="10247" max="10247" width="7.75" style="323" customWidth="1"/>
    <col min="10248" max="10248" width="2.375" style="323" customWidth="1"/>
    <col min="10249" max="10249" width="7.75" style="323" customWidth="1"/>
    <col min="10250" max="10496" width="9" style="323"/>
    <col min="10497" max="10497" width="9.625" style="323" customWidth="1"/>
    <col min="10498" max="10498" width="7.25" style="323" customWidth="1"/>
    <col min="10499" max="10499" width="9.625" style="323" customWidth="1"/>
    <col min="10500" max="10500" width="9" style="323"/>
    <col min="10501" max="10501" width="20" style="323" bestFit="1" customWidth="1"/>
    <col min="10502" max="10502" width="18.625" style="323" customWidth="1"/>
    <col min="10503" max="10503" width="7.75" style="323" customWidth="1"/>
    <col min="10504" max="10504" width="2.375" style="323" customWidth="1"/>
    <col min="10505" max="10505" width="7.75" style="323" customWidth="1"/>
    <col min="10506" max="10752" width="9" style="323"/>
    <col min="10753" max="10753" width="9.625" style="323" customWidth="1"/>
    <col min="10754" max="10754" width="7.25" style="323" customWidth="1"/>
    <col min="10755" max="10755" width="9.625" style="323" customWidth="1"/>
    <col min="10756" max="10756" width="9" style="323"/>
    <col min="10757" max="10757" width="20" style="323" bestFit="1" customWidth="1"/>
    <col min="10758" max="10758" width="18.625" style="323" customWidth="1"/>
    <col min="10759" max="10759" width="7.75" style="323" customWidth="1"/>
    <col min="10760" max="10760" width="2.375" style="323" customWidth="1"/>
    <col min="10761" max="10761" width="7.75" style="323" customWidth="1"/>
    <col min="10762" max="11008" width="9" style="323"/>
    <col min="11009" max="11009" width="9.625" style="323" customWidth="1"/>
    <col min="11010" max="11010" width="7.25" style="323" customWidth="1"/>
    <col min="11011" max="11011" width="9.625" style="323" customWidth="1"/>
    <col min="11012" max="11012" width="9" style="323"/>
    <col min="11013" max="11013" width="20" style="323" bestFit="1" customWidth="1"/>
    <col min="11014" max="11014" width="18.625" style="323" customWidth="1"/>
    <col min="11015" max="11015" width="7.75" style="323" customWidth="1"/>
    <col min="11016" max="11016" width="2.375" style="323" customWidth="1"/>
    <col min="11017" max="11017" width="7.75" style="323" customWidth="1"/>
    <col min="11018" max="11264" width="9" style="323"/>
    <col min="11265" max="11265" width="9.625" style="323" customWidth="1"/>
    <col min="11266" max="11266" width="7.25" style="323" customWidth="1"/>
    <col min="11267" max="11267" width="9.625" style="323" customWidth="1"/>
    <col min="11268" max="11268" width="9" style="323"/>
    <col min="11269" max="11269" width="20" style="323" bestFit="1" customWidth="1"/>
    <col min="11270" max="11270" width="18.625" style="323" customWidth="1"/>
    <col min="11271" max="11271" width="7.75" style="323" customWidth="1"/>
    <col min="11272" max="11272" width="2.375" style="323" customWidth="1"/>
    <col min="11273" max="11273" width="7.75" style="323" customWidth="1"/>
    <col min="11274" max="11520" width="9" style="323"/>
    <col min="11521" max="11521" width="9.625" style="323" customWidth="1"/>
    <col min="11522" max="11522" width="7.25" style="323" customWidth="1"/>
    <col min="11523" max="11523" width="9.625" style="323" customWidth="1"/>
    <col min="11524" max="11524" width="9" style="323"/>
    <col min="11525" max="11525" width="20" style="323" bestFit="1" customWidth="1"/>
    <col min="11526" max="11526" width="18.625" style="323" customWidth="1"/>
    <col min="11527" max="11527" width="7.75" style="323" customWidth="1"/>
    <col min="11528" max="11528" width="2.375" style="323" customWidth="1"/>
    <col min="11529" max="11529" width="7.75" style="323" customWidth="1"/>
    <col min="11530" max="11776" width="9" style="323"/>
    <col min="11777" max="11777" width="9.625" style="323" customWidth="1"/>
    <col min="11778" max="11778" width="7.25" style="323" customWidth="1"/>
    <col min="11779" max="11779" width="9.625" style="323" customWidth="1"/>
    <col min="11780" max="11780" width="9" style="323"/>
    <col min="11781" max="11781" width="20" style="323" bestFit="1" customWidth="1"/>
    <col min="11782" max="11782" width="18.625" style="323" customWidth="1"/>
    <col min="11783" max="11783" width="7.75" style="323" customWidth="1"/>
    <col min="11784" max="11784" width="2.375" style="323" customWidth="1"/>
    <col min="11785" max="11785" width="7.75" style="323" customWidth="1"/>
    <col min="11786" max="12032" width="9" style="323"/>
    <col min="12033" max="12033" width="9.625" style="323" customWidth="1"/>
    <col min="12034" max="12034" width="7.25" style="323" customWidth="1"/>
    <col min="12035" max="12035" width="9.625" style="323" customWidth="1"/>
    <col min="12036" max="12036" width="9" style="323"/>
    <col min="12037" max="12037" width="20" style="323" bestFit="1" customWidth="1"/>
    <col min="12038" max="12038" width="18.625" style="323" customWidth="1"/>
    <col min="12039" max="12039" width="7.75" style="323" customWidth="1"/>
    <col min="12040" max="12040" width="2.375" style="323" customWidth="1"/>
    <col min="12041" max="12041" width="7.75" style="323" customWidth="1"/>
    <col min="12042" max="12288" width="9" style="323"/>
    <col min="12289" max="12289" width="9.625" style="323" customWidth="1"/>
    <col min="12290" max="12290" width="7.25" style="323" customWidth="1"/>
    <col min="12291" max="12291" width="9.625" style="323" customWidth="1"/>
    <col min="12292" max="12292" width="9" style="323"/>
    <col min="12293" max="12293" width="20" style="323" bestFit="1" customWidth="1"/>
    <col min="12294" max="12294" width="18.625" style="323" customWidth="1"/>
    <col min="12295" max="12295" width="7.75" style="323" customWidth="1"/>
    <col min="12296" max="12296" width="2.375" style="323" customWidth="1"/>
    <col min="12297" max="12297" width="7.75" style="323" customWidth="1"/>
    <col min="12298" max="12544" width="9" style="323"/>
    <col min="12545" max="12545" width="9.625" style="323" customWidth="1"/>
    <col min="12546" max="12546" width="7.25" style="323" customWidth="1"/>
    <col min="12547" max="12547" width="9.625" style="323" customWidth="1"/>
    <col min="12548" max="12548" width="9" style="323"/>
    <col min="12549" max="12549" width="20" style="323" bestFit="1" customWidth="1"/>
    <col min="12550" max="12550" width="18.625" style="323" customWidth="1"/>
    <col min="12551" max="12551" width="7.75" style="323" customWidth="1"/>
    <col min="12552" max="12552" width="2.375" style="323" customWidth="1"/>
    <col min="12553" max="12553" width="7.75" style="323" customWidth="1"/>
    <col min="12554" max="12800" width="9" style="323"/>
    <col min="12801" max="12801" width="9.625" style="323" customWidth="1"/>
    <col min="12802" max="12802" width="7.25" style="323" customWidth="1"/>
    <col min="12803" max="12803" width="9.625" style="323" customWidth="1"/>
    <col min="12804" max="12804" width="9" style="323"/>
    <col min="12805" max="12805" width="20" style="323" bestFit="1" customWidth="1"/>
    <col min="12806" max="12806" width="18.625" style="323" customWidth="1"/>
    <col min="12807" max="12807" width="7.75" style="323" customWidth="1"/>
    <col min="12808" max="12808" width="2.375" style="323" customWidth="1"/>
    <col min="12809" max="12809" width="7.75" style="323" customWidth="1"/>
    <col min="12810" max="13056" width="9" style="323"/>
    <col min="13057" max="13057" width="9.625" style="323" customWidth="1"/>
    <col min="13058" max="13058" width="7.25" style="323" customWidth="1"/>
    <col min="13059" max="13059" width="9.625" style="323" customWidth="1"/>
    <col min="13060" max="13060" width="9" style="323"/>
    <col min="13061" max="13061" width="20" style="323" bestFit="1" customWidth="1"/>
    <col min="13062" max="13062" width="18.625" style="323" customWidth="1"/>
    <col min="13063" max="13063" width="7.75" style="323" customWidth="1"/>
    <col min="13064" max="13064" width="2.375" style="323" customWidth="1"/>
    <col min="13065" max="13065" width="7.75" style="323" customWidth="1"/>
    <col min="13066" max="13312" width="9" style="323"/>
    <col min="13313" max="13313" width="9.625" style="323" customWidth="1"/>
    <col min="13314" max="13314" width="7.25" style="323" customWidth="1"/>
    <col min="13315" max="13315" width="9.625" style="323" customWidth="1"/>
    <col min="13316" max="13316" width="9" style="323"/>
    <col min="13317" max="13317" width="20" style="323" bestFit="1" customWidth="1"/>
    <col min="13318" max="13318" width="18.625" style="323" customWidth="1"/>
    <col min="13319" max="13319" width="7.75" style="323" customWidth="1"/>
    <col min="13320" max="13320" width="2.375" style="323" customWidth="1"/>
    <col min="13321" max="13321" width="7.75" style="323" customWidth="1"/>
    <col min="13322" max="13568" width="9" style="323"/>
    <col min="13569" max="13569" width="9.625" style="323" customWidth="1"/>
    <col min="13570" max="13570" width="7.25" style="323" customWidth="1"/>
    <col min="13571" max="13571" width="9.625" style="323" customWidth="1"/>
    <col min="13572" max="13572" width="9" style="323"/>
    <col min="13573" max="13573" width="20" style="323" bestFit="1" customWidth="1"/>
    <col min="13574" max="13574" width="18.625" style="323" customWidth="1"/>
    <col min="13575" max="13575" width="7.75" style="323" customWidth="1"/>
    <col min="13576" max="13576" width="2.375" style="323" customWidth="1"/>
    <col min="13577" max="13577" width="7.75" style="323" customWidth="1"/>
    <col min="13578" max="13824" width="9" style="323"/>
    <col min="13825" max="13825" width="9.625" style="323" customWidth="1"/>
    <col min="13826" max="13826" width="7.25" style="323" customWidth="1"/>
    <col min="13827" max="13827" width="9.625" style="323" customWidth="1"/>
    <col min="13828" max="13828" width="9" style="323"/>
    <col min="13829" max="13829" width="20" style="323" bestFit="1" customWidth="1"/>
    <col min="13830" max="13830" width="18.625" style="323" customWidth="1"/>
    <col min="13831" max="13831" width="7.75" style="323" customWidth="1"/>
    <col min="13832" max="13832" width="2.375" style="323" customWidth="1"/>
    <col min="13833" max="13833" width="7.75" style="323" customWidth="1"/>
    <col min="13834" max="14080" width="9" style="323"/>
    <col min="14081" max="14081" width="9.625" style="323" customWidth="1"/>
    <col min="14082" max="14082" width="7.25" style="323" customWidth="1"/>
    <col min="14083" max="14083" width="9.625" style="323" customWidth="1"/>
    <col min="14084" max="14084" width="9" style="323"/>
    <col min="14085" max="14085" width="20" style="323" bestFit="1" customWidth="1"/>
    <col min="14086" max="14086" width="18.625" style="323" customWidth="1"/>
    <col min="14087" max="14087" width="7.75" style="323" customWidth="1"/>
    <col min="14088" max="14088" width="2.375" style="323" customWidth="1"/>
    <col min="14089" max="14089" width="7.75" style="323" customWidth="1"/>
    <col min="14090" max="14336" width="9" style="323"/>
    <col min="14337" max="14337" width="9.625" style="323" customWidth="1"/>
    <col min="14338" max="14338" width="7.25" style="323" customWidth="1"/>
    <col min="14339" max="14339" width="9.625" style="323" customWidth="1"/>
    <col min="14340" max="14340" width="9" style="323"/>
    <col min="14341" max="14341" width="20" style="323" bestFit="1" customWidth="1"/>
    <col min="14342" max="14342" width="18.625" style="323" customWidth="1"/>
    <col min="14343" max="14343" width="7.75" style="323" customWidth="1"/>
    <col min="14344" max="14344" width="2.375" style="323" customWidth="1"/>
    <col min="14345" max="14345" width="7.75" style="323" customWidth="1"/>
    <col min="14346" max="14592" width="9" style="323"/>
    <col min="14593" max="14593" width="9.625" style="323" customWidth="1"/>
    <col min="14594" max="14594" width="7.25" style="323" customWidth="1"/>
    <col min="14595" max="14595" width="9.625" style="323" customWidth="1"/>
    <col min="14596" max="14596" width="9" style="323"/>
    <col min="14597" max="14597" width="20" style="323" bestFit="1" customWidth="1"/>
    <col min="14598" max="14598" width="18.625" style="323" customWidth="1"/>
    <col min="14599" max="14599" width="7.75" style="323" customWidth="1"/>
    <col min="14600" max="14600" width="2.375" style="323" customWidth="1"/>
    <col min="14601" max="14601" width="7.75" style="323" customWidth="1"/>
    <col min="14602" max="14848" width="9" style="323"/>
    <col min="14849" max="14849" width="9.625" style="323" customWidth="1"/>
    <col min="14850" max="14850" width="7.25" style="323" customWidth="1"/>
    <col min="14851" max="14851" width="9.625" style="323" customWidth="1"/>
    <col min="14852" max="14852" width="9" style="323"/>
    <col min="14853" max="14853" width="20" style="323" bestFit="1" customWidth="1"/>
    <col min="14854" max="14854" width="18.625" style="323" customWidth="1"/>
    <col min="14855" max="14855" width="7.75" style="323" customWidth="1"/>
    <col min="14856" max="14856" width="2.375" style="323" customWidth="1"/>
    <col min="14857" max="14857" width="7.75" style="323" customWidth="1"/>
    <col min="14858" max="15104" width="9" style="323"/>
    <col min="15105" max="15105" width="9.625" style="323" customWidth="1"/>
    <col min="15106" max="15106" width="7.25" style="323" customWidth="1"/>
    <col min="15107" max="15107" width="9.625" style="323" customWidth="1"/>
    <col min="15108" max="15108" width="9" style="323"/>
    <col min="15109" max="15109" width="20" style="323" bestFit="1" customWidth="1"/>
    <col min="15110" max="15110" width="18.625" style="323" customWidth="1"/>
    <col min="15111" max="15111" width="7.75" style="323" customWidth="1"/>
    <col min="15112" max="15112" width="2.375" style="323" customWidth="1"/>
    <col min="15113" max="15113" width="7.75" style="323" customWidth="1"/>
    <col min="15114" max="15360" width="9" style="323"/>
    <col min="15361" max="15361" width="9.625" style="323" customWidth="1"/>
    <col min="15362" max="15362" width="7.25" style="323" customWidth="1"/>
    <col min="15363" max="15363" width="9.625" style="323" customWidth="1"/>
    <col min="15364" max="15364" width="9" style="323"/>
    <col min="15365" max="15365" width="20" style="323" bestFit="1" customWidth="1"/>
    <col min="15366" max="15366" width="18.625" style="323" customWidth="1"/>
    <col min="15367" max="15367" width="7.75" style="323" customWidth="1"/>
    <col min="15368" max="15368" width="2.375" style="323" customWidth="1"/>
    <col min="15369" max="15369" width="7.75" style="323" customWidth="1"/>
    <col min="15370" max="15616" width="9" style="323"/>
    <col min="15617" max="15617" width="9.625" style="323" customWidth="1"/>
    <col min="15618" max="15618" width="7.25" style="323" customWidth="1"/>
    <col min="15619" max="15619" width="9.625" style="323" customWidth="1"/>
    <col min="15620" max="15620" width="9" style="323"/>
    <col min="15621" max="15621" width="20" style="323" bestFit="1" customWidth="1"/>
    <col min="15622" max="15622" width="18.625" style="323" customWidth="1"/>
    <col min="15623" max="15623" width="7.75" style="323" customWidth="1"/>
    <col min="15624" max="15624" width="2.375" style="323" customWidth="1"/>
    <col min="15625" max="15625" width="7.75" style="323" customWidth="1"/>
    <col min="15626" max="15872" width="9" style="323"/>
    <col min="15873" max="15873" width="9.625" style="323" customWidth="1"/>
    <col min="15874" max="15874" width="7.25" style="323" customWidth="1"/>
    <col min="15875" max="15875" width="9.625" style="323" customWidth="1"/>
    <col min="15876" max="15876" width="9" style="323"/>
    <col min="15877" max="15877" width="20" style="323" bestFit="1" customWidth="1"/>
    <col min="15878" max="15878" width="18.625" style="323" customWidth="1"/>
    <col min="15879" max="15879" width="7.75" style="323" customWidth="1"/>
    <col min="15880" max="15880" width="2.375" style="323" customWidth="1"/>
    <col min="15881" max="15881" width="7.75" style="323" customWidth="1"/>
    <col min="15882" max="16128" width="9" style="323"/>
    <col min="16129" max="16129" width="9.625" style="323" customWidth="1"/>
    <col min="16130" max="16130" width="7.25" style="323" customWidth="1"/>
    <col min="16131" max="16131" width="9.625" style="323" customWidth="1"/>
    <col min="16132" max="16132" width="9" style="323"/>
    <col min="16133" max="16133" width="20" style="323" bestFit="1" customWidth="1"/>
    <col min="16134" max="16134" width="18.625" style="323" customWidth="1"/>
    <col min="16135" max="16135" width="7.75" style="323" customWidth="1"/>
    <col min="16136" max="16136" width="2.375" style="323" customWidth="1"/>
    <col min="16137" max="16137" width="7.75" style="323" customWidth="1"/>
    <col min="16138" max="16384" width="9" style="323"/>
  </cols>
  <sheetData>
    <row r="1" spans="1:8" ht="21" customHeight="1">
      <c r="A1" s="318"/>
      <c r="B1" s="319"/>
      <c r="C1" s="320"/>
      <c r="D1" s="321"/>
      <c r="E1" s="321"/>
      <c r="F1" s="321"/>
      <c r="G1" s="321"/>
      <c r="H1" s="322"/>
    </row>
    <row r="2" spans="1:8" ht="24">
      <c r="A2" s="550" t="s">
        <v>165</v>
      </c>
      <c r="B2" s="551"/>
      <c r="C2" s="551"/>
      <c r="D2" s="551"/>
      <c r="E2" s="551"/>
      <c r="F2" s="551"/>
      <c r="G2" s="551"/>
      <c r="H2" s="552"/>
    </row>
    <row r="3" spans="1:8" ht="30" customHeight="1">
      <c r="A3" s="553" t="s">
        <v>221</v>
      </c>
      <c r="B3" s="551"/>
      <c r="C3" s="551"/>
      <c r="D3" s="551"/>
      <c r="E3" s="551"/>
      <c r="F3" s="551"/>
      <c r="G3" s="551"/>
      <c r="H3" s="552"/>
    </row>
    <row r="4" spans="1:8">
      <c r="A4" s="141"/>
      <c r="B4" s="324"/>
      <c r="C4" s="325"/>
      <c r="D4" s="38"/>
      <c r="E4" s="38"/>
      <c r="F4" s="38"/>
      <c r="G4" s="38"/>
      <c r="H4" s="326"/>
    </row>
    <row r="5" spans="1:8">
      <c r="A5" s="327"/>
      <c r="B5" s="328"/>
      <c r="C5" s="328"/>
      <c r="D5" s="328"/>
      <c r="E5" s="328"/>
      <c r="F5" s="328"/>
      <c r="G5" s="328"/>
      <c r="H5" s="329"/>
    </row>
    <row r="6" spans="1:8" ht="23.25" customHeight="1">
      <c r="A6" s="330"/>
      <c r="B6" s="331" t="s">
        <v>166</v>
      </c>
      <c r="C6" s="332"/>
      <c r="D6" s="333" t="s">
        <v>167</v>
      </c>
      <c r="E6" s="333"/>
      <c r="F6" s="334"/>
      <c r="G6" s="334"/>
      <c r="H6" s="326"/>
    </row>
    <row r="7" spans="1:8" s="340" customFormat="1" ht="17.100000000000001" customHeight="1">
      <c r="A7" s="335"/>
      <c r="B7" s="336">
        <v>1</v>
      </c>
      <c r="C7" s="337"/>
      <c r="D7" s="334" t="s">
        <v>168</v>
      </c>
      <c r="E7" s="334"/>
      <c r="F7" s="334"/>
      <c r="G7" s="338"/>
      <c r="H7" s="339"/>
    </row>
    <row r="8" spans="1:8" s="340" customFormat="1" ht="17.100000000000001" customHeight="1">
      <c r="A8" s="335"/>
      <c r="B8" s="341"/>
      <c r="C8" s="337"/>
      <c r="D8" s="334"/>
      <c r="E8" s="334"/>
      <c r="F8" s="334"/>
      <c r="G8" s="334"/>
      <c r="H8" s="339"/>
    </row>
    <row r="9" spans="1:8" s="340" customFormat="1" ht="17.100000000000001" customHeight="1">
      <c r="A9" s="335"/>
      <c r="B9" s="342">
        <v>2</v>
      </c>
      <c r="C9" s="337"/>
      <c r="D9" s="334" t="s">
        <v>169</v>
      </c>
      <c r="E9" s="334"/>
      <c r="F9" s="334"/>
      <c r="G9" s="338"/>
      <c r="H9" s="339"/>
    </row>
    <row r="10" spans="1:8" s="340" customFormat="1" ht="17.100000000000001" customHeight="1">
      <c r="A10" s="335"/>
      <c r="B10" s="341"/>
      <c r="C10" s="337"/>
      <c r="D10" s="334"/>
      <c r="E10" s="334"/>
      <c r="F10" s="334"/>
      <c r="G10" s="334"/>
      <c r="H10" s="339"/>
    </row>
    <row r="11" spans="1:8" s="340" customFormat="1" ht="17.100000000000001" customHeight="1">
      <c r="A11" s="335"/>
      <c r="B11" s="343">
        <v>3</v>
      </c>
      <c r="C11" s="337"/>
      <c r="D11" s="334" t="s">
        <v>170</v>
      </c>
      <c r="E11" s="334"/>
      <c r="F11" s="334"/>
      <c r="G11" s="338"/>
      <c r="H11" s="339"/>
    </row>
    <row r="12" spans="1:8" s="340" customFormat="1" ht="17.100000000000001" customHeight="1">
      <c r="A12" s="335"/>
      <c r="B12" s="341"/>
      <c r="C12" s="337"/>
      <c r="D12" s="334"/>
      <c r="E12" s="334"/>
      <c r="F12" s="334"/>
      <c r="G12" s="334"/>
      <c r="H12" s="339"/>
    </row>
    <row r="13" spans="1:8" s="340" customFormat="1" ht="17.100000000000001" customHeight="1">
      <c r="A13" s="335"/>
      <c r="B13" s="481">
        <v>4</v>
      </c>
      <c r="C13" s="337"/>
      <c r="D13" s="334" t="s">
        <v>171</v>
      </c>
      <c r="E13" s="334"/>
      <c r="F13" s="334"/>
      <c r="G13" s="338"/>
      <c r="H13" s="339"/>
    </row>
    <row r="14" spans="1:8" s="340" customFormat="1" ht="17.100000000000001" customHeight="1">
      <c r="A14" s="335"/>
      <c r="B14" s="341" t="s">
        <v>172</v>
      </c>
      <c r="C14" s="337"/>
      <c r="D14" s="334"/>
      <c r="E14" s="334"/>
      <c r="F14" s="334"/>
      <c r="G14" s="334"/>
      <c r="H14" s="339"/>
    </row>
    <row r="15" spans="1:8" s="340" customFormat="1" ht="17.100000000000001" customHeight="1">
      <c r="A15" s="335"/>
      <c r="B15" s="344">
        <v>5</v>
      </c>
      <c r="C15" s="345"/>
      <c r="D15" s="334" t="s">
        <v>173</v>
      </c>
      <c r="E15" s="334"/>
      <c r="F15" s="334"/>
      <c r="G15" s="338"/>
      <c r="H15" s="339"/>
    </row>
    <row r="16" spans="1:8" s="340" customFormat="1" ht="17.100000000000001" customHeight="1">
      <c r="A16" s="335"/>
      <c r="B16" s="341"/>
      <c r="C16" s="337"/>
      <c r="D16" s="334"/>
      <c r="E16" s="334"/>
      <c r="F16" s="334"/>
      <c r="G16" s="334"/>
      <c r="H16" s="339"/>
    </row>
    <row r="17" spans="1:8" s="340" customFormat="1" ht="17.100000000000001" customHeight="1">
      <c r="A17" s="335"/>
      <c r="B17" s="346">
        <v>6</v>
      </c>
      <c r="C17" s="337"/>
      <c r="D17" s="334" t="s">
        <v>174</v>
      </c>
      <c r="E17" s="334"/>
      <c r="F17" s="334"/>
      <c r="G17" s="334"/>
      <c r="H17" s="339"/>
    </row>
    <row r="18" spans="1:8" s="340" customFormat="1" ht="17.100000000000001" customHeight="1">
      <c r="A18" s="335"/>
      <c r="B18" s="341"/>
      <c r="C18" s="337"/>
      <c r="D18" s="334"/>
      <c r="E18" s="334"/>
      <c r="F18" s="334"/>
      <c r="G18" s="334"/>
      <c r="H18" s="339"/>
    </row>
    <row r="19" spans="1:8" s="340" customFormat="1" ht="17.100000000000001" customHeight="1">
      <c r="A19" s="335"/>
      <c r="B19" s="347">
        <v>7</v>
      </c>
      <c r="C19" s="337"/>
      <c r="D19" s="334" t="s">
        <v>175</v>
      </c>
      <c r="E19" s="334"/>
      <c r="F19" s="334"/>
      <c r="G19" s="334"/>
      <c r="H19" s="339"/>
    </row>
    <row r="20" spans="1:8" s="340" customFormat="1" ht="17.100000000000001" customHeight="1">
      <c r="A20" s="335"/>
      <c r="B20" s="341"/>
      <c r="C20" s="337"/>
      <c r="D20" s="334"/>
      <c r="E20" s="334"/>
      <c r="F20" s="334"/>
      <c r="G20" s="334"/>
      <c r="H20" s="339"/>
    </row>
    <row r="21" spans="1:8" s="340" customFormat="1" ht="17.100000000000001" customHeight="1">
      <c r="A21" s="335"/>
      <c r="B21" s="348">
        <v>8</v>
      </c>
      <c r="C21" s="337"/>
      <c r="D21" s="334" t="s">
        <v>176</v>
      </c>
      <c r="E21" s="334"/>
      <c r="F21" s="334"/>
      <c r="G21" s="334"/>
      <c r="H21" s="339"/>
    </row>
    <row r="22" spans="1:8" s="340" customFormat="1" ht="17.100000000000001" customHeight="1">
      <c r="A22" s="335"/>
      <c r="B22" s="341"/>
      <c r="C22" s="337"/>
      <c r="D22" s="334"/>
      <c r="E22" s="334"/>
      <c r="F22" s="334"/>
      <c r="G22" s="334"/>
      <c r="H22" s="339"/>
    </row>
    <row r="23" spans="1:8" s="340" customFormat="1" ht="17.100000000000001" customHeight="1">
      <c r="A23" s="335"/>
      <c r="B23" s="349">
        <v>9</v>
      </c>
      <c r="C23" s="337"/>
      <c r="D23" s="334" t="s">
        <v>177</v>
      </c>
      <c r="E23" s="334"/>
      <c r="F23" s="334"/>
      <c r="G23" s="334"/>
      <c r="H23" s="339"/>
    </row>
    <row r="24" spans="1:8" s="340" customFormat="1" ht="17.100000000000001" customHeight="1">
      <c r="A24" s="335"/>
      <c r="B24" s="341"/>
      <c r="C24" s="337"/>
      <c r="D24" s="334"/>
      <c r="E24" s="334"/>
      <c r="F24" s="334"/>
      <c r="G24" s="334"/>
      <c r="H24" s="339"/>
    </row>
    <row r="25" spans="1:8" s="340" customFormat="1" ht="17.100000000000001" customHeight="1">
      <c r="A25" s="335"/>
      <c r="B25" s="350">
        <v>10</v>
      </c>
      <c r="C25" s="337"/>
      <c r="D25" s="334" t="s">
        <v>178</v>
      </c>
      <c r="E25" s="334"/>
      <c r="F25" s="334"/>
      <c r="G25" s="334"/>
      <c r="H25" s="339"/>
    </row>
    <row r="26" spans="1:8" s="340" customFormat="1" ht="17.100000000000001" customHeight="1">
      <c r="A26" s="335"/>
      <c r="B26" s="341"/>
      <c r="C26" s="337"/>
      <c r="D26" s="334"/>
      <c r="E26" s="334"/>
      <c r="F26" s="334"/>
      <c r="G26" s="334"/>
      <c r="H26" s="339"/>
    </row>
    <row r="27" spans="1:8" s="340" customFormat="1" ht="17.100000000000001" customHeight="1">
      <c r="A27" s="335"/>
      <c r="B27" s="351">
        <v>11</v>
      </c>
      <c r="C27" s="337"/>
      <c r="D27" s="334" t="s">
        <v>179</v>
      </c>
      <c r="E27" s="334"/>
      <c r="F27" s="334"/>
      <c r="G27" s="334"/>
      <c r="H27" s="339"/>
    </row>
    <row r="28" spans="1:8" s="340" customFormat="1" ht="17.100000000000001" customHeight="1">
      <c r="A28" s="335"/>
      <c r="B28" s="341"/>
      <c r="C28" s="337"/>
      <c r="D28" s="334"/>
      <c r="E28" s="334"/>
      <c r="F28" s="334"/>
      <c r="G28" s="334"/>
      <c r="H28" s="339"/>
    </row>
    <row r="29" spans="1:8" s="340" customFormat="1" ht="17.100000000000001" customHeight="1">
      <c r="A29" s="335"/>
      <c r="B29" s="376">
        <v>12</v>
      </c>
      <c r="C29" s="337"/>
      <c r="D29" s="334" t="s">
        <v>180</v>
      </c>
      <c r="E29" s="334"/>
      <c r="F29" s="334"/>
      <c r="G29" s="334"/>
      <c r="H29" s="339"/>
    </row>
    <row r="30" spans="1:8" s="340" customFormat="1" ht="17.100000000000001" customHeight="1">
      <c r="A30" s="352"/>
      <c r="B30" s="353"/>
      <c r="C30" s="354"/>
      <c r="D30" s="355"/>
      <c r="E30" s="355"/>
      <c r="F30" s="355"/>
      <c r="G30" s="355"/>
      <c r="H30" s="356"/>
    </row>
    <row r="31" spans="1:8" s="340" customFormat="1" ht="17.100000000000001" customHeight="1">
      <c r="A31" s="335"/>
      <c r="B31" s="376">
        <v>13</v>
      </c>
      <c r="C31" s="357"/>
      <c r="D31" s="334" t="s">
        <v>181</v>
      </c>
      <c r="E31" s="334"/>
      <c r="F31" s="334"/>
      <c r="G31" s="334"/>
      <c r="H31" s="339"/>
    </row>
    <row r="32" spans="1:8" s="340" customFormat="1" ht="17.100000000000001" customHeight="1">
      <c r="A32" s="335"/>
      <c r="B32" s="341"/>
      <c r="C32" s="337"/>
      <c r="D32" s="334"/>
      <c r="E32" s="334"/>
      <c r="F32" s="334"/>
      <c r="G32" s="334"/>
      <c r="H32" s="339"/>
    </row>
    <row r="33" spans="1:8" s="340" customFormat="1" ht="17.100000000000001" customHeight="1">
      <c r="A33" s="335"/>
      <c r="B33" s="376">
        <v>14</v>
      </c>
      <c r="C33" s="337"/>
      <c r="D33" s="334" t="s">
        <v>182</v>
      </c>
      <c r="E33" s="334"/>
      <c r="F33" s="334"/>
      <c r="G33" s="334"/>
      <c r="H33" s="339"/>
    </row>
    <row r="34" spans="1:8" s="340" customFormat="1" ht="17.100000000000001" customHeight="1">
      <c r="A34" s="358"/>
      <c r="B34" s="341"/>
      <c r="C34" s="337"/>
      <c r="D34" s="359"/>
      <c r="E34" s="359"/>
      <c r="F34" s="359"/>
      <c r="G34" s="359"/>
      <c r="H34" s="360"/>
    </row>
    <row r="35" spans="1:8" s="340" customFormat="1" ht="17.100000000000001" customHeight="1">
      <c r="A35" s="361"/>
      <c r="B35" s="376">
        <v>15</v>
      </c>
      <c r="C35" s="337"/>
      <c r="D35" s="362" t="s">
        <v>105</v>
      </c>
      <c r="E35" s="362" t="s">
        <v>183</v>
      </c>
      <c r="F35" s="362"/>
      <c r="G35" s="362"/>
      <c r="H35" s="363"/>
    </row>
    <row r="36" spans="1:8" s="340" customFormat="1" ht="17.100000000000001" customHeight="1">
      <c r="A36" s="358"/>
      <c r="B36" s="364"/>
      <c r="C36" s="365"/>
      <c r="D36" s="359"/>
      <c r="E36" s="359"/>
      <c r="F36" s="359"/>
      <c r="G36" s="359"/>
      <c r="H36" s="360"/>
    </row>
    <row r="37" spans="1:8" s="340" customFormat="1" ht="17.100000000000001" customHeight="1">
      <c r="A37" s="335"/>
      <c r="B37" s="376">
        <v>16</v>
      </c>
      <c r="C37" s="357"/>
      <c r="D37" s="334" t="s">
        <v>184</v>
      </c>
      <c r="E37" s="334"/>
      <c r="F37" s="334"/>
      <c r="G37" s="334"/>
      <c r="H37" s="339"/>
    </row>
    <row r="38" spans="1:8" s="340" customFormat="1" ht="17.100000000000001" customHeight="1">
      <c r="A38" s="335"/>
      <c r="B38" s="341"/>
      <c r="C38" s="337"/>
      <c r="D38" s="334"/>
      <c r="E38" s="334"/>
      <c r="F38" s="334"/>
      <c r="G38" s="334"/>
      <c r="H38" s="339"/>
    </row>
    <row r="39" spans="1:8" s="340" customFormat="1" ht="17.100000000000001" customHeight="1">
      <c r="A39" s="335"/>
      <c r="B39" s="376">
        <v>17</v>
      </c>
      <c r="C39" s="357"/>
      <c r="D39" s="334" t="s">
        <v>185</v>
      </c>
      <c r="E39" s="334"/>
      <c r="F39" s="334"/>
      <c r="G39" s="334"/>
      <c r="H39" s="339"/>
    </row>
    <row r="40" spans="1:8" s="340" customFormat="1" ht="17.100000000000001" customHeight="1">
      <c r="A40" s="335"/>
      <c r="B40" s="377"/>
      <c r="C40" s="357"/>
      <c r="D40" s="334"/>
      <c r="E40" s="334"/>
      <c r="F40" s="334"/>
      <c r="G40" s="334"/>
      <c r="H40" s="339"/>
    </row>
    <row r="41" spans="1:8" s="340" customFormat="1" ht="17.100000000000001" customHeight="1">
      <c r="A41" s="335"/>
      <c r="B41" s="341"/>
      <c r="C41" s="366"/>
      <c r="D41" s="334"/>
      <c r="E41" s="334"/>
      <c r="F41" s="334"/>
      <c r="G41" s="334"/>
      <c r="H41" s="339"/>
    </row>
    <row r="42" spans="1:8" s="340" customFormat="1" ht="29.25" customHeight="1">
      <c r="A42" s="554" t="s">
        <v>186</v>
      </c>
      <c r="B42" s="555"/>
      <c r="C42" s="555"/>
      <c r="D42" s="555"/>
      <c r="E42" s="555"/>
      <c r="F42" s="555"/>
      <c r="G42" s="555"/>
      <c r="H42" s="556"/>
    </row>
    <row r="43" spans="1:8" s="340" customFormat="1" ht="14.25">
      <c r="A43" s="367"/>
      <c r="B43" s="368"/>
      <c r="C43" s="369"/>
      <c r="D43" s="370"/>
      <c r="E43" s="370"/>
      <c r="F43" s="370"/>
      <c r="G43" s="370"/>
      <c r="H43" s="371"/>
    </row>
    <row r="44" spans="1:8" s="373" customFormat="1">
      <c r="A44" s="372"/>
      <c r="B44" s="324"/>
      <c r="C44" s="325"/>
      <c r="D44" s="372"/>
      <c r="E44" s="372"/>
      <c r="F44" s="372"/>
      <c r="G44" s="372"/>
      <c r="H44" s="372"/>
    </row>
    <row r="45" spans="1:8" s="373" customFormat="1">
      <c r="A45" s="372"/>
      <c r="B45" s="324"/>
      <c r="C45" s="325"/>
      <c r="D45" s="372"/>
      <c r="E45" s="372"/>
      <c r="F45" s="372"/>
      <c r="G45" s="372"/>
      <c r="H45" s="372"/>
    </row>
    <row r="46" spans="1:8" s="373" customFormat="1">
      <c r="A46" s="372"/>
      <c r="B46" s="324"/>
      <c r="C46" s="325"/>
      <c r="D46" s="372"/>
      <c r="E46" s="372"/>
      <c r="F46" s="372"/>
      <c r="G46" s="372"/>
      <c r="H46" s="372"/>
    </row>
    <row r="47" spans="1:8" s="373" customFormat="1">
      <c r="A47" s="372"/>
      <c r="B47" s="324"/>
      <c r="C47" s="325"/>
      <c r="D47" s="372"/>
      <c r="E47" s="372"/>
      <c r="F47" s="372"/>
      <c r="G47" s="372"/>
      <c r="H47" s="372"/>
    </row>
    <row r="48" spans="1:8" s="373" customFormat="1">
      <c r="A48" s="372"/>
      <c r="B48" s="324"/>
      <c r="C48" s="325"/>
      <c r="D48" s="372"/>
      <c r="E48" s="372"/>
      <c r="F48" s="372"/>
      <c r="G48" s="372"/>
      <c r="H48" s="372"/>
    </row>
    <row r="49" spans="1:8" s="373" customFormat="1">
      <c r="A49" s="372"/>
      <c r="B49" s="324"/>
      <c r="C49" s="325"/>
      <c r="D49" s="372"/>
      <c r="E49" s="372"/>
      <c r="F49" s="372"/>
      <c r="G49" s="372"/>
      <c r="H49" s="372"/>
    </row>
    <row r="50" spans="1:8" s="373" customFormat="1">
      <c r="A50" s="372"/>
      <c r="B50" s="324"/>
      <c r="C50" s="325"/>
      <c r="D50" s="372"/>
      <c r="E50" s="372"/>
      <c r="F50" s="372"/>
      <c r="G50" s="372"/>
      <c r="H50" s="372"/>
    </row>
    <row r="51" spans="1:8" s="373" customFormat="1">
      <c r="A51" s="372"/>
      <c r="B51" s="324"/>
      <c r="C51" s="325"/>
      <c r="D51" s="372"/>
      <c r="E51" s="372"/>
      <c r="F51" s="372"/>
      <c r="G51" s="372"/>
      <c r="H51" s="372"/>
    </row>
    <row r="52" spans="1:8" s="373" customFormat="1">
      <c r="A52" s="372"/>
      <c r="B52" s="324"/>
      <c r="C52" s="325"/>
      <c r="D52" s="372"/>
      <c r="E52" s="372"/>
      <c r="F52" s="372"/>
      <c r="G52" s="372"/>
      <c r="H52" s="372"/>
    </row>
    <row r="53" spans="1:8" s="373" customFormat="1">
      <c r="A53" s="372"/>
      <c r="B53" s="324"/>
      <c r="C53" s="325"/>
      <c r="D53" s="372"/>
      <c r="E53" s="372"/>
      <c r="F53" s="372"/>
      <c r="G53" s="372"/>
      <c r="H53" s="372"/>
    </row>
    <row r="54" spans="1:8" s="373" customFormat="1">
      <c r="A54" s="372"/>
      <c r="B54" s="324"/>
      <c r="C54" s="325"/>
      <c r="D54" s="372"/>
      <c r="E54" s="372"/>
      <c r="F54" s="372"/>
      <c r="G54" s="372"/>
      <c r="H54" s="372"/>
    </row>
    <row r="55" spans="1:8" s="373" customFormat="1">
      <c r="B55" s="374"/>
      <c r="C55" s="375"/>
    </row>
    <row r="56" spans="1:8" s="373" customFormat="1">
      <c r="B56" s="374"/>
      <c r="C56" s="375"/>
    </row>
    <row r="57" spans="1:8" s="373" customFormat="1">
      <c r="B57" s="374"/>
      <c r="C57" s="375"/>
    </row>
    <row r="58" spans="1:8" s="373" customFormat="1">
      <c r="B58" s="374"/>
      <c r="C58" s="375"/>
    </row>
    <row r="59" spans="1:8" s="373" customFormat="1">
      <c r="B59" s="374"/>
      <c r="C59" s="375"/>
    </row>
    <row r="60" spans="1:8" s="373" customFormat="1">
      <c r="B60" s="374"/>
      <c r="C60" s="375"/>
    </row>
    <row r="61" spans="1:8" s="373" customFormat="1">
      <c r="B61" s="374"/>
      <c r="C61" s="375"/>
    </row>
    <row r="62" spans="1:8" s="373" customFormat="1">
      <c r="B62" s="374"/>
      <c r="C62" s="375"/>
    </row>
    <row r="63" spans="1:8" s="373" customFormat="1">
      <c r="B63" s="374"/>
      <c r="C63" s="375"/>
    </row>
    <row r="64" spans="1:8" s="373" customFormat="1">
      <c r="B64" s="374"/>
      <c r="C64" s="375"/>
    </row>
    <row r="65" spans="2:3" s="373" customFormat="1">
      <c r="B65" s="374"/>
      <c r="C65" s="375"/>
    </row>
    <row r="66" spans="2:3" s="373" customFormat="1">
      <c r="B66" s="374"/>
      <c r="C66" s="375"/>
    </row>
    <row r="67" spans="2:3" s="373" customFormat="1">
      <c r="B67" s="374"/>
      <c r="C67" s="375"/>
    </row>
    <row r="68" spans="2:3" s="373" customFormat="1">
      <c r="B68" s="374"/>
      <c r="C68" s="375"/>
    </row>
    <row r="69" spans="2:3" s="373" customFormat="1">
      <c r="B69" s="374"/>
      <c r="C69" s="375"/>
    </row>
    <row r="70" spans="2:3" s="373" customFormat="1">
      <c r="B70" s="374"/>
      <c r="C70" s="375"/>
    </row>
    <row r="71" spans="2:3" s="373" customFormat="1">
      <c r="B71" s="374"/>
      <c r="C71" s="375"/>
    </row>
    <row r="72" spans="2:3" s="373" customFormat="1">
      <c r="B72" s="374"/>
      <c r="C72" s="375"/>
    </row>
    <row r="73" spans="2:3" s="373" customFormat="1">
      <c r="B73" s="374"/>
      <c r="C73" s="375"/>
    </row>
    <row r="74" spans="2:3" s="373" customFormat="1">
      <c r="B74" s="374"/>
      <c r="C74" s="375"/>
    </row>
    <row r="75" spans="2:3" s="373" customFormat="1">
      <c r="B75" s="374"/>
      <c r="C75" s="375"/>
    </row>
    <row r="76" spans="2:3" s="373" customFormat="1">
      <c r="B76" s="374"/>
      <c r="C76" s="375"/>
    </row>
    <row r="77" spans="2:3" s="373" customFormat="1">
      <c r="B77" s="374"/>
      <c r="C77" s="375"/>
    </row>
    <row r="78" spans="2:3" s="373" customFormat="1">
      <c r="B78" s="374"/>
      <c r="C78" s="375"/>
    </row>
    <row r="79" spans="2:3" s="373" customFormat="1">
      <c r="B79" s="374"/>
      <c r="C79" s="375"/>
    </row>
    <row r="80" spans="2:3" s="373" customFormat="1">
      <c r="B80" s="374"/>
      <c r="C80" s="375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E65" sqref="E65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3"/>
      <c r="B1" s="574"/>
      <c r="C1" s="574"/>
      <c r="D1" s="574"/>
      <c r="E1" s="574"/>
      <c r="F1" s="574"/>
      <c r="G1" s="574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224</v>
      </c>
      <c r="D21" s="74" t="s">
        <v>211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18630</v>
      </c>
      <c r="D22" s="9">
        <v>15483</v>
      </c>
      <c r="E22" s="109">
        <v>96.1</v>
      </c>
      <c r="F22" s="41">
        <f>SUM(C22/D22*100)</f>
        <v>120.32551831040496</v>
      </c>
      <c r="G22" s="96"/>
    </row>
    <row r="23" spans="1:9">
      <c r="A23" s="95">
        <v>2</v>
      </c>
      <c r="B23" s="7" t="s">
        <v>108</v>
      </c>
      <c r="C23" s="9">
        <v>12094</v>
      </c>
      <c r="D23" s="9">
        <v>19678</v>
      </c>
      <c r="E23" s="109">
        <v>125.2</v>
      </c>
      <c r="F23" s="41">
        <f>SUM(C23/D23*100)</f>
        <v>61.459497916454922</v>
      </c>
      <c r="G23" s="96"/>
    </row>
    <row r="24" spans="1:9">
      <c r="A24" s="95">
        <v>3</v>
      </c>
      <c r="B24" s="7" t="s">
        <v>156</v>
      </c>
      <c r="C24" s="9">
        <v>10081</v>
      </c>
      <c r="D24" s="9">
        <v>7356</v>
      </c>
      <c r="E24" s="109">
        <v>100.8</v>
      </c>
      <c r="F24" s="41">
        <f t="shared" ref="F24:F32" si="0">SUM(C24/D24*100)</f>
        <v>137.04458945078846</v>
      </c>
      <c r="G24" s="96"/>
    </row>
    <row r="25" spans="1:9">
      <c r="A25" s="95">
        <v>4</v>
      </c>
      <c r="B25" s="7" t="s">
        <v>106</v>
      </c>
      <c r="C25" s="9">
        <v>4422</v>
      </c>
      <c r="D25" s="9">
        <v>4530</v>
      </c>
      <c r="E25" s="109">
        <v>103.9</v>
      </c>
      <c r="F25" s="41">
        <f t="shared" si="0"/>
        <v>97.615894039735096</v>
      </c>
      <c r="G25" s="96"/>
    </row>
    <row r="26" spans="1:9" ht="13.5" customHeight="1">
      <c r="A26" s="95">
        <v>5</v>
      </c>
      <c r="B26" s="7" t="s">
        <v>117</v>
      </c>
      <c r="C26" s="9">
        <v>4398</v>
      </c>
      <c r="D26" s="6">
        <v>4790</v>
      </c>
      <c r="E26" s="109">
        <v>99.6</v>
      </c>
      <c r="F26" s="41">
        <f t="shared" si="0"/>
        <v>91.816283924843418</v>
      </c>
      <c r="G26" s="96"/>
    </row>
    <row r="27" spans="1:9" ht="13.5" customHeight="1">
      <c r="A27" s="95">
        <v>6</v>
      </c>
      <c r="B27" s="7" t="s">
        <v>115</v>
      </c>
      <c r="C27" s="9">
        <v>4099</v>
      </c>
      <c r="D27" s="9">
        <v>4295</v>
      </c>
      <c r="E27" s="109">
        <v>101.6</v>
      </c>
      <c r="F27" s="41">
        <f t="shared" si="0"/>
        <v>95.436554132712459</v>
      </c>
      <c r="G27" s="96"/>
    </row>
    <row r="28" spans="1:9" ht="13.5" customHeight="1">
      <c r="A28" s="95">
        <v>7</v>
      </c>
      <c r="B28" s="7" t="s">
        <v>235</v>
      </c>
      <c r="C28" s="101">
        <v>3770</v>
      </c>
      <c r="D28" s="101">
        <v>4325</v>
      </c>
      <c r="E28" s="109">
        <v>85.8</v>
      </c>
      <c r="F28" s="41">
        <f t="shared" si="0"/>
        <v>87.167630057803464</v>
      </c>
      <c r="G28" s="96"/>
    </row>
    <row r="29" spans="1:9" ht="13.5" customHeight="1">
      <c r="A29" s="95">
        <v>8</v>
      </c>
      <c r="B29" s="7" t="s">
        <v>157</v>
      </c>
      <c r="C29" s="101">
        <v>3222</v>
      </c>
      <c r="D29" s="101">
        <v>2728</v>
      </c>
      <c r="E29" s="109">
        <v>100.8</v>
      </c>
      <c r="F29" s="41">
        <f t="shared" si="0"/>
        <v>118.10850439882698</v>
      </c>
      <c r="G29" s="96"/>
    </row>
    <row r="30" spans="1:9" ht="13.5" customHeight="1">
      <c r="A30" s="95">
        <v>9</v>
      </c>
      <c r="B30" s="7" t="s">
        <v>88</v>
      </c>
      <c r="C30" s="101">
        <v>3127</v>
      </c>
      <c r="D30" s="101">
        <v>3133</v>
      </c>
      <c r="E30" s="109">
        <v>99.9</v>
      </c>
      <c r="F30" s="41">
        <f t="shared" si="0"/>
        <v>99.808490264921801</v>
      </c>
      <c r="G30" s="96"/>
    </row>
    <row r="31" spans="1:9" ht="13.5" customHeight="1" thickBot="1">
      <c r="A31" s="97">
        <v>10</v>
      </c>
      <c r="B31" s="7" t="s">
        <v>218</v>
      </c>
      <c r="C31" s="98">
        <v>2975</v>
      </c>
      <c r="D31" s="98">
        <v>2601</v>
      </c>
      <c r="E31" s="110">
        <v>91.5</v>
      </c>
      <c r="F31" s="41">
        <f t="shared" si="0"/>
        <v>114.37908496732025</v>
      </c>
      <c r="G31" s="99"/>
    </row>
    <row r="32" spans="1:9" ht="13.5" customHeight="1" thickBot="1">
      <c r="A32" s="80"/>
      <c r="B32" s="81" t="s">
        <v>59</v>
      </c>
      <c r="C32" s="82">
        <v>79781</v>
      </c>
      <c r="D32" s="82">
        <v>81948</v>
      </c>
      <c r="E32" s="83">
        <v>102.1</v>
      </c>
      <c r="F32" s="107">
        <f t="shared" si="0"/>
        <v>97.355640162053987</v>
      </c>
      <c r="G32" s="121">
        <v>76.8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224</v>
      </c>
      <c r="D53" s="74" t="s">
        <v>211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108418</v>
      </c>
      <c r="D54" s="9">
        <v>102269</v>
      </c>
      <c r="E54" s="41">
        <v>103.4</v>
      </c>
      <c r="F54" s="41">
        <f t="shared" ref="F54:F64" si="1">SUM(C54/D54*100)</f>
        <v>106.01257468049947</v>
      </c>
      <c r="G54" s="96"/>
      <c r="K54" s="328"/>
    </row>
    <row r="55" spans="1:11">
      <c r="A55" s="95">
        <v>2</v>
      </c>
      <c r="B55" s="304" t="s">
        <v>88</v>
      </c>
      <c r="C55" s="9">
        <v>24119</v>
      </c>
      <c r="D55" s="9">
        <v>13986</v>
      </c>
      <c r="E55" s="41">
        <v>181.3</v>
      </c>
      <c r="F55" s="41">
        <f t="shared" si="1"/>
        <v>172.45102245102245</v>
      </c>
      <c r="G55" s="96"/>
    </row>
    <row r="56" spans="1:11">
      <c r="A56" s="95">
        <v>3</v>
      </c>
      <c r="B56" s="304" t="s">
        <v>117</v>
      </c>
      <c r="C56" s="9">
        <v>21461</v>
      </c>
      <c r="D56" s="9">
        <v>18264</v>
      </c>
      <c r="E56" s="41">
        <v>102.4</v>
      </c>
      <c r="F56" s="41">
        <f t="shared" si="1"/>
        <v>117.50438020148928</v>
      </c>
      <c r="G56" s="96"/>
    </row>
    <row r="57" spans="1:11">
      <c r="A57" s="95">
        <v>4</v>
      </c>
      <c r="B57" s="304" t="s">
        <v>110</v>
      </c>
      <c r="C57" s="9">
        <v>15373</v>
      </c>
      <c r="D57" s="9">
        <v>25441</v>
      </c>
      <c r="E57" s="469">
        <v>42.2</v>
      </c>
      <c r="F57" s="41">
        <f t="shared" si="1"/>
        <v>60.42608388035061</v>
      </c>
      <c r="G57" s="96"/>
    </row>
    <row r="58" spans="1:11">
      <c r="A58" s="95">
        <v>5</v>
      </c>
      <c r="B58" s="304" t="s">
        <v>109</v>
      </c>
      <c r="C58" s="9">
        <v>11670</v>
      </c>
      <c r="D58" s="9">
        <v>8650</v>
      </c>
      <c r="E58" s="41">
        <v>102.2</v>
      </c>
      <c r="F58" s="232">
        <f t="shared" si="1"/>
        <v>134.91329479768785</v>
      </c>
      <c r="G58" s="96"/>
    </row>
    <row r="59" spans="1:11">
      <c r="A59" s="95">
        <v>6</v>
      </c>
      <c r="B59" s="304" t="s">
        <v>108</v>
      </c>
      <c r="C59" s="9">
        <v>10889</v>
      </c>
      <c r="D59" s="9">
        <v>13464</v>
      </c>
      <c r="E59" s="41">
        <v>108.3</v>
      </c>
      <c r="F59" s="41">
        <f t="shared" si="1"/>
        <v>80.874925727866909</v>
      </c>
      <c r="G59" s="96"/>
    </row>
    <row r="60" spans="1:11">
      <c r="A60" s="95">
        <v>7</v>
      </c>
      <c r="B60" s="304" t="s">
        <v>115</v>
      </c>
      <c r="C60" s="9">
        <v>9314</v>
      </c>
      <c r="D60" s="9">
        <v>8402</v>
      </c>
      <c r="E60" s="142">
        <v>98.4</v>
      </c>
      <c r="F60" s="41">
        <f t="shared" si="1"/>
        <v>110.85455843846704</v>
      </c>
      <c r="G60" s="96"/>
    </row>
    <row r="61" spans="1:11">
      <c r="A61" s="95">
        <v>8</v>
      </c>
      <c r="B61" s="304" t="s">
        <v>87</v>
      </c>
      <c r="C61" s="9">
        <v>6503</v>
      </c>
      <c r="D61" s="9">
        <v>5067</v>
      </c>
      <c r="E61" s="41">
        <v>135.19999999999999</v>
      </c>
      <c r="F61" s="41">
        <f t="shared" si="1"/>
        <v>128.3402407736333</v>
      </c>
      <c r="G61" s="96"/>
    </row>
    <row r="62" spans="1:11">
      <c r="A62" s="95">
        <v>9</v>
      </c>
      <c r="B62" s="304" t="s">
        <v>111</v>
      </c>
      <c r="C62" s="9">
        <v>5938</v>
      </c>
      <c r="D62" s="9">
        <v>786</v>
      </c>
      <c r="E62" s="41">
        <v>82.8</v>
      </c>
      <c r="F62" s="41">
        <f t="shared" si="1"/>
        <v>755.470737913486</v>
      </c>
      <c r="G62" s="96"/>
    </row>
    <row r="63" spans="1:11" ht="14.25" thickBot="1">
      <c r="A63" s="100">
        <v>10</v>
      </c>
      <c r="B63" s="304" t="s">
        <v>164</v>
      </c>
      <c r="C63" s="101">
        <v>4963</v>
      </c>
      <c r="D63" s="101">
        <v>9227</v>
      </c>
      <c r="E63" s="102">
        <v>94.2</v>
      </c>
      <c r="F63" s="41">
        <f t="shared" si="1"/>
        <v>53.787796683645816</v>
      </c>
      <c r="G63" s="104"/>
      <c r="H63" s="21"/>
    </row>
    <row r="64" spans="1:11" ht="14.25" thickBot="1">
      <c r="A64" s="80"/>
      <c r="B64" s="105" t="s">
        <v>62</v>
      </c>
      <c r="C64" s="106">
        <v>233201</v>
      </c>
      <c r="D64" s="106">
        <v>217996</v>
      </c>
      <c r="E64" s="107">
        <v>97.1</v>
      </c>
      <c r="F64" s="300">
        <f t="shared" si="1"/>
        <v>106.97489862199305</v>
      </c>
      <c r="G64" s="121">
        <v>61.3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G65" sqref="G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224</v>
      </c>
      <c r="D21" s="74" t="s">
        <v>211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4" t="s">
        <v>114</v>
      </c>
      <c r="C22" s="9">
        <v>67093</v>
      </c>
      <c r="D22" s="9">
        <v>66733</v>
      </c>
      <c r="E22" s="41">
        <v>107</v>
      </c>
      <c r="F22" s="41">
        <f>SUM(C22/D22*100)</f>
        <v>100.53946323408209</v>
      </c>
      <c r="G22" s="96"/>
    </row>
    <row r="23" spans="1:11">
      <c r="A23" s="28">
        <v>2</v>
      </c>
      <c r="B23" s="304" t="s">
        <v>190</v>
      </c>
      <c r="C23" s="9">
        <v>40360</v>
      </c>
      <c r="D23" s="9">
        <v>41547</v>
      </c>
      <c r="E23" s="41">
        <v>73.599999999999994</v>
      </c>
      <c r="F23" s="41">
        <f t="shared" ref="F23:F32" si="0">SUM(C23/D23*100)</f>
        <v>97.142994680723035</v>
      </c>
      <c r="G23" s="96"/>
    </row>
    <row r="24" spans="1:11" ht="13.5" customHeight="1">
      <c r="A24" s="28">
        <v>3</v>
      </c>
      <c r="B24" s="304" t="s">
        <v>106</v>
      </c>
      <c r="C24" s="9">
        <v>35498</v>
      </c>
      <c r="D24" s="9">
        <v>37469</v>
      </c>
      <c r="E24" s="66">
        <v>99.8</v>
      </c>
      <c r="F24" s="41">
        <f t="shared" si="0"/>
        <v>94.739651445194696</v>
      </c>
      <c r="G24" s="96"/>
    </row>
    <row r="25" spans="1:11">
      <c r="A25" s="28">
        <v>4</v>
      </c>
      <c r="B25" s="304" t="s">
        <v>116</v>
      </c>
      <c r="C25" s="9">
        <v>29375</v>
      </c>
      <c r="D25" s="9">
        <v>32181</v>
      </c>
      <c r="E25" s="41">
        <v>93.5</v>
      </c>
      <c r="F25" s="41">
        <f t="shared" si="0"/>
        <v>91.280569280009942</v>
      </c>
      <c r="G25" s="96"/>
    </row>
    <row r="26" spans="1:11">
      <c r="A26" s="28">
        <v>5</v>
      </c>
      <c r="B26" s="304" t="s">
        <v>157</v>
      </c>
      <c r="C26" s="9">
        <v>24828</v>
      </c>
      <c r="D26" s="9">
        <v>22097</v>
      </c>
      <c r="E26" s="41">
        <v>107.4</v>
      </c>
      <c r="F26" s="41">
        <f t="shared" si="0"/>
        <v>112.35914377517311</v>
      </c>
      <c r="G26" s="96"/>
    </row>
    <row r="27" spans="1:11" ht="13.5" customHeight="1">
      <c r="A27" s="28">
        <v>6</v>
      </c>
      <c r="B27" s="304" t="s">
        <v>117</v>
      </c>
      <c r="C27" s="9">
        <v>24651</v>
      </c>
      <c r="D27" s="9">
        <v>24212</v>
      </c>
      <c r="E27" s="41">
        <v>103.5</v>
      </c>
      <c r="F27" s="41">
        <f t="shared" si="0"/>
        <v>101.81315050388238</v>
      </c>
      <c r="G27" s="96"/>
      <c r="K27" t="s">
        <v>202</v>
      </c>
    </row>
    <row r="28" spans="1:11" ht="13.5" customHeight="1">
      <c r="A28" s="28">
        <v>7</v>
      </c>
      <c r="B28" s="304" t="s">
        <v>88</v>
      </c>
      <c r="C28" s="9">
        <v>17804</v>
      </c>
      <c r="D28" s="9">
        <v>18504</v>
      </c>
      <c r="E28" s="459">
        <v>96.1</v>
      </c>
      <c r="F28" s="232">
        <f t="shared" si="0"/>
        <v>96.217034154777352</v>
      </c>
      <c r="G28" s="96"/>
    </row>
    <row r="29" spans="1:11">
      <c r="A29" s="28">
        <v>8</v>
      </c>
      <c r="B29" s="304" t="s">
        <v>110</v>
      </c>
      <c r="C29" s="9">
        <v>17774</v>
      </c>
      <c r="D29" s="9">
        <v>18550</v>
      </c>
      <c r="E29" s="41">
        <v>91.7</v>
      </c>
      <c r="F29" s="41">
        <f t="shared" si="0"/>
        <v>95.816711590296507</v>
      </c>
      <c r="G29" s="96"/>
    </row>
    <row r="30" spans="1:11">
      <c r="A30" s="28">
        <v>9</v>
      </c>
      <c r="B30" s="304" t="s">
        <v>111</v>
      </c>
      <c r="C30" s="9">
        <v>16957</v>
      </c>
      <c r="D30" s="9">
        <v>11290</v>
      </c>
      <c r="E30" s="41">
        <v>97.5</v>
      </c>
      <c r="F30" s="232">
        <f t="shared" si="0"/>
        <v>150.19486271036314</v>
      </c>
      <c r="G30" s="96"/>
    </row>
    <row r="31" spans="1:11" ht="14.25" thickBot="1">
      <c r="A31" s="108">
        <v>10</v>
      </c>
      <c r="B31" s="304" t="s">
        <v>85</v>
      </c>
      <c r="C31" s="101">
        <v>15623</v>
      </c>
      <c r="D31" s="101">
        <v>18167</v>
      </c>
      <c r="E31" s="102">
        <v>106.9</v>
      </c>
      <c r="F31" s="102">
        <f t="shared" si="0"/>
        <v>85.996587218583144</v>
      </c>
      <c r="G31" s="104"/>
    </row>
    <row r="32" spans="1:11" ht="14.25" thickBot="1">
      <c r="A32" s="80"/>
      <c r="B32" s="81" t="s">
        <v>64</v>
      </c>
      <c r="C32" s="82">
        <v>368573</v>
      </c>
      <c r="D32" s="82">
        <v>380129</v>
      </c>
      <c r="E32" s="85">
        <v>97.1</v>
      </c>
      <c r="F32" s="107">
        <f t="shared" si="0"/>
        <v>96.959979375422563</v>
      </c>
      <c r="G32" s="121">
        <v>49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224</v>
      </c>
      <c r="D53" s="74" t="s">
        <v>211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33702</v>
      </c>
      <c r="D54" s="9">
        <v>27181</v>
      </c>
      <c r="E54" s="109">
        <v>98</v>
      </c>
      <c r="F54" s="41">
        <f>SUM(C54/D54*100)</f>
        <v>123.99102314116479</v>
      </c>
      <c r="G54" s="96"/>
    </row>
    <row r="55" spans="1:8">
      <c r="A55" s="95">
        <v>2</v>
      </c>
      <c r="B55" s="7" t="s">
        <v>85</v>
      </c>
      <c r="C55" s="9">
        <v>3832</v>
      </c>
      <c r="D55" s="9">
        <v>5178</v>
      </c>
      <c r="E55" s="109">
        <v>80.400000000000006</v>
      </c>
      <c r="F55" s="41">
        <f t="shared" ref="F55:F64" si="1">SUM(C55/D55*100)</f>
        <v>74.005407493240639</v>
      </c>
      <c r="G55" s="96"/>
    </row>
    <row r="56" spans="1:8">
      <c r="A56" s="95">
        <v>3</v>
      </c>
      <c r="B56" s="304" t="s">
        <v>117</v>
      </c>
      <c r="C56" s="9">
        <v>1686</v>
      </c>
      <c r="D56" s="9">
        <v>1578</v>
      </c>
      <c r="E56" s="109">
        <v>104.9</v>
      </c>
      <c r="F56" s="41">
        <f t="shared" si="1"/>
        <v>106.84410646387832</v>
      </c>
      <c r="G56" s="96"/>
    </row>
    <row r="57" spans="1:8">
      <c r="A57" s="95">
        <v>4</v>
      </c>
      <c r="B57" s="304" t="s">
        <v>115</v>
      </c>
      <c r="C57" s="9">
        <v>1412</v>
      </c>
      <c r="D57" s="9">
        <v>477</v>
      </c>
      <c r="E57" s="109">
        <v>106.2</v>
      </c>
      <c r="F57" s="41">
        <f t="shared" si="1"/>
        <v>296.0167714884696</v>
      </c>
      <c r="G57" s="96"/>
      <c r="H57" s="63"/>
    </row>
    <row r="58" spans="1:8">
      <c r="A58" s="95">
        <v>5</v>
      </c>
      <c r="B58" s="304" t="s">
        <v>106</v>
      </c>
      <c r="C58" s="9">
        <v>1315</v>
      </c>
      <c r="D58" s="9">
        <v>1871</v>
      </c>
      <c r="E58" s="70">
        <v>102.4</v>
      </c>
      <c r="F58" s="41">
        <f t="shared" si="1"/>
        <v>70.283270978086591</v>
      </c>
      <c r="G58" s="96"/>
    </row>
    <row r="59" spans="1:8">
      <c r="A59" s="95">
        <v>6</v>
      </c>
      <c r="B59" s="304" t="s">
        <v>157</v>
      </c>
      <c r="C59" s="9">
        <v>1161</v>
      </c>
      <c r="D59" s="9">
        <v>475</v>
      </c>
      <c r="E59" s="109">
        <v>102.1</v>
      </c>
      <c r="F59" s="41">
        <f t="shared" si="1"/>
        <v>244.42105263157896</v>
      </c>
      <c r="G59" s="96"/>
    </row>
    <row r="60" spans="1:8">
      <c r="A60" s="95">
        <v>7</v>
      </c>
      <c r="B60" s="304" t="s">
        <v>114</v>
      </c>
      <c r="C60" s="9">
        <v>1141</v>
      </c>
      <c r="D60" s="9">
        <v>1985</v>
      </c>
      <c r="E60" s="109">
        <v>110.6</v>
      </c>
      <c r="F60" s="41">
        <f t="shared" si="1"/>
        <v>57.481108312342563</v>
      </c>
      <c r="G60" s="96"/>
    </row>
    <row r="61" spans="1:8">
      <c r="A61" s="95">
        <v>8</v>
      </c>
      <c r="B61" s="304" t="s">
        <v>108</v>
      </c>
      <c r="C61" s="9">
        <v>934</v>
      </c>
      <c r="D61" s="9">
        <v>663</v>
      </c>
      <c r="E61" s="109">
        <v>100.6</v>
      </c>
      <c r="F61" s="41">
        <f t="shared" si="1"/>
        <v>140.87481146304677</v>
      </c>
      <c r="G61" s="96"/>
    </row>
    <row r="62" spans="1:8">
      <c r="A62" s="95">
        <v>9</v>
      </c>
      <c r="B62" s="304" t="s">
        <v>109</v>
      </c>
      <c r="C62" s="9">
        <v>817</v>
      </c>
      <c r="D62" s="9">
        <v>421</v>
      </c>
      <c r="E62" s="109">
        <v>103.9</v>
      </c>
      <c r="F62" s="232">
        <f t="shared" si="1"/>
        <v>194.06175771971496</v>
      </c>
      <c r="G62" s="96"/>
    </row>
    <row r="63" spans="1:8" ht="14.25" thickBot="1">
      <c r="A63" s="97">
        <v>10</v>
      </c>
      <c r="B63" s="304" t="s">
        <v>218</v>
      </c>
      <c r="C63" s="98">
        <v>732</v>
      </c>
      <c r="D63" s="98">
        <v>581</v>
      </c>
      <c r="E63" s="110">
        <v>91.5</v>
      </c>
      <c r="F63" s="41">
        <f t="shared" si="1"/>
        <v>125.98967297762478</v>
      </c>
      <c r="G63" s="99"/>
    </row>
    <row r="64" spans="1:8" ht="14.25" thickBot="1">
      <c r="A64" s="80"/>
      <c r="B64" s="81" t="s">
        <v>60</v>
      </c>
      <c r="C64" s="82">
        <v>48312</v>
      </c>
      <c r="D64" s="82">
        <v>42408</v>
      </c>
      <c r="E64" s="83">
        <v>95.8</v>
      </c>
      <c r="F64" s="107">
        <f t="shared" si="1"/>
        <v>113.92190152801358</v>
      </c>
      <c r="G64" s="121">
        <v>64.900000000000006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K52" sqref="K5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224</v>
      </c>
      <c r="D20" s="74" t="s">
        <v>211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4" t="s">
        <v>117</v>
      </c>
      <c r="C21" s="9">
        <v>39453</v>
      </c>
      <c r="D21" s="9">
        <v>15895</v>
      </c>
      <c r="E21" s="109">
        <v>94.4</v>
      </c>
      <c r="F21" s="41">
        <f t="shared" ref="F21:F31" si="0">SUM(C21/D21*100)</f>
        <v>248.21012897137464</v>
      </c>
      <c r="G21" s="96"/>
    </row>
    <row r="22" spans="1:7">
      <c r="A22" s="95">
        <v>2</v>
      </c>
      <c r="B22" s="304" t="s">
        <v>192</v>
      </c>
      <c r="C22" s="9">
        <v>15836</v>
      </c>
      <c r="D22" s="9">
        <v>13123</v>
      </c>
      <c r="E22" s="109">
        <v>96.2</v>
      </c>
      <c r="F22" s="41">
        <f t="shared" si="0"/>
        <v>120.67362645736492</v>
      </c>
      <c r="G22" s="96"/>
    </row>
    <row r="23" spans="1:7" ht="13.5" customHeight="1">
      <c r="A23" s="95">
        <v>3</v>
      </c>
      <c r="B23" s="304" t="s">
        <v>108</v>
      </c>
      <c r="C23" s="9">
        <v>12913</v>
      </c>
      <c r="D23" s="9">
        <v>12502</v>
      </c>
      <c r="E23" s="109">
        <v>96.4</v>
      </c>
      <c r="F23" s="41">
        <f t="shared" si="0"/>
        <v>103.28747400415934</v>
      </c>
      <c r="G23" s="96"/>
    </row>
    <row r="24" spans="1:7" ht="13.5" customHeight="1">
      <c r="A24" s="95">
        <v>4</v>
      </c>
      <c r="B24" s="304" t="s">
        <v>110</v>
      </c>
      <c r="C24" s="9">
        <v>8960</v>
      </c>
      <c r="D24" s="9">
        <v>4941</v>
      </c>
      <c r="E24" s="109">
        <v>151.19999999999999</v>
      </c>
      <c r="F24" s="41">
        <f t="shared" si="0"/>
        <v>181.33980975511031</v>
      </c>
      <c r="G24" s="96"/>
    </row>
    <row r="25" spans="1:7" ht="13.5" customHeight="1">
      <c r="A25" s="95">
        <v>5</v>
      </c>
      <c r="B25" s="304" t="s">
        <v>106</v>
      </c>
      <c r="C25" s="9">
        <v>8067</v>
      </c>
      <c r="D25" s="9">
        <v>15036</v>
      </c>
      <c r="E25" s="109">
        <v>80</v>
      </c>
      <c r="F25" s="41">
        <f t="shared" si="0"/>
        <v>53.651237031125298</v>
      </c>
      <c r="G25" s="96"/>
    </row>
    <row r="26" spans="1:7" ht="13.5" customHeight="1">
      <c r="A26" s="95">
        <v>6</v>
      </c>
      <c r="B26" s="304" t="s">
        <v>109</v>
      </c>
      <c r="C26" s="9">
        <v>7437</v>
      </c>
      <c r="D26" s="9">
        <v>6860</v>
      </c>
      <c r="E26" s="109">
        <v>101</v>
      </c>
      <c r="F26" s="232">
        <f t="shared" si="0"/>
        <v>108.41107871720116</v>
      </c>
      <c r="G26" s="96"/>
    </row>
    <row r="27" spans="1:7" ht="13.5" customHeight="1">
      <c r="A27" s="95">
        <v>7</v>
      </c>
      <c r="B27" s="304" t="s">
        <v>87</v>
      </c>
      <c r="C27" s="9">
        <v>4684</v>
      </c>
      <c r="D27" s="9">
        <v>3402</v>
      </c>
      <c r="E27" s="109">
        <v>101.4</v>
      </c>
      <c r="F27" s="232">
        <f t="shared" si="0"/>
        <v>137.68371546149325</v>
      </c>
      <c r="G27" s="96"/>
    </row>
    <row r="28" spans="1:7" ht="13.5" customHeight="1">
      <c r="A28" s="95">
        <v>8</v>
      </c>
      <c r="B28" s="304" t="s">
        <v>164</v>
      </c>
      <c r="C28" s="9">
        <v>4331</v>
      </c>
      <c r="D28" s="9">
        <v>4080</v>
      </c>
      <c r="E28" s="109">
        <v>94.6</v>
      </c>
      <c r="F28" s="41">
        <f t="shared" si="0"/>
        <v>106.15196078431373</v>
      </c>
      <c r="G28" s="96"/>
    </row>
    <row r="29" spans="1:7" ht="13.5" customHeight="1">
      <c r="A29" s="95">
        <v>9</v>
      </c>
      <c r="B29" s="304" t="s">
        <v>115</v>
      </c>
      <c r="C29" s="111">
        <v>3307</v>
      </c>
      <c r="D29" s="101">
        <v>3159</v>
      </c>
      <c r="E29" s="112">
        <v>118.4</v>
      </c>
      <c r="F29" s="41">
        <f t="shared" si="0"/>
        <v>104.68502690724912</v>
      </c>
      <c r="G29" s="96"/>
    </row>
    <row r="30" spans="1:7" ht="13.5" customHeight="1" thickBot="1">
      <c r="A30" s="100">
        <v>10</v>
      </c>
      <c r="B30" s="304" t="s">
        <v>111</v>
      </c>
      <c r="C30" s="101">
        <v>2987</v>
      </c>
      <c r="D30" s="101">
        <v>2985</v>
      </c>
      <c r="E30" s="112">
        <v>99.7</v>
      </c>
      <c r="F30" s="102">
        <f t="shared" si="0"/>
        <v>100.06700167504188</v>
      </c>
      <c r="G30" s="104"/>
    </row>
    <row r="31" spans="1:7" ht="13.5" customHeight="1" thickBot="1">
      <c r="A31" s="80"/>
      <c r="B31" s="81" t="s">
        <v>66</v>
      </c>
      <c r="C31" s="82">
        <v>120463</v>
      </c>
      <c r="D31" s="82">
        <v>92529</v>
      </c>
      <c r="E31" s="83">
        <v>97</v>
      </c>
      <c r="F31" s="107">
        <f t="shared" si="0"/>
        <v>130.18945411708762</v>
      </c>
      <c r="G31" s="121">
        <v>76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224</v>
      </c>
      <c r="D53" s="74" t="s">
        <v>211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47638</v>
      </c>
      <c r="D54" s="9">
        <v>35361</v>
      </c>
      <c r="E54" s="41">
        <v>98.6</v>
      </c>
      <c r="F54" s="41">
        <f t="shared" ref="F54:F64" si="1">SUM(C54/D54*100)</f>
        <v>134.71904075110999</v>
      </c>
      <c r="G54" s="96"/>
    </row>
    <row r="55" spans="1:7">
      <c r="A55" s="95">
        <v>2</v>
      </c>
      <c r="B55" s="304" t="s">
        <v>217</v>
      </c>
      <c r="C55" s="6">
        <v>25898</v>
      </c>
      <c r="D55" s="9">
        <v>24548</v>
      </c>
      <c r="E55" s="41">
        <v>94.1</v>
      </c>
      <c r="F55" s="41">
        <f t="shared" si="1"/>
        <v>105.49942968877302</v>
      </c>
      <c r="G55" s="96"/>
    </row>
    <row r="56" spans="1:7">
      <c r="A56" s="95">
        <v>3</v>
      </c>
      <c r="B56" s="304" t="s">
        <v>88</v>
      </c>
      <c r="C56" s="6">
        <v>25361</v>
      </c>
      <c r="D56" s="9">
        <v>25610</v>
      </c>
      <c r="E56" s="469">
        <v>101.9</v>
      </c>
      <c r="F56" s="41">
        <f t="shared" si="1"/>
        <v>99.027723545490048</v>
      </c>
      <c r="G56" s="96"/>
    </row>
    <row r="57" spans="1:7">
      <c r="A57" s="95">
        <v>4</v>
      </c>
      <c r="B57" s="304" t="s">
        <v>210</v>
      </c>
      <c r="C57" s="6">
        <v>23004</v>
      </c>
      <c r="D57" s="6">
        <v>20414</v>
      </c>
      <c r="E57" s="41">
        <v>103.1</v>
      </c>
      <c r="F57" s="41">
        <f t="shared" si="1"/>
        <v>112.68737141177623</v>
      </c>
      <c r="G57" s="96"/>
    </row>
    <row r="58" spans="1:7">
      <c r="A58" s="95">
        <v>5</v>
      </c>
      <c r="B58" s="304" t="s">
        <v>109</v>
      </c>
      <c r="C58" s="6">
        <v>18191</v>
      </c>
      <c r="D58" s="9">
        <v>15001</v>
      </c>
      <c r="E58" s="41">
        <v>105.7</v>
      </c>
      <c r="F58" s="41">
        <f t="shared" si="1"/>
        <v>121.26524898340109</v>
      </c>
      <c r="G58" s="96"/>
    </row>
    <row r="59" spans="1:7">
      <c r="A59" s="95">
        <v>6</v>
      </c>
      <c r="B59" s="304" t="s">
        <v>111</v>
      </c>
      <c r="C59" s="6">
        <v>15839</v>
      </c>
      <c r="D59" s="9">
        <v>14406</v>
      </c>
      <c r="E59" s="41">
        <v>99.3</v>
      </c>
      <c r="F59" s="41">
        <f t="shared" si="1"/>
        <v>109.94724420380398</v>
      </c>
      <c r="G59" s="96"/>
    </row>
    <row r="60" spans="1:7">
      <c r="A60" s="95">
        <v>7</v>
      </c>
      <c r="B60" s="304" t="s">
        <v>85</v>
      </c>
      <c r="C60" s="6">
        <v>13690</v>
      </c>
      <c r="D60" s="9">
        <v>14807</v>
      </c>
      <c r="E60" s="41">
        <v>98.8</v>
      </c>
      <c r="F60" s="41">
        <f t="shared" si="1"/>
        <v>92.456270682785174</v>
      </c>
      <c r="G60" s="96"/>
    </row>
    <row r="61" spans="1:7">
      <c r="A61" s="95">
        <v>8</v>
      </c>
      <c r="B61" s="304" t="s">
        <v>115</v>
      </c>
      <c r="C61" s="6">
        <v>12827</v>
      </c>
      <c r="D61" s="9">
        <v>10820</v>
      </c>
      <c r="E61" s="41">
        <v>97.6</v>
      </c>
      <c r="F61" s="41">
        <f t="shared" si="1"/>
        <v>118.54898336414048</v>
      </c>
      <c r="G61" s="96"/>
    </row>
    <row r="62" spans="1:7">
      <c r="A62" s="95">
        <v>9</v>
      </c>
      <c r="B62" s="304" t="s">
        <v>218</v>
      </c>
      <c r="C62" s="111">
        <v>11188</v>
      </c>
      <c r="D62" s="101">
        <v>12047</v>
      </c>
      <c r="E62" s="102">
        <v>93.6</v>
      </c>
      <c r="F62" s="41">
        <f t="shared" si="1"/>
        <v>92.869594089814882</v>
      </c>
      <c r="G62" s="96"/>
    </row>
    <row r="63" spans="1:7" ht="14.25" thickBot="1">
      <c r="A63" s="100">
        <v>10</v>
      </c>
      <c r="B63" s="304" t="s">
        <v>156</v>
      </c>
      <c r="C63" s="111">
        <v>10630</v>
      </c>
      <c r="D63" s="101">
        <v>11901</v>
      </c>
      <c r="E63" s="102">
        <v>104.2</v>
      </c>
      <c r="F63" s="102">
        <f t="shared" si="1"/>
        <v>89.320225191160404</v>
      </c>
      <c r="G63" s="104"/>
    </row>
    <row r="64" spans="1:7" ht="14.25" thickBot="1">
      <c r="A64" s="80"/>
      <c r="B64" s="81" t="s">
        <v>62</v>
      </c>
      <c r="C64" s="82">
        <v>247929</v>
      </c>
      <c r="D64" s="82">
        <v>229446</v>
      </c>
      <c r="E64" s="85">
        <v>100.7</v>
      </c>
      <c r="F64" s="107">
        <f t="shared" si="1"/>
        <v>108.05549018069611</v>
      </c>
      <c r="G64" s="121">
        <v>58.8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P58" sqref="P58"/>
    </sheetView>
  </sheetViews>
  <sheetFormatPr defaultRowHeight="13.5"/>
  <cols>
    <col min="1" max="1" width="9.375" style="316" customWidth="1"/>
    <col min="2" max="2" width="6.625" style="316" customWidth="1"/>
    <col min="3" max="3" width="6.875" style="316" customWidth="1"/>
    <col min="4" max="4" width="6.125" style="316" customWidth="1"/>
    <col min="5" max="5" width="6.625" style="316" customWidth="1"/>
    <col min="6" max="13" width="6.125" style="316" customWidth="1"/>
    <col min="14" max="14" width="8.625" style="316" customWidth="1"/>
    <col min="15" max="15" width="8.375" style="316" customWidth="1"/>
    <col min="16" max="16" width="5" style="316" customWidth="1"/>
    <col min="17" max="17" width="11.25" style="214" customWidth="1"/>
    <col min="18" max="18" width="12.5" style="316" customWidth="1"/>
    <col min="19" max="26" width="7.625" style="316" customWidth="1"/>
    <col min="27" max="16384" width="9" style="316"/>
  </cols>
  <sheetData>
    <row r="6" spans="1:17">
      <c r="Q6" s="421"/>
    </row>
    <row r="10" spans="1:17">
      <c r="O10" s="277"/>
    </row>
    <row r="15" spans="1:17" ht="12.75" customHeight="1"/>
    <row r="16" spans="1:17" ht="11.1" customHeight="1">
      <c r="A16" s="16"/>
      <c r="B16" s="211" t="s">
        <v>102</v>
      </c>
      <c r="C16" s="211" t="s">
        <v>103</v>
      </c>
      <c r="D16" s="211" t="s">
        <v>104</v>
      </c>
      <c r="E16" s="211" t="s">
        <v>93</v>
      </c>
      <c r="F16" s="211" t="s">
        <v>94</v>
      </c>
      <c r="G16" s="211" t="s">
        <v>95</v>
      </c>
      <c r="H16" s="211" t="s">
        <v>96</v>
      </c>
      <c r="I16" s="211" t="s">
        <v>97</v>
      </c>
      <c r="J16" s="211" t="s">
        <v>98</v>
      </c>
      <c r="K16" s="211" t="s">
        <v>99</v>
      </c>
      <c r="L16" s="211" t="s">
        <v>100</v>
      </c>
      <c r="M16" s="283" t="s">
        <v>101</v>
      </c>
      <c r="N16" s="285" t="s">
        <v>149</v>
      </c>
      <c r="O16" s="211" t="s">
        <v>151</v>
      </c>
    </row>
    <row r="17" spans="1:27" ht="11.1" customHeight="1">
      <c r="A17" s="10" t="s">
        <v>194</v>
      </c>
      <c r="B17" s="208">
        <v>71.900000000000006</v>
      </c>
      <c r="C17" s="208">
        <v>72.8</v>
      </c>
      <c r="D17" s="208">
        <v>70.8</v>
      </c>
      <c r="E17" s="208">
        <v>69.3</v>
      </c>
      <c r="F17" s="208">
        <v>67.3</v>
      </c>
      <c r="G17" s="208">
        <v>67.400000000000006</v>
      </c>
      <c r="H17" s="208">
        <v>65.900000000000006</v>
      </c>
      <c r="I17" s="208">
        <v>59.5</v>
      </c>
      <c r="J17" s="208">
        <v>62.3</v>
      </c>
      <c r="K17" s="208">
        <v>71.400000000000006</v>
      </c>
      <c r="L17" s="208">
        <v>58.5</v>
      </c>
      <c r="M17" s="209">
        <v>59.7</v>
      </c>
      <c r="N17" s="287">
        <f>SUM(B17:M17)</f>
        <v>796.8</v>
      </c>
      <c r="O17" s="286">
        <v>89</v>
      </c>
      <c r="P17" s="202"/>
      <c r="Q17" s="288"/>
      <c r="R17" s="289"/>
      <c r="S17" s="289"/>
      <c r="T17" s="202"/>
      <c r="U17" s="202"/>
      <c r="V17" s="202"/>
      <c r="W17" s="202"/>
      <c r="X17" s="202"/>
      <c r="Y17" s="202"/>
      <c r="Z17" s="1"/>
      <c r="AA17" s="1"/>
    </row>
    <row r="18" spans="1:27" ht="11.1" customHeight="1">
      <c r="A18" s="10" t="s">
        <v>197</v>
      </c>
      <c r="B18" s="208">
        <v>55.9</v>
      </c>
      <c r="C18" s="208">
        <v>51.2</v>
      </c>
      <c r="D18" s="208">
        <v>69.599999999999994</v>
      </c>
      <c r="E18" s="208">
        <v>75</v>
      </c>
      <c r="F18" s="208">
        <v>69</v>
      </c>
      <c r="G18" s="208">
        <v>73.8</v>
      </c>
      <c r="H18" s="208">
        <v>72.400000000000006</v>
      </c>
      <c r="I18" s="208">
        <v>71.8</v>
      </c>
      <c r="J18" s="208">
        <v>69.3</v>
      </c>
      <c r="K18" s="208">
        <v>71.099999999999994</v>
      </c>
      <c r="L18" s="208">
        <v>59.4</v>
      </c>
      <c r="M18" s="209">
        <v>58.7</v>
      </c>
      <c r="N18" s="287">
        <f>SUM(B18:M18)</f>
        <v>797.19999999999993</v>
      </c>
      <c r="O18" s="286">
        <f t="shared" ref="O18:O21" si="0">ROUND(N18/N17*100,1)</f>
        <v>100.1</v>
      </c>
      <c r="P18" s="202"/>
      <c r="Q18" s="289"/>
      <c r="R18" s="289"/>
      <c r="S18" s="289"/>
      <c r="T18" s="202"/>
      <c r="U18" s="202"/>
      <c r="V18" s="202"/>
      <c r="W18" s="202"/>
      <c r="X18" s="202"/>
      <c r="Y18" s="202"/>
      <c r="Z18" s="1"/>
      <c r="AA18" s="1"/>
    </row>
    <row r="19" spans="1:27" ht="11.1" customHeight="1">
      <c r="A19" s="10" t="s">
        <v>203</v>
      </c>
      <c r="B19" s="208">
        <v>49.3</v>
      </c>
      <c r="C19" s="208">
        <v>64.900000000000006</v>
      </c>
      <c r="D19" s="208">
        <v>65.8</v>
      </c>
      <c r="E19" s="208">
        <v>72.599999999999994</v>
      </c>
      <c r="F19" s="208">
        <v>63.4</v>
      </c>
      <c r="G19" s="208">
        <v>66.2</v>
      </c>
      <c r="H19" s="210">
        <v>68</v>
      </c>
      <c r="I19" s="208">
        <v>72.900000000000006</v>
      </c>
      <c r="J19" s="208">
        <v>69.599999999999994</v>
      </c>
      <c r="K19" s="208">
        <v>66.400000000000006</v>
      </c>
      <c r="L19" s="208">
        <v>65.099999999999994</v>
      </c>
      <c r="M19" s="209">
        <v>62.1</v>
      </c>
      <c r="N19" s="287">
        <f>SUM(B19:M19)</f>
        <v>786.30000000000007</v>
      </c>
      <c r="O19" s="286">
        <f t="shared" si="0"/>
        <v>98.6</v>
      </c>
      <c r="P19" s="202"/>
      <c r="Q19" s="224"/>
      <c r="R19" s="289"/>
      <c r="S19" s="289"/>
      <c r="T19" s="202"/>
      <c r="U19" s="202"/>
      <c r="V19" s="202"/>
      <c r="W19" s="202"/>
      <c r="X19" s="202"/>
      <c r="Y19" s="202"/>
      <c r="Z19" s="1"/>
      <c r="AA19" s="1"/>
    </row>
    <row r="20" spans="1:27" ht="11.1" customHeight="1">
      <c r="A20" s="10" t="s">
        <v>211</v>
      </c>
      <c r="B20" s="208">
        <v>63.2</v>
      </c>
      <c r="C20" s="208">
        <v>70</v>
      </c>
      <c r="D20" s="208">
        <v>71.900000000000006</v>
      </c>
      <c r="E20" s="208">
        <v>79.599999999999994</v>
      </c>
      <c r="F20" s="208">
        <v>76.7</v>
      </c>
      <c r="G20" s="208">
        <v>86</v>
      </c>
      <c r="H20" s="210">
        <v>86.4</v>
      </c>
      <c r="I20" s="208">
        <v>75.400000000000006</v>
      </c>
      <c r="J20" s="208">
        <v>75.400000000000006</v>
      </c>
      <c r="K20" s="208">
        <v>78.400000000000006</v>
      </c>
      <c r="L20" s="208">
        <v>67.5</v>
      </c>
      <c r="M20" s="209">
        <v>73.099999999999994</v>
      </c>
      <c r="N20" s="287">
        <f>SUM(B20:M20)</f>
        <v>903.59999999999991</v>
      </c>
      <c r="O20" s="286">
        <f t="shared" si="0"/>
        <v>114.9</v>
      </c>
      <c r="P20" s="202"/>
      <c r="Q20" s="224"/>
      <c r="R20" s="289"/>
      <c r="S20" s="289"/>
      <c r="T20" s="202"/>
      <c r="U20" s="202"/>
      <c r="V20" s="202"/>
      <c r="W20" s="202"/>
      <c r="X20" s="202"/>
      <c r="Y20" s="202"/>
      <c r="Z20" s="1"/>
      <c r="AA20" s="1"/>
    </row>
    <row r="21" spans="1:27" ht="11.1" customHeight="1">
      <c r="A21" s="10" t="s">
        <v>224</v>
      </c>
      <c r="B21" s="208">
        <v>61.5</v>
      </c>
      <c r="C21" s="208"/>
      <c r="D21" s="208"/>
      <c r="E21" s="208"/>
      <c r="F21" s="208"/>
      <c r="G21" s="208"/>
      <c r="H21" s="210"/>
      <c r="I21" s="208"/>
      <c r="J21" s="208"/>
      <c r="K21" s="208"/>
      <c r="L21" s="208"/>
      <c r="M21" s="209"/>
      <c r="N21" s="287">
        <f>SUM(B21:M21)</f>
        <v>61.5</v>
      </c>
      <c r="O21" s="286">
        <f t="shared" si="0"/>
        <v>6.8</v>
      </c>
      <c r="P21" s="202"/>
      <c r="Q21" s="224"/>
      <c r="R21" s="202"/>
      <c r="S21" s="202"/>
      <c r="T21" s="202"/>
      <c r="U21" s="202"/>
      <c r="V21" s="202"/>
      <c r="W21" s="202"/>
      <c r="X21" s="202"/>
      <c r="Y21" s="202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2"/>
      <c r="O22" s="202"/>
      <c r="P22" s="202"/>
      <c r="Q22" s="224"/>
      <c r="R22" s="202"/>
      <c r="S22" s="202"/>
      <c r="T22" s="202"/>
      <c r="U22" s="202"/>
      <c r="V22" s="202"/>
      <c r="W22" s="202"/>
      <c r="X22" s="202"/>
      <c r="Y22" s="202"/>
      <c r="Z22" s="1"/>
      <c r="AA22" s="1"/>
    </row>
    <row r="23" spans="1:27" ht="9.9499999999999993" customHeight="1">
      <c r="N23" s="202"/>
      <c r="O23" s="202"/>
      <c r="P23" s="202"/>
      <c r="Q23" s="224"/>
      <c r="R23" s="202"/>
      <c r="S23" s="202"/>
      <c r="T23" s="202"/>
      <c r="U23" s="202"/>
      <c r="V23" s="202"/>
      <c r="W23" s="202"/>
      <c r="X23" s="202"/>
      <c r="Y23" s="202"/>
      <c r="Z23" s="1"/>
      <c r="AA23" s="1"/>
    </row>
    <row r="24" spans="1:27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</row>
    <row r="28" spans="1:27">
      <c r="O28" s="216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1" t="s">
        <v>102</v>
      </c>
      <c r="C41" s="211" t="s">
        <v>103</v>
      </c>
      <c r="D41" s="211" t="s">
        <v>104</v>
      </c>
      <c r="E41" s="211" t="s">
        <v>93</v>
      </c>
      <c r="F41" s="211" t="s">
        <v>94</v>
      </c>
      <c r="G41" s="211" t="s">
        <v>95</v>
      </c>
      <c r="H41" s="211" t="s">
        <v>96</v>
      </c>
      <c r="I41" s="211" t="s">
        <v>97</v>
      </c>
      <c r="J41" s="211" t="s">
        <v>98</v>
      </c>
      <c r="K41" s="211" t="s">
        <v>99</v>
      </c>
      <c r="L41" s="211" t="s">
        <v>100</v>
      </c>
      <c r="M41" s="283" t="s">
        <v>101</v>
      </c>
      <c r="N41" s="285" t="s">
        <v>150</v>
      </c>
      <c r="O41" s="211" t="s">
        <v>151</v>
      </c>
      <c r="P41" s="1"/>
      <c r="Q41" s="212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194</v>
      </c>
      <c r="B42" s="217">
        <v>93</v>
      </c>
      <c r="C42" s="217">
        <v>91.6</v>
      </c>
      <c r="D42" s="217">
        <v>76.7</v>
      </c>
      <c r="E42" s="217">
        <v>88.2</v>
      </c>
      <c r="F42" s="217">
        <v>91.4</v>
      </c>
      <c r="G42" s="217">
        <v>87.4</v>
      </c>
      <c r="H42" s="217">
        <v>87.9</v>
      </c>
      <c r="I42" s="217">
        <v>89.2</v>
      </c>
      <c r="J42" s="217">
        <v>84.7</v>
      </c>
      <c r="K42" s="217">
        <v>87.3</v>
      </c>
      <c r="L42" s="217">
        <v>83.1</v>
      </c>
      <c r="M42" s="284">
        <v>75.2</v>
      </c>
      <c r="N42" s="291">
        <f>SUM(B42:M42)/12</f>
        <v>86.308333333333337</v>
      </c>
      <c r="O42" s="286">
        <v>95.1</v>
      </c>
      <c r="P42" s="202"/>
      <c r="Q42" s="391"/>
      <c r="R42" s="391"/>
      <c r="S42" s="202"/>
      <c r="T42" s="202"/>
      <c r="U42" s="202"/>
      <c r="V42" s="202"/>
      <c r="W42" s="202"/>
      <c r="X42" s="202"/>
      <c r="Y42" s="202"/>
      <c r="Z42" s="202"/>
    </row>
    <row r="43" spans="1:26" ht="11.1" customHeight="1">
      <c r="A43" s="10" t="s">
        <v>197</v>
      </c>
      <c r="B43" s="217">
        <v>77.5</v>
      </c>
      <c r="C43" s="217">
        <v>73</v>
      </c>
      <c r="D43" s="217">
        <v>75.400000000000006</v>
      </c>
      <c r="E43" s="217">
        <v>84.5</v>
      </c>
      <c r="F43" s="217">
        <v>86.8</v>
      </c>
      <c r="G43" s="217">
        <v>88.4</v>
      </c>
      <c r="H43" s="217">
        <v>86.3</v>
      </c>
      <c r="I43" s="217">
        <v>82.4</v>
      </c>
      <c r="J43" s="217">
        <v>83.7</v>
      </c>
      <c r="K43" s="217">
        <v>87.4</v>
      </c>
      <c r="L43" s="217">
        <v>84.9</v>
      </c>
      <c r="M43" s="284">
        <v>79.099999999999994</v>
      </c>
      <c r="N43" s="291">
        <f>SUM(B43:M43)/12</f>
        <v>82.45</v>
      </c>
      <c r="O43" s="286">
        <f>ROUND(N43/N42*100,1)</f>
        <v>95.5</v>
      </c>
      <c r="P43" s="202"/>
      <c r="Q43" s="391"/>
      <c r="R43" s="391"/>
      <c r="S43" s="202"/>
      <c r="T43" s="202"/>
      <c r="U43" s="202"/>
      <c r="V43" s="202"/>
      <c r="W43" s="202"/>
      <c r="X43" s="202"/>
      <c r="Y43" s="202"/>
      <c r="Z43" s="202"/>
    </row>
    <row r="44" spans="1:26" ht="11.1" customHeight="1">
      <c r="A44" s="10" t="s">
        <v>203</v>
      </c>
      <c r="B44" s="217">
        <v>77.599999999999994</v>
      </c>
      <c r="C44" s="217">
        <v>82.9</v>
      </c>
      <c r="D44" s="217">
        <v>83.6</v>
      </c>
      <c r="E44" s="217">
        <v>80.900000000000006</v>
      </c>
      <c r="F44" s="217">
        <v>84.6</v>
      </c>
      <c r="G44" s="217">
        <v>85.1</v>
      </c>
      <c r="H44" s="217">
        <v>86.3</v>
      </c>
      <c r="I44" s="217">
        <v>93.5</v>
      </c>
      <c r="J44" s="217">
        <v>91</v>
      </c>
      <c r="K44" s="217">
        <v>88.9</v>
      </c>
      <c r="L44" s="217">
        <v>82.8</v>
      </c>
      <c r="M44" s="284">
        <v>75.900000000000006</v>
      </c>
      <c r="N44" s="291">
        <f>SUM(B44:M44)/12</f>
        <v>84.424999999999997</v>
      </c>
      <c r="O44" s="286">
        <f t="shared" ref="O44:O46" si="1">ROUND(N44/N43*100,1)</f>
        <v>102.4</v>
      </c>
      <c r="P44" s="202"/>
      <c r="Q44" s="391"/>
      <c r="R44" s="391"/>
      <c r="S44" s="202"/>
      <c r="T44" s="202"/>
      <c r="U44" s="202"/>
      <c r="V44" s="202"/>
      <c r="W44" s="202"/>
      <c r="X44" s="202"/>
      <c r="Y44" s="202"/>
      <c r="Z44" s="202"/>
    </row>
    <row r="45" spans="1:26" ht="11.1" customHeight="1">
      <c r="A45" s="10" t="s">
        <v>211</v>
      </c>
      <c r="B45" s="217">
        <v>81.900000000000006</v>
      </c>
      <c r="C45" s="217">
        <v>83.2</v>
      </c>
      <c r="D45" s="217">
        <v>80.2</v>
      </c>
      <c r="E45" s="217">
        <v>83.3</v>
      </c>
      <c r="F45" s="217">
        <v>82.7</v>
      </c>
      <c r="G45" s="217">
        <v>84.9</v>
      </c>
      <c r="H45" s="217">
        <v>86.3</v>
      </c>
      <c r="I45" s="217">
        <v>86</v>
      </c>
      <c r="J45" s="217">
        <v>84.8</v>
      </c>
      <c r="K45" s="217">
        <v>89.3</v>
      </c>
      <c r="L45" s="217">
        <v>83.9</v>
      </c>
      <c r="M45" s="284">
        <v>78.099999999999994</v>
      </c>
      <c r="N45" s="291">
        <f>SUM(B45:M45)/12</f>
        <v>83.716666666666654</v>
      </c>
      <c r="O45" s="286">
        <f t="shared" si="1"/>
        <v>99.2</v>
      </c>
      <c r="P45" s="202"/>
      <c r="Q45" s="391"/>
      <c r="R45" s="391"/>
      <c r="S45" s="202"/>
      <c r="T45" s="202"/>
      <c r="U45" s="202"/>
      <c r="V45" s="202"/>
      <c r="W45" s="202"/>
      <c r="X45" s="202"/>
      <c r="Y45" s="202"/>
      <c r="Z45" s="202"/>
    </row>
    <row r="46" spans="1:26" ht="11.1" customHeight="1">
      <c r="A46" s="10" t="s">
        <v>224</v>
      </c>
      <c r="B46" s="217">
        <v>79.8</v>
      </c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84"/>
      <c r="N46" s="291">
        <f>SUM(B46:M46)/12</f>
        <v>6.6499999999999995</v>
      </c>
      <c r="O46" s="286">
        <f t="shared" si="1"/>
        <v>7.9</v>
      </c>
      <c r="P46" s="202"/>
      <c r="Q46" s="391"/>
      <c r="R46" s="391"/>
      <c r="S46" s="202"/>
      <c r="T46" s="202"/>
      <c r="U46" s="202"/>
      <c r="V46" s="202"/>
      <c r="W46" s="202"/>
      <c r="X46" s="202"/>
      <c r="Y46" s="202"/>
      <c r="Z46" s="202"/>
    </row>
    <row r="47" spans="1:26" ht="11.1" customHeight="1">
      <c r="N47" s="23"/>
      <c r="O47" s="202"/>
      <c r="P47" s="202"/>
      <c r="Q47" s="224"/>
      <c r="R47" s="202"/>
      <c r="S47" s="202"/>
      <c r="T47" s="202"/>
      <c r="U47" s="202"/>
      <c r="V47" s="202"/>
      <c r="W47" s="202"/>
      <c r="X47" s="202"/>
      <c r="Y47" s="202"/>
      <c r="Z47" s="202"/>
    </row>
    <row r="48" spans="1:26" ht="11.1" customHeight="1">
      <c r="N48" s="23"/>
      <c r="O48" s="202"/>
      <c r="P48" s="202"/>
      <c r="Q48" s="224"/>
      <c r="R48" s="202"/>
      <c r="S48" s="202"/>
      <c r="T48" s="202"/>
      <c r="U48" s="202"/>
      <c r="V48" s="202"/>
      <c r="W48" s="202"/>
      <c r="X48" s="202"/>
      <c r="Y48" s="202"/>
      <c r="Z48" s="202"/>
    </row>
    <row r="49" spans="13:26">
      <c r="N49" s="1"/>
      <c r="O49" s="1"/>
      <c r="P49" s="1"/>
      <c r="Q49" s="212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1" t="s">
        <v>102</v>
      </c>
      <c r="C65" s="211" t="s">
        <v>103</v>
      </c>
      <c r="D65" s="211" t="s">
        <v>104</v>
      </c>
      <c r="E65" s="211" t="s">
        <v>93</v>
      </c>
      <c r="F65" s="211" t="s">
        <v>94</v>
      </c>
      <c r="G65" s="211" t="s">
        <v>95</v>
      </c>
      <c r="H65" s="211" t="s">
        <v>96</v>
      </c>
      <c r="I65" s="211" t="s">
        <v>97</v>
      </c>
      <c r="J65" s="211" t="s">
        <v>98</v>
      </c>
      <c r="K65" s="211" t="s">
        <v>99</v>
      </c>
      <c r="L65" s="211" t="s">
        <v>100</v>
      </c>
      <c r="M65" s="283" t="s">
        <v>101</v>
      </c>
      <c r="N65" s="285" t="s">
        <v>150</v>
      </c>
      <c r="O65" s="395" t="s">
        <v>151</v>
      </c>
    </row>
    <row r="66" spans="1:26" ht="11.1" customHeight="1">
      <c r="A66" s="10" t="s">
        <v>194</v>
      </c>
      <c r="B66" s="208">
        <v>76.8</v>
      </c>
      <c r="C66" s="208">
        <v>79.7</v>
      </c>
      <c r="D66" s="208">
        <v>93</v>
      </c>
      <c r="E66" s="208">
        <v>77</v>
      </c>
      <c r="F66" s="208">
        <v>73.2</v>
      </c>
      <c r="G66" s="208">
        <v>77.599999999999994</v>
      </c>
      <c r="H66" s="208">
        <v>74.8</v>
      </c>
      <c r="I66" s="208">
        <v>66.5</v>
      </c>
      <c r="J66" s="208">
        <v>74.2</v>
      </c>
      <c r="K66" s="208">
        <v>81.5</v>
      </c>
      <c r="L66" s="208">
        <v>71.099999999999994</v>
      </c>
      <c r="M66" s="209">
        <v>80.400000000000006</v>
      </c>
      <c r="N66" s="290">
        <f>SUM(B66:M66)/12</f>
        <v>77.149999999999991</v>
      </c>
      <c r="O66" s="394">
        <v>94</v>
      </c>
      <c r="P66" s="23"/>
      <c r="Q66" s="393"/>
      <c r="R66" s="393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08">
        <v>71.8</v>
      </c>
      <c r="C67" s="208">
        <v>71</v>
      </c>
      <c r="D67" s="208">
        <v>92.1</v>
      </c>
      <c r="E67" s="208">
        <v>88</v>
      </c>
      <c r="F67" s="208">
        <v>79.2</v>
      </c>
      <c r="G67" s="208">
        <v>83.3</v>
      </c>
      <c r="H67" s="208">
        <v>84.1</v>
      </c>
      <c r="I67" s="208">
        <v>87.4</v>
      </c>
      <c r="J67" s="208">
        <v>82.6</v>
      </c>
      <c r="K67" s="208">
        <v>80.900000000000006</v>
      </c>
      <c r="L67" s="208">
        <v>70.3</v>
      </c>
      <c r="M67" s="209">
        <v>75</v>
      </c>
      <c r="N67" s="290">
        <f>SUM(B67:M67)/12</f>
        <v>80.474999999999994</v>
      </c>
      <c r="O67" s="394">
        <f>ROUND(N67/N66*100,1)</f>
        <v>104.3</v>
      </c>
      <c r="P67" s="23"/>
      <c r="Q67" s="493"/>
      <c r="R67" s="493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203</v>
      </c>
      <c r="B68" s="208">
        <v>63.9</v>
      </c>
      <c r="C68" s="208">
        <v>77.5</v>
      </c>
      <c r="D68" s="208">
        <v>78.599999999999994</v>
      </c>
      <c r="E68" s="208">
        <v>89.9</v>
      </c>
      <c r="F68" s="208">
        <v>74.400000000000006</v>
      </c>
      <c r="G68" s="208">
        <v>77.8</v>
      </c>
      <c r="H68" s="208">
        <v>78.599999999999994</v>
      </c>
      <c r="I68" s="208">
        <v>77</v>
      </c>
      <c r="J68" s="208">
        <v>76.900000000000006</v>
      </c>
      <c r="K68" s="208">
        <v>74.900000000000006</v>
      </c>
      <c r="L68" s="208">
        <v>79.400000000000006</v>
      </c>
      <c r="M68" s="209">
        <v>82.7</v>
      </c>
      <c r="N68" s="290">
        <f>SUM(B68:M68)/12</f>
        <v>77.633333333333326</v>
      </c>
      <c r="O68" s="286">
        <f t="shared" ref="O68:O70" si="2">ROUND(N68/N67*100,1)</f>
        <v>96.5</v>
      </c>
      <c r="P68" s="23"/>
      <c r="Q68" s="493"/>
      <c r="R68" s="493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211</v>
      </c>
      <c r="B69" s="208">
        <v>76.3</v>
      </c>
      <c r="C69" s="208">
        <v>84</v>
      </c>
      <c r="D69" s="208">
        <v>89.9</v>
      </c>
      <c r="E69" s="208">
        <v>95.5</v>
      </c>
      <c r="F69" s="208">
        <v>92.8</v>
      </c>
      <c r="G69" s="208">
        <v>101.3</v>
      </c>
      <c r="H69" s="208">
        <v>100.1</v>
      </c>
      <c r="I69" s="208">
        <v>87.6</v>
      </c>
      <c r="J69" s="208">
        <v>89</v>
      </c>
      <c r="K69" s="208">
        <v>87.4</v>
      </c>
      <c r="L69" s="208">
        <v>81</v>
      </c>
      <c r="M69" s="209">
        <v>93.7</v>
      </c>
      <c r="N69" s="290">
        <f>SUM(B69:M69)/12</f>
        <v>89.88333333333334</v>
      </c>
      <c r="O69" s="286">
        <f t="shared" si="2"/>
        <v>115.8</v>
      </c>
      <c r="P69" s="23"/>
      <c r="Q69" s="493"/>
      <c r="R69" s="493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224</v>
      </c>
      <c r="B70" s="208">
        <v>76.8</v>
      </c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9"/>
      <c r="N70" s="290">
        <f>SUM(B70:M70)/12</f>
        <v>6.3999999999999995</v>
      </c>
      <c r="O70" s="286">
        <f t="shared" si="2"/>
        <v>7.1</v>
      </c>
      <c r="P70" s="23"/>
      <c r="Q70" s="223"/>
      <c r="R70" s="494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3"/>
      <c r="O71" s="23"/>
      <c r="P71" s="23"/>
      <c r="Q71" s="212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4"/>
      <c r="C72" s="214"/>
      <c r="D72" s="214"/>
      <c r="E72" s="214"/>
      <c r="F72" s="214"/>
      <c r="G72" s="218"/>
      <c r="H72" s="214"/>
      <c r="I72" s="214"/>
      <c r="J72" s="214"/>
      <c r="K72" s="214"/>
      <c r="L72" s="214"/>
      <c r="M72" s="214"/>
      <c r="N72" s="23"/>
      <c r="O72" s="23"/>
      <c r="P72" s="23"/>
      <c r="Q72" s="212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Q23" sqref="Q23"/>
    </sheetView>
  </sheetViews>
  <sheetFormatPr defaultRowHeight="13.5"/>
  <cols>
    <col min="1" max="1" width="7.625" style="316" customWidth="1"/>
    <col min="2" max="7" width="6.125" style="316" customWidth="1"/>
    <col min="8" max="8" width="6.25" style="316" customWidth="1"/>
    <col min="9" max="10" width="6.125" style="316" customWidth="1"/>
    <col min="11" max="11" width="6.125" style="1" customWidth="1"/>
    <col min="12" max="13" width="6.125" style="316" customWidth="1"/>
    <col min="14" max="16" width="7.625" style="316" customWidth="1"/>
    <col min="17" max="17" width="8.375" style="316" customWidth="1"/>
    <col min="18" max="18" width="10.125" style="316" customWidth="1"/>
    <col min="19" max="23" width="7.625" style="316" customWidth="1"/>
    <col min="24" max="24" width="7.625" style="215" customWidth="1"/>
    <col min="25" max="26" width="7.625" style="316" customWidth="1"/>
    <col min="27" max="16384" width="9" style="316"/>
  </cols>
  <sheetData>
    <row r="1" spans="1:29">
      <c r="A1" s="23"/>
      <c r="B1" s="219"/>
      <c r="C1" s="202"/>
      <c r="D1" s="202"/>
      <c r="E1" s="202"/>
      <c r="F1" s="202"/>
      <c r="G1" s="202"/>
      <c r="H1" s="202"/>
      <c r="I1" s="202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2"/>
      <c r="C2" s="202"/>
      <c r="D2" s="202"/>
      <c r="E2" s="202"/>
      <c r="F2" s="202"/>
      <c r="G2" s="202"/>
      <c r="H2" s="202"/>
      <c r="I2" s="202"/>
      <c r="J2" s="1"/>
      <c r="L2" s="57"/>
      <c r="M2" s="220"/>
      <c r="N2" s="57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1"/>
      <c r="AB2" s="1"/>
      <c r="AC2" s="1"/>
    </row>
    <row r="3" spans="1:29">
      <c r="A3" s="23"/>
      <c r="B3" s="202"/>
      <c r="C3" s="202"/>
      <c r="D3" s="202"/>
      <c r="E3" s="202"/>
      <c r="F3" s="202"/>
      <c r="G3" s="202"/>
      <c r="H3" s="202"/>
      <c r="I3" s="202"/>
      <c r="J3" s="1"/>
      <c r="L3" s="57"/>
      <c r="M3" s="220"/>
      <c r="N3" s="57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1"/>
      <c r="AB3" s="1"/>
      <c r="AC3" s="1"/>
    </row>
    <row r="4" spans="1:29">
      <c r="A4" s="23"/>
      <c r="B4" s="202"/>
      <c r="C4" s="202"/>
      <c r="D4" s="202"/>
      <c r="E4" s="202"/>
      <c r="F4" s="202"/>
      <c r="G4" s="202"/>
      <c r="H4" s="202"/>
      <c r="I4" s="202"/>
      <c r="J4" s="1"/>
      <c r="L4" s="57"/>
      <c r="M4" s="220"/>
      <c r="N4" s="57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1"/>
      <c r="AB4" s="1"/>
      <c r="AC4" s="1"/>
    </row>
    <row r="5" spans="1:29">
      <c r="A5" s="23"/>
      <c r="B5" s="202"/>
      <c r="C5" s="202"/>
      <c r="D5" s="202"/>
      <c r="E5" s="202"/>
      <c r="F5" s="202"/>
      <c r="G5" s="202"/>
      <c r="H5" s="202"/>
      <c r="I5" s="202"/>
      <c r="J5" s="1"/>
      <c r="L5" s="57"/>
      <c r="M5" s="220"/>
      <c r="N5" s="57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1"/>
      <c r="AB5" s="1"/>
      <c r="AC5" s="1"/>
    </row>
    <row r="6" spans="1:29">
      <c r="J6" s="1"/>
      <c r="L6" s="57"/>
      <c r="M6" s="220"/>
      <c r="N6" s="57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1"/>
      <c r="AB6" s="1"/>
      <c r="AC6" s="1"/>
    </row>
    <row r="7" spans="1:29">
      <c r="J7" s="1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5" t="s">
        <v>149</v>
      </c>
      <c r="O18" s="285" t="s">
        <v>151</v>
      </c>
    </row>
    <row r="19" spans="1:18" ht="11.1" customHeight="1">
      <c r="A19" s="10" t="s">
        <v>194</v>
      </c>
      <c r="B19" s="217">
        <v>18.2</v>
      </c>
      <c r="C19" s="217">
        <v>14.4</v>
      </c>
      <c r="D19" s="217">
        <v>13.5</v>
      </c>
      <c r="E19" s="217">
        <v>14</v>
      </c>
      <c r="F19" s="217">
        <v>13.8</v>
      </c>
      <c r="G19" s="217">
        <v>13.8</v>
      </c>
      <c r="H19" s="217">
        <v>14.3</v>
      </c>
      <c r="I19" s="217">
        <v>11.5</v>
      </c>
      <c r="J19" s="217">
        <v>13.6</v>
      </c>
      <c r="K19" s="217">
        <v>11.5</v>
      </c>
      <c r="L19" s="217">
        <v>12.3</v>
      </c>
      <c r="M19" s="217">
        <v>14.9</v>
      </c>
      <c r="N19" s="291">
        <f>SUM(B19:M19)</f>
        <v>165.8</v>
      </c>
      <c r="O19" s="291">
        <v>106.5</v>
      </c>
      <c r="Q19" s="293"/>
      <c r="R19" s="293"/>
    </row>
    <row r="20" spans="1:18" ht="11.1" customHeight="1">
      <c r="A20" s="10" t="s">
        <v>197</v>
      </c>
      <c r="B20" s="217">
        <v>11.3</v>
      </c>
      <c r="C20" s="217">
        <v>12.7</v>
      </c>
      <c r="D20" s="217">
        <v>15.1</v>
      </c>
      <c r="E20" s="217">
        <v>11.3</v>
      </c>
      <c r="F20" s="217">
        <v>13.7</v>
      </c>
      <c r="G20" s="217">
        <v>14</v>
      </c>
      <c r="H20" s="217">
        <v>16.100000000000001</v>
      </c>
      <c r="I20" s="217">
        <v>11.4</v>
      </c>
      <c r="J20" s="217">
        <v>14.7</v>
      </c>
      <c r="K20" s="217">
        <v>12.9</v>
      </c>
      <c r="L20" s="217">
        <v>15.2</v>
      </c>
      <c r="M20" s="217">
        <v>14.5</v>
      </c>
      <c r="N20" s="291">
        <f>SUM(B20:M20)</f>
        <v>162.9</v>
      </c>
      <c r="O20" s="291">
        <f>ROUND(N20/N19*100,1)</f>
        <v>98.3</v>
      </c>
      <c r="Q20" s="293"/>
      <c r="R20" s="293"/>
    </row>
    <row r="21" spans="1:18" ht="11.1" customHeight="1">
      <c r="A21" s="10" t="s">
        <v>203</v>
      </c>
      <c r="B21" s="217">
        <v>11.9</v>
      </c>
      <c r="C21" s="217">
        <v>14</v>
      </c>
      <c r="D21" s="217">
        <v>15.1</v>
      </c>
      <c r="E21" s="217">
        <v>12.7</v>
      </c>
      <c r="F21" s="217">
        <v>12.4</v>
      </c>
      <c r="G21" s="217">
        <v>13.3</v>
      </c>
      <c r="H21" s="217">
        <v>13.5</v>
      </c>
      <c r="I21" s="217">
        <v>12.5</v>
      </c>
      <c r="J21" s="217">
        <v>12.8</v>
      </c>
      <c r="K21" s="217">
        <v>12</v>
      </c>
      <c r="L21" s="217">
        <v>13.9</v>
      </c>
      <c r="M21" s="217">
        <v>14.4</v>
      </c>
      <c r="N21" s="291">
        <f>SUM(B21:M21)</f>
        <v>158.5</v>
      </c>
      <c r="O21" s="291">
        <f t="shared" ref="O21:O23" si="0">ROUND(N21/N20*100,1)</f>
        <v>97.3</v>
      </c>
      <c r="Q21" s="293"/>
      <c r="R21" s="293"/>
    </row>
    <row r="22" spans="1:18" ht="11.1" customHeight="1">
      <c r="A22" s="10" t="s">
        <v>211</v>
      </c>
      <c r="B22" s="217">
        <v>12.8</v>
      </c>
      <c r="C22" s="217">
        <v>13.9</v>
      </c>
      <c r="D22" s="217">
        <v>14.7</v>
      </c>
      <c r="E22" s="217">
        <v>15.6</v>
      </c>
      <c r="F22" s="217">
        <v>16.100000000000001</v>
      </c>
      <c r="G22" s="217">
        <v>15.1</v>
      </c>
      <c r="H22" s="217">
        <v>14.4</v>
      </c>
      <c r="I22" s="217">
        <v>14.6</v>
      </c>
      <c r="J22" s="217">
        <v>15.2</v>
      </c>
      <c r="K22" s="217">
        <v>14.3</v>
      </c>
      <c r="L22" s="217">
        <v>15.3</v>
      </c>
      <c r="M22" s="217">
        <v>14.9</v>
      </c>
      <c r="N22" s="291">
        <f>SUM(B22:M22)</f>
        <v>176.90000000000003</v>
      </c>
      <c r="O22" s="291">
        <f t="shared" si="0"/>
        <v>111.6</v>
      </c>
      <c r="Q22" s="293"/>
      <c r="R22" s="293"/>
    </row>
    <row r="23" spans="1:18" ht="11.1" customHeight="1">
      <c r="A23" s="10" t="s">
        <v>224</v>
      </c>
      <c r="B23" s="217">
        <v>14.2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91">
        <f>SUM(B23:M23)</f>
        <v>14.2</v>
      </c>
      <c r="O23" s="291">
        <f t="shared" si="0"/>
        <v>8</v>
      </c>
    </row>
    <row r="24" spans="1:18" ht="9.75" customHeight="1">
      <c r="J24" s="470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5" t="s">
        <v>150</v>
      </c>
      <c r="O42" s="285" t="s">
        <v>151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194</v>
      </c>
      <c r="B43" s="217">
        <v>25.5</v>
      </c>
      <c r="C43" s="217">
        <v>28.1</v>
      </c>
      <c r="D43" s="217">
        <v>20.6</v>
      </c>
      <c r="E43" s="217">
        <v>22</v>
      </c>
      <c r="F43" s="217">
        <v>23.2</v>
      </c>
      <c r="G43" s="217">
        <v>24.5</v>
      </c>
      <c r="H43" s="217">
        <v>24</v>
      </c>
      <c r="I43" s="217">
        <v>22.4</v>
      </c>
      <c r="J43" s="217">
        <v>22.9</v>
      </c>
      <c r="K43" s="217">
        <v>20.9</v>
      </c>
      <c r="L43" s="217">
        <v>21</v>
      </c>
      <c r="M43" s="217">
        <v>21.5</v>
      </c>
      <c r="N43" s="291">
        <f>SUM(B43:M43)/12</f>
        <v>23.05</v>
      </c>
      <c r="O43" s="291">
        <v>107.4</v>
      </c>
      <c r="P43" s="220"/>
      <c r="Q43" s="294"/>
      <c r="R43" s="294"/>
      <c r="S43" s="220"/>
      <c r="T43" s="220"/>
      <c r="U43" s="220"/>
      <c r="V43" s="220"/>
      <c r="W43" s="220"/>
      <c r="X43" s="220"/>
      <c r="Y43" s="220"/>
      <c r="Z43" s="22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7">
        <v>21.2</v>
      </c>
      <c r="C44" s="217">
        <v>22.2</v>
      </c>
      <c r="D44" s="217">
        <v>23.7</v>
      </c>
      <c r="E44" s="217">
        <v>23.1</v>
      </c>
      <c r="F44" s="217">
        <v>25.1</v>
      </c>
      <c r="G44" s="217">
        <v>23.7</v>
      </c>
      <c r="H44" s="217">
        <v>25.8</v>
      </c>
      <c r="I44" s="217">
        <v>24.1</v>
      </c>
      <c r="J44" s="217">
        <v>24.1</v>
      </c>
      <c r="K44" s="217">
        <v>22.3</v>
      </c>
      <c r="L44" s="217">
        <v>23.7</v>
      </c>
      <c r="M44" s="217">
        <v>26.1</v>
      </c>
      <c r="N44" s="291">
        <f>SUM(B44:M44)/12</f>
        <v>23.758333333333336</v>
      </c>
      <c r="O44" s="291">
        <f>ROUND(N44/N43*100,1)</f>
        <v>103.1</v>
      </c>
      <c r="P44" s="220"/>
      <c r="Q44" s="294"/>
      <c r="R44" s="294"/>
      <c r="S44" s="220"/>
      <c r="T44" s="220"/>
      <c r="U44" s="220"/>
      <c r="V44" s="220"/>
      <c r="W44" s="220"/>
      <c r="X44" s="220"/>
      <c r="Y44" s="220"/>
      <c r="Z44" s="22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203</v>
      </c>
      <c r="B45" s="217">
        <v>25.9</v>
      </c>
      <c r="C45" s="217">
        <v>25.7</v>
      </c>
      <c r="D45" s="217">
        <v>25.6</v>
      </c>
      <c r="E45" s="217">
        <v>23.7</v>
      </c>
      <c r="F45" s="217">
        <v>24</v>
      </c>
      <c r="G45" s="217">
        <v>23.2</v>
      </c>
      <c r="H45" s="217">
        <v>22.7</v>
      </c>
      <c r="I45" s="217">
        <v>22</v>
      </c>
      <c r="J45" s="217">
        <v>22.5</v>
      </c>
      <c r="K45" s="217">
        <v>21.8</v>
      </c>
      <c r="L45" s="217">
        <v>22.4</v>
      </c>
      <c r="M45" s="217">
        <v>21.1</v>
      </c>
      <c r="N45" s="291">
        <f>SUM(B45:M45)/12</f>
        <v>23.383333333333336</v>
      </c>
      <c r="O45" s="291">
        <f t="shared" ref="O45:O47" si="1">ROUND(N45/N44*100,1)</f>
        <v>98.4</v>
      </c>
      <c r="P45" s="220"/>
      <c r="Q45" s="294"/>
      <c r="R45" s="294"/>
      <c r="S45" s="220"/>
      <c r="T45" s="220"/>
      <c r="U45" s="220"/>
      <c r="V45" s="220"/>
      <c r="W45" s="220"/>
      <c r="X45" s="220"/>
      <c r="Y45" s="220"/>
      <c r="Z45" s="22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211</v>
      </c>
      <c r="B46" s="217">
        <v>21.8</v>
      </c>
      <c r="C46" s="217">
        <v>23</v>
      </c>
      <c r="D46" s="217">
        <v>22.8</v>
      </c>
      <c r="E46" s="217">
        <v>23.1</v>
      </c>
      <c r="F46" s="217">
        <v>23.5</v>
      </c>
      <c r="G46" s="217">
        <v>24.2</v>
      </c>
      <c r="H46" s="217">
        <v>22.7</v>
      </c>
      <c r="I46" s="217">
        <v>23</v>
      </c>
      <c r="J46" s="217">
        <v>22.9</v>
      </c>
      <c r="K46" s="217">
        <v>22.9</v>
      </c>
      <c r="L46" s="217">
        <v>23</v>
      </c>
      <c r="M46" s="217">
        <v>24</v>
      </c>
      <c r="N46" s="291">
        <f>SUM(B46:M46)/12</f>
        <v>23.074999999999999</v>
      </c>
      <c r="O46" s="291">
        <f t="shared" si="1"/>
        <v>98.7</v>
      </c>
      <c r="P46" s="220"/>
      <c r="Q46" s="294"/>
      <c r="R46" s="294"/>
      <c r="S46" s="220"/>
      <c r="T46" s="220"/>
      <c r="U46" s="220"/>
      <c r="V46" s="220"/>
      <c r="W46" s="220"/>
      <c r="X46" s="220"/>
      <c r="Y46" s="220"/>
      <c r="Z46" s="22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224</v>
      </c>
      <c r="B47" s="217">
        <v>23.3</v>
      </c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91">
        <f>SUM(B47:M47)/12</f>
        <v>1.9416666666666667</v>
      </c>
      <c r="O47" s="291">
        <f t="shared" si="1"/>
        <v>8.4</v>
      </c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5" t="s">
        <v>150</v>
      </c>
      <c r="O70" s="285" t="s">
        <v>151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194</v>
      </c>
      <c r="B71" s="208">
        <v>67.400000000000006</v>
      </c>
      <c r="C71" s="208">
        <v>48.9</v>
      </c>
      <c r="D71" s="208">
        <v>70.8</v>
      </c>
      <c r="E71" s="208">
        <v>62</v>
      </c>
      <c r="F71" s="208">
        <v>58.4</v>
      </c>
      <c r="G71" s="208">
        <v>55.4</v>
      </c>
      <c r="H71" s="208">
        <v>59.8</v>
      </c>
      <c r="I71" s="208">
        <v>53.2</v>
      </c>
      <c r="J71" s="208">
        <v>59</v>
      </c>
      <c r="K71" s="208">
        <v>57.2</v>
      </c>
      <c r="L71" s="208">
        <v>58.4</v>
      </c>
      <c r="M71" s="208">
        <v>69.099999999999994</v>
      </c>
      <c r="N71" s="290">
        <f>SUM(B71:M71)/12</f>
        <v>59.966666666666669</v>
      </c>
      <c r="O71" s="291">
        <v>98.7</v>
      </c>
      <c r="P71" s="57"/>
      <c r="Q71" s="392"/>
      <c r="R71" s="392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08">
        <v>53.5</v>
      </c>
      <c r="C72" s="208">
        <v>56.3</v>
      </c>
      <c r="D72" s="208">
        <v>62.7</v>
      </c>
      <c r="E72" s="208">
        <v>49.3</v>
      </c>
      <c r="F72" s="208">
        <v>52.9</v>
      </c>
      <c r="G72" s="208">
        <v>60.2</v>
      </c>
      <c r="H72" s="208">
        <v>61.1</v>
      </c>
      <c r="I72" s="208">
        <v>49.2</v>
      </c>
      <c r="J72" s="208">
        <v>60.8</v>
      </c>
      <c r="K72" s="208">
        <v>59.5</v>
      </c>
      <c r="L72" s="208">
        <v>62.9</v>
      </c>
      <c r="M72" s="208">
        <v>53.6</v>
      </c>
      <c r="N72" s="290">
        <f>SUM(B72:M72)/12</f>
        <v>56.833333333333336</v>
      </c>
      <c r="O72" s="291">
        <f t="shared" ref="O72:O73" si="2">ROUND(N72/N71*100,1)</f>
        <v>94.8</v>
      </c>
      <c r="P72" s="57"/>
      <c r="Q72" s="392"/>
      <c r="R72" s="392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203</v>
      </c>
      <c r="B73" s="208">
        <v>46.2</v>
      </c>
      <c r="C73" s="208">
        <v>54.4</v>
      </c>
      <c r="D73" s="208">
        <v>59</v>
      </c>
      <c r="E73" s="208">
        <v>55.3</v>
      </c>
      <c r="F73" s="208">
        <v>51.4</v>
      </c>
      <c r="G73" s="208">
        <v>57.8</v>
      </c>
      <c r="H73" s="208">
        <v>59.8</v>
      </c>
      <c r="I73" s="208">
        <v>57.4</v>
      </c>
      <c r="J73" s="208">
        <v>56.4</v>
      </c>
      <c r="K73" s="208">
        <v>56</v>
      </c>
      <c r="L73" s="208">
        <v>61.8</v>
      </c>
      <c r="M73" s="208">
        <v>69.099999999999994</v>
      </c>
      <c r="N73" s="290">
        <f>SUM(B73:M73)/12</f>
        <v>57.04999999999999</v>
      </c>
      <c r="O73" s="291">
        <f t="shared" si="2"/>
        <v>100.4</v>
      </c>
      <c r="Q73" s="396"/>
      <c r="R73" s="396"/>
    </row>
    <row r="74" spans="1:26" ht="11.1" customHeight="1">
      <c r="A74" s="10" t="s">
        <v>211</v>
      </c>
      <c r="B74" s="208">
        <v>57.9</v>
      </c>
      <c r="C74" s="208">
        <v>59.2</v>
      </c>
      <c r="D74" s="208">
        <v>64.3</v>
      </c>
      <c r="E74" s="208">
        <v>67.400000000000006</v>
      </c>
      <c r="F74" s="208">
        <v>68.5</v>
      </c>
      <c r="G74" s="208">
        <v>61.6</v>
      </c>
      <c r="H74" s="208">
        <v>64.7</v>
      </c>
      <c r="I74" s="208">
        <v>63.2</v>
      </c>
      <c r="J74" s="208">
        <v>66.5</v>
      </c>
      <c r="K74" s="208">
        <v>62.4</v>
      </c>
      <c r="L74" s="208">
        <v>66.099999999999994</v>
      </c>
      <c r="M74" s="208">
        <v>61.3</v>
      </c>
      <c r="N74" s="290">
        <f>SUM(B74:M74)/12</f>
        <v>63.591666666666661</v>
      </c>
      <c r="O74" s="291">
        <v>111.4</v>
      </c>
      <c r="Q74" s="396"/>
      <c r="R74" s="396"/>
    </row>
    <row r="75" spans="1:26" ht="11.1" customHeight="1">
      <c r="A75" s="10" t="s">
        <v>224</v>
      </c>
      <c r="B75" s="208">
        <v>61.3</v>
      </c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90">
        <f>SUM(B75:M75)/12</f>
        <v>5.1083333333333334</v>
      </c>
      <c r="O75" s="291"/>
    </row>
    <row r="76" spans="1:26" ht="9.9499999999999993" customHeight="1">
      <c r="B76" s="214"/>
      <c r="C76" s="214"/>
      <c r="D76" s="214"/>
      <c r="E76" s="214"/>
      <c r="F76" s="214"/>
      <c r="G76" s="214"/>
      <c r="H76" s="214"/>
      <c r="I76" s="214"/>
      <c r="J76" s="214"/>
      <c r="K76" s="212"/>
      <c r="L76" s="214"/>
      <c r="M76" s="214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Q83" sqref="Q83"/>
    </sheetView>
  </sheetViews>
  <sheetFormatPr defaultColWidth="7.625" defaultRowHeight="9.9499999999999993" customHeight="1"/>
  <cols>
    <col min="1" max="1" width="7.625" style="316" customWidth="1"/>
    <col min="2" max="13" width="6.125" style="316" customWidth="1"/>
    <col min="14" max="16384" width="7.625" style="316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0"/>
      <c r="N4" s="57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0"/>
      <c r="N5" s="57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0"/>
      <c r="N6" s="57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0"/>
      <c r="N7" s="57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0"/>
      <c r="N8" s="57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1"/>
    </row>
    <row r="10" spans="12:51" ht="9.9499999999999993" customHeight="1">
      <c r="L10" s="57"/>
      <c r="M10" s="57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1"/>
    </row>
    <row r="11" spans="12:51" ht="9.9499999999999993" customHeight="1">
      <c r="L11" s="57"/>
      <c r="M11" s="57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1"/>
    </row>
    <row r="12" spans="12:51" ht="9.9499999999999993" customHeight="1">
      <c r="L12" s="57"/>
      <c r="M12" s="57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1"/>
    </row>
    <row r="13" spans="12:51" ht="9.9499999999999993" customHeight="1">
      <c r="L13" s="57"/>
      <c r="M13" s="57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0"/>
      <c r="AA15" s="1"/>
    </row>
    <row r="16" spans="12:51" ht="9.9499999999999993" customHeight="1">
      <c r="L16" s="57"/>
      <c r="M16" s="220"/>
      <c r="AA16" s="1"/>
    </row>
    <row r="17" spans="1:27" ht="9.9499999999999993" customHeight="1">
      <c r="L17" s="57"/>
      <c r="M17" s="220"/>
      <c r="AA17" s="1"/>
    </row>
    <row r="18" spans="1:27" ht="9.9499999999999993" customHeight="1">
      <c r="L18" s="57"/>
      <c r="M18" s="220"/>
      <c r="AA18" s="1"/>
    </row>
    <row r="19" spans="1:27" ht="9.9499999999999993" customHeight="1">
      <c r="L19" s="57"/>
      <c r="M19" s="220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16" t="s">
        <v>151</v>
      </c>
      <c r="AA24" s="1"/>
    </row>
    <row r="25" spans="1:27" ht="11.1" customHeight="1">
      <c r="A25" s="10" t="s">
        <v>194</v>
      </c>
      <c r="B25" s="217">
        <v>18.2</v>
      </c>
      <c r="C25" s="217">
        <v>17</v>
      </c>
      <c r="D25" s="217">
        <v>18</v>
      </c>
      <c r="E25" s="217">
        <v>19.2</v>
      </c>
      <c r="F25" s="217">
        <v>19.7</v>
      </c>
      <c r="G25" s="217">
        <v>17.600000000000001</v>
      </c>
      <c r="H25" s="217">
        <v>19.899999999999999</v>
      </c>
      <c r="I25" s="217">
        <v>15</v>
      </c>
      <c r="J25" s="217">
        <v>15.4</v>
      </c>
      <c r="K25" s="217">
        <v>17.5</v>
      </c>
      <c r="L25" s="217">
        <v>16.8</v>
      </c>
      <c r="M25" s="217">
        <v>16.100000000000001</v>
      </c>
      <c r="N25" s="291">
        <f>SUM(B25:M25)</f>
        <v>210.40000000000003</v>
      </c>
      <c r="O25" s="210">
        <v>101.6</v>
      </c>
      <c r="Q25" s="21"/>
      <c r="R25" s="21"/>
      <c r="AA25" s="1"/>
    </row>
    <row r="26" spans="1:27" ht="11.1" customHeight="1">
      <c r="A26" s="10" t="s">
        <v>197</v>
      </c>
      <c r="B26" s="217">
        <v>12.5</v>
      </c>
      <c r="C26" s="217">
        <v>15.5</v>
      </c>
      <c r="D26" s="217">
        <v>16.8</v>
      </c>
      <c r="E26" s="217">
        <v>16.399999999999999</v>
      </c>
      <c r="F26" s="217">
        <v>20.3</v>
      </c>
      <c r="G26" s="217">
        <v>16.899999999999999</v>
      </c>
      <c r="H26" s="217">
        <v>18</v>
      </c>
      <c r="I26" s="217">
        <v>20</v>
      </c>
      <c r="J26" s="217">
        <v>17.5</v>
      </c>
      <c r="K26" s="217">
        <v>18.8</v>
      </c>
      <c r="L26" s="217">
        <v>18.2</v>
      </c>
      <c r="M26" s="217">
        <v>16.899999999999999</v>
      </c>
      <c r="N26" s="291">
        <f>SUM(B26:M26)</f>
        <v>207.8</v>
      </c>
      <c r="O26" s="210">
        <f>ROUND(N26/N25*100,1)</f>
        <v>98.8</v>
      </c>
      <c r="Q26" s="21"/>
      <c r="R26" s="21"/>
      <c r="AA26" s="1"/>
    </row>
    <row r="27" spans="1:27" ht="11.1" customHeight="1">
      <c r="A27" s="10" t="s">
        <v>203</v>
      </c>
      <c r="B27" s="217">
        <v>20.100000000000001</v>
      </c>
      <c r="C27" s="217">
        <v>17.8</v>
      </c>
      <c r="D27" s="217">
        <v>17.3</v>
      </c>
      <c r="E27" s="217">
        <v>15.5</v>
      </c>
      <c r="F27" s="217">
        <v>16.5</v>
      </c>
      <c r="G27" s="217">
        <v>17.7</v>
      </c>
      <c r="H27" s="217">
        <v>20.3</v>
      </c>
      <c r="I27" s="217">
        <v>17.2</v>
      </c>
      <c r="J27" s="217">
        <v>17.3</v>
      </c>
      <c r="K27" s="217">
        <v>18.100000000000001</v>
      </c>
      <c r="L27" s="217">
        <v>17.3</v>
      </c>
      <c r="M27" s="217">
        <v>18.7</v>
      </c>
      <c r="N27" s="291">
        <f>SUM(B27:M27)</f>
        <v>213.8</v>
      </c>
      <c r="O27" s="210">
        <f t="shared" ref="O27:O29" si="0">ROUND(N27/N26*100,1)</f>
        <v>102.9</v>
      </c>
      <c r="Q27" s="21"/>
      <c r="R27" s="21"/>
      <c r="AA27" s="1"/>
    </row>
    <row r="28" spans="1:27" ht="11.1" customHeight="1">
      <c r="A28" s="10" t="s">
        <v>211</v>
      </c>
      <c r="B28" s="217">
        <v>16.899999999999999</v>
      </c>
      <c r="C28" s="217">
        <v>14.7</v>
      </c>
      <c r="D28" s="217">
        <v>19.899999999999999</v>
      </c>
      <c r="E28" s="217">
        <v>20</v>
      </c>
      <c r="F28" s="217">
        <v>23.4</v>
      </c>
      <c r="G28" s="217">
        <v>19.3</v>
      </c>
      <c r="H28" s="217">
        <v>19.5</v>
      </c>
      <c r="I28" s="217">
        <v>17.8</v>
      </c>
      <c r="J28" s="217">
        <v>19</v>
      </c>
      <c r="K28" s="217">
        <v>17.8</v>
      </c>
      <c r="L28" s="217">
        <v>19.100000000000001</v>
      </c>
      <c r="M28" s="217">
        <v>22.7</v>
      </c>
      <c r="N28" s="291">
        <f>SUM(B28:M28)</f>
        <v>230.1</v>
      </c>
      <c r="O28" s="210">
        <f t="shared" si="0"/>
        <v>107.6</v>
      </c>
      <c r="Q28" s="21"/>
      <c r="R28" s="21"/>
      <c r="AA28" s="1"/>
    </row>
    <row r="29" spans="1:27" ht="11.1" customHeight="1">
      <c r="A29" s="10" t="s">
        <v>224</v>
      </c>
      <c r="B29" s="217">
        <v>17.8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91">
        <f>SUM(B29:M29)</f>
        <v>17.8</v>
      </c>
      <c r="O29" s="210">
        <f t="shared" si="0"/>
        <v>7.7</v>
      </c>
      <c r="AA29" s="1"/>
    </row>
    <row r="30" spans="1:27" ht="9.9499999999999993" customHeight="1">
      <c r="N30" s="214"/>
      <c r="O30" s="214"/>
      <c r="AA30" s="1"/>
    </row>
    <row r="31" spans="1:27" ht="9.9499999999999993" customHeight="1"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194</v>
      </c>
      <c r="B54" s="217">
        <v>31.6</v>
      </c>
      <c r="C54" s="217">
        <v>32</v>
      </c>
      <c r="D54" s="217">
        <v>30.9</v>
      </c>
      <c r="E54" s="217">
        <v>31.3</v>
      </c>
      <c r="F54" s="217">
        <v>34</v>
      </c>
      <c r="G54" s="217">
        <v>33.5</v>
      </c>
      <c r="H54" s="217">
        <v>34.4</v>
      </c>
      <c r="I54" s="217">
        <v>34.5</v>
      </c>
      <c r="J54" s="217">
        <v>33</v>
      </c>
      <c r="K54" s="217">
        <v>34.200000000000003</v>
      </c>
      <c r="L54" s="217">
        <v>35.4</v>
      </c>
      <c r="M54" s="217">
        <v>34.200000000000003</v>
      </c>
      <c r="N54" s="291">
        <f t="shared" ref="N54:N56" si="1">SUM(B54:M54)/12</f>
        <v>33.25</v>
      </c>
      <c r="O54" s="399">
        <v>108.7</v>
      </c>
      <c r="P54" s="220"/>
      <c r="Q54" s="397"/>
      <c r="R54" s="397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7">
        <v>31.5</v>
      </c>
      <c r="C55" s="217">
        <v>33.1</v>
      </c>
      <c r="D55" s="217">
        <v>32.799999999999997</v>
      </c>
      <c r="E55" s="217">
        <v>31.9</v>
      </c>
      <c r="F55" s="217">
        <v>35.799999999999997</v>
      </c>
      <c r="G55" s="217">
        <v>33.4</v>
      </c>
      <c r="H55" s="217">
        <v>34.200000000000003</v>
      </c>
      <c r="I55" s="217">
        <v>34.200000000000003</v>
      </c>
      <c r="J55" s="217">
        <v>35</v>
      </c>
      <c r="K55" s="217">
        <v>35.4</v>
      </c>
      <c r="L55" s="217">
        <v>36.6</v>
      </c>
      <c r="M55" s="217">
        <v>34.5</v>
      </c>
      <c r="N55" s="291">
        <f t="shared" si="1"/>
        <v>34.033333333333331</v>
      </c>
      <c r="O55" s="399">
        <f>ROUND(N55/N54*100,1)</f>
        <v>102.4</v>
      </c>
      <c r="P55" s="220"/>
      <c r="Q55" s="397"/>
      <c r="R55" s="397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203</v>
      </c>
      <c r="B56" s="217">
        <v>41</v>
      </c>
      <c r="C56" s="217">
        <v>42.3</v>
      </c>
      <c r="D56" s="217">
        <v>42</v>
      </c>
      <c r="E56" s="217">
        <v>39.1</v>
      </c>
      <c r="F56" s="217">
        <v>38.700000000000003</v>
      </c>
      <c r="G56" s="217">
        <v>37.4</v>
      </c>
      <c r="H56" s="217">
        <v>37.5</v>
      </c>
      <c r="I56" s="217">
        <v>36.5</v>
      </c>
      <c r="J56" s="217">
        <v>37.1</v>
      </c>
      <c r="K56" s="217">
        <v>38.6</v>
      </c>
      <c r="L56" s="217">
        <v>38.4</v>
      </c>
      <c r="M56" s="217">
        <v>37.6</v>
      </c>
      <c r="N56" s="291">
        <f t="shared" si="1"/>
        <v>38.85</v>
      </c>
      <c r="O56" s="399">
        <f t="shared" ref="O56:O58" si="2">ROUND(N56/N55*100,1)</f>
        <v>114.2</v>
      </c>
      <c r="P56" s="220"/>
      <c r="Q56" s="397"/>
      <c r="R56" s="397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211</v>
      </c>
      <c r="B57" s="217">
        <v>38</v>
      </c>
      <c r="C57" s="217">
        <v>35.700000000000003</v>
      </c>
      <c r="D57" s="217">
        <v>37</v>
      </c>
      <c r="E57" s="217">
        <v>36.799999999999997</v>
      </c>
      <c r="F57" s="217">
        <v>39.200000000000003</v>
      </c>
      <c r="G57" s="217">
        <v>38</v>
      </c>
      <c r="H57" s="217">
        <v>35.9</v>
      </c>
      <c r="I57" s="217">
        <v>35.4</v>
      </c>
      <c r="J57" s="217">
        <v>36.700000000000003</v>
      </c>
      <c r="K57" s="217">
        <v>37.200000000000003</v>
      </c>
      <c r="L57" s="217">
        <v>37.1</v>
      </c>
      <c r="M57" s="217">
        <v>38</v>
      </c>
      <c r="N57" s="291">
        <f>SUM(B57:M57)/12</f>
        <v>37.083333333333329</v>
      </c>
      <c r="O57" s="399">
        <v>95.4</v>
      </c>
      <c r="P57" s="220"/>
      <c r="Q57" s="397"/>
      <c r="R57" s="397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224</v>
      </c>
      <c r="B58" s="217">
        <v>36.9</v>
      </c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91">
        <f>SUM(B58:M58)/12</f>
        <v>3.0749999999999997</v>
      </c>
      <c r="O58" s="399">
        <f t="shared" si="2"/>
        <v>8.3000000000000007</v>
      </c>
      <c r="P58" s="220"/>
      <c r="Q58" s="294"/>
      <c r="R58" s="294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2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3"/>
    </row>
    <row r="65" spans="7:28" ht="9.9499999999999993" customHeight="1">
      <c r="G65" s="221"/>
    </row>
    <row r="66" spans="7:28" ht="9.9499999999999993" customHeight="1"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</row>
    <row r="67" spans="7:28" ht="9.9499999999999993" customHeight="1"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</row>
    <row r="68" spans="7:28" ht="9.9499999999999993" customHeight="1"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</row>
    <row r="69" spans="7:28" ht="9.9499999999999993" customHeight="1"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</row>
    <row r="84" spans="1:18" s="214" customFormat="1" ht="11.1" customHeight="1">
      <c r="A84" s="10" t="s">
        <v>194</v>
      </c>
      <c r="B84" s="208">
        <v>55.9</v>
      </c>
      <c r="C84" s="208">
        <v>52.6</v>
      </c>
      <c r="D84" s="208">
        <v>59</v>
      </c>
      <c r="E84" s="208">
        <v>60.9</v>
      </c>
      <c r="F84" s="208">
        <v>56.1</v>
      </c>
      <c r="G84" s="208">
        <v>52.8</v>
      </c>
      <c r="H84" s="208">
        <v>57.2</v>
      </c>
      <c r="I84" s="208">
        <v>43.3</v>
      </c>
      <c r="J84" s="208">
        <v>47.8</v>
      </c>
      <c r="K84" s="208">
        <v>50.4</v>
      </c>
      <c r="L84" s="208">
        <v>46.6</v>
      </c>
      <c r="M84" s="208">
        <v>48</v>
      </c>
      <c r="N84" s="290">
        <f t="shared" ref="N84:N88" si="3">SUM(B84:M84)/12</f>
        <v>52.550000000000004</v>
      </c>
      <c r="O84" s="399">
        <v>93</v>
      </c>
      <c r="Q84" s="398"/>
      <c r="R84" s="398"/>
    </row>
    <row r="85" spans="1:18" s="214" customFormat="1" ht="11.1" customHeight="1">
      <c r="A85" s="10" t="s">
        <v>197</v>
      </c>
      <c r="B85" s="208">
        <v>42.1</v>
      </c>
      <c r="C85" s="208">
        <v>45.6</v>
      </c>
      <c r="D85" s="208">
        <v>51.4</v>
      </c>
      <c r="E85" s="208">
        <v>51.9</v>
      </c>
      <c r="F85" s="208">
        <v>54.2</v>
      </c>
      <c r="G85" s="208">
        <v>52.4</v>
      </c>
      <c r="H85" s="208">
        <v>52.1</v>
      </c>
      <c r="I85" s="208">
        <v>58.5</v>
      </c>
      <c r="J85" s="208">
        <v>49.4</v>
      </c>
      <c r="K85" s="208">
        <v>52.9</v>
      </c>
      <c r="L85" s="208">
        <v>48.8</v>
      </c>
      <c r="M85" s="208">
        <v>50.5</v>
      </c>
      <c r="N85" s="290">
        <f t="shared" si="3"/>
        <v>50.816666666666663</v>
      </c>
      <c r="O85" s="399">
        <f>ROUND(N85/N84*100,1)</f>
        <v>96.7</v>
      </c>
      <c r="Q85" s="398"/>
      <c r="R85" s="398"/>
    </row>
    <row r="86" spans="1:18" s="214" customFormat="1" ht="11.1" customHeight="1">
      <c r="A86" s="10" t="s">
        <v>203</v>
      </c>
      <c r="B86" s="208">
        <v>44.7</v>
      </c>
      <c r="C86" s="208">
        <v>41.1</v>
      </c>
      <c r="D86" s="208">
        <v>41.4</v>
      </c>
      <c r="E86" s="208">
        <v>41.7</v>
      </c>
      <c r="F86" s="208">
        <v>43</v>
      </c>
      <c r="G86" s="208">
        <v>48.2</v>
      </c>
      <c r="H86" s="210">
        <v>54</v>
      </c>
      <c r="I86" s="208">
        <v>47.7</v>
      </c>
      <c r="J86" s="208">
        <v>46.3</v>
      </c>
      <c r="K86" s="208">
        <v>45.7</v>
      </c>
      <c r="L86" s="208">
        <v>45.3</v>
      </c>
      <c r="M86" s="208">
        <v>50.3</v>
      </c>
      <c r="N86" s="290">
        <f t="shared" si="3"/>
        <v>45.783333333333331</v>
      </c>
      <c r="O86" s="399">
        <f t="shared" ref="O86:O88" si="4">ROUND(N86/N85*100,1)</f>
        <v>90.1</v>
      </c>
      <c r="Q86" s="398"/>
      <c r="R86" s="398"/>
    </row>
    <row r="87" spans="1:18" s="214" customFormat="1" ht="11.1" customHeight="1">
      <c r="A87" s="10" t="s">
        <v>211</v>
      </c>
      <c r="B87" s="208">
        <v>44</v>
      </c>
      <c r="C87" s="208">
        <v>42.9</v>
      </c>
      <c r="D87" s="208">
        <v>52.9</v>
      </c>
      <c r="E87" s="208">
        <v>54.6</v>
      </c>
      <c r="F87" s="208">
        <v>58.6</v>
      </c>
      <c r="G87" s="208">
        <v>51.4</v>
      </c>
      <c r="H87" s="210">
        <v>55.6</v>
      </c>
      <c r="I87" s="208">
        <v>50.5</v>
      </c>
      <c r="J87" s="208">
        <v>50.9</v>
      </c>
      <c r="K87" s="208">
        <v>47.7</v>
      </c>
      <c r="L87" s="208">
        <v>51.7</v>
      </c>
      <c r="M87" s="208">
        <v>59.4</v>
      </c>
      <c r="N87" s="290">
        <f t="shared" si="3"/>
        <v>51.68333333333333</v>
      </c>
      <c r="O87" s="399">
        <f t="shared" si="4"/>
        <v>112.9</v>
      </c>
      <c r="Q87" s="398"/>
      <c r="R87" s="398"/>
    </row>
    <row r="88" spans="1:18" ht="11.1" customHeight="1">
      <c r="A88" s="10" t="s">
        <v>224</v>
      </c>
      <c r="B88" s="208">
        <v>49</v>
      </c>
      <c r="C88" s="208"/>
      <c r="D88" s="208"/>
      <c r="E88" s="208"/>
      <c r="F88" s="208"/>
      <c r="G88" s="208"/>
      <c r="H88" s="210"/>
      <c r="I88" s="208"/>
      <c r="J88" s="208"/>
      <c r="K88" s="208"/>
      <c r="L88" s="208"/>
      <c r="M88" s="208"/>
      <c r="N88" s="290">
        <f t="shared" si="3"/>
        <v>4.083333333333333</v>
      </c>
      <c r="O88" s="399">
        <f t="shared" si="4"/>
        <v>7.9</v>
      </c>
      <c r="Q88" s="21"/>
    </row>
    <row r="89" spans="1:18" ht="9.9499999999999993" customHeight="1">
      <c r="O89" s="295"/>
    </row>
    <row r="90" spans="1:18" ht="9.9499999999999993" customHeight="1">
      <c r="G90" s="512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T85" sqref="T85"/>
    </sheetView>
  </sheetViews>
  <sheetFormatPr defaultRowHeight="9.9499999999999993" customHeight="1"/>
  <cols>
    <col min="1" max="1" width="7.625" style="316" customWidth="1"/>
    <col min="2" max="13" width="6.125" style="316" customWidth="1"/>
    <col min="14" max="26" width="7.625" style="316" customWidth="1"/>
    <col min="27" max="16384" width="9" style="316"/>
  </cols>
  <sheetData>
    <row r="18" spans="1:29" ht="9.9499999999999993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194</v>
      </c>
      <c r="B25" s="222">
        <v>35.5</v>
      </c>
      <c r="C25" s="222">
        <v>37.4</v>
      </c>
      <c r="D25" s="222">
        <v>42.3</v>
      </c>
      <c r="E25" s="222">
        <v>45.1</v>
      </c>
      <c r="F25" s="222">
        <v>47</v>
      </c>
      <c r="G25" s="222">
        <v>49</v>
      </c>
      <c r="H25" s="222">
        <v>47.4</v>
      </c>
      <c r="I25" s="222">
        <v>30</v>
      </c>
      <c r="J25" s="222">
        <v>29.8</v>
      </c>
      <c r="K25" s="222">
        <v>39.799999999999997</v>
      </c>
      <c r="L25" s="222">
        <v>33.6</v>
      </c>
      <c r="M25" s="222">
        <v>36.700000000000003</v>
      </c>
      <c r="N25" s="291">
        <f>SUM(B25:M25)</f>
        <v>473.6</v>
      </c>
      <c r="O25" s="286">
        <v>105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</row>
    <row r="26" spans="1:29" ht="11.1" customHeight="1">
      <c r="A26" s="10" t="s">
        <v>197</v>
      </c>
      <c r="B26" s="222">
        <v>32.4</v>
      </c>
      <c r="C26" s="222">
        <v>36.200000000000003</v>
      </c>
      <c r="D26" s="222">
        <v>34.1</v>
      </c>
      <c r="E26" s="222">
        <v>46.4</v>
      </c>
      <c r="F26" s="222">
        <v>41.6</v>
      </c>
      <c r="G26" s="222">
        <v>47.6</v>
      </c>
      <c r="H26" s="222">
        <v>44</v>
      </c>
      <c r="I26" s="222">
        <v>27.3</v>
      </c>
      <c r="J26" s="222">
        <v>34.799999999999997</v>
      </c>
      <c r="K26" s="222">
        <v>42</v>
      </c>
      <c r="L26" s="222">
        <v>32.799999999999997</v>
      </c>
      <c r="M26" s="222">
        <v>44.4</v>
      </c>
      <c r="N26" s="291">
        <f>SUM(B26:M26)</f>
        <v>463.59999999999997</v>
      </c>
      <c r="O26" s="286">
        <f>ROUND(N26/N25*100,1)</f>
        <v>97.9</v>
      </c>
      <c r="P26" s="220"/>
      <c r="Q26" s="397"/>
      <c r="R26" s="397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</row>
    <row r="27" spans="1:29" ht="11.1" customHeight="1">
      <c r="A27" s="10" t="s">
        <v>203</v>
      </c>
      <c r="B27" s="222">
        <v>34.799999999999997</v>
      </c>
      <c r="C27" s="222">
        <v>36.4</v>
      </c>
      <c r="D27" s="222">
        <v>35.200000000000003</v>
      </c>
      <c r="E27" s="222">
        <v>49.9</v>
      </c>
      <c r="F27" s="222">
        <v>43.1</v>
      </c>
      <c r="G27" s="222">
        <v>48.2</v>
      </c>
      <c r="H27" s="222">
        <v>44.6</v>
      </c>
      <c r="I27" s="222">
        <v>33.799999999999997</v>
      </c>
      <c r="J27" s="222">
        <v>31.8</v>
      </c>
      <c r="K27" s="222">
        <v>38.1</v>
      </c>
      <c r="L27" s="222">
        <v>36.5</v>
      </c>
      <c r="M27" s="222">
        <v>38.200000000000003</v>
      </c>
      <c r="N27" s="423">
        <f>SUM(B27:M27)</f>
        <v>470.6</v>
      </c>
      <c r="O27" s="286">
        <f t="shared" ref="O27:O29" si="0">ROUND(N27/N26*100,1)</f>
        <v>101.5</v>
      </c>
      <c r="P27" s="220"/>
      <c r="Q27" s="397"/>
      <c r="R27" s="397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</row>
    <row r="28" spans="1:29" ht="11.1" customHeight="1">
      <c r="A28" s="10" t="s">
        <v>211</v>
      </c>
      <c r="B28" s="222">
        <v>33.1</v>
      </c>
      <c r="C28" s="222">
        <v>35.1</v>
      </c>
      <c r="D28" s="222">
        <v>41.1</v>
      </c>
      <c r="E28" s="222">
        <v>42.3</v>
      </c>
      <c r="F28" s="222">
        <v>42.9</v>
      </c>
      <c r="G28" s="222">
        <v>48.7</v>
      </c>
      <c r="H28" s="222">
        <v>50.1</v>
      </c>
      <c r="I28" s="222">
        <v>35.4</v>
      </c>
      <c r="J28" s="222">
        <v>35</v>
      </c>
      <c r="K28" s="222">
        <v>39</v>
      </c>
      <c r="L28" s="222">
        <v>38</v>
      </c>
      <c r="M28" s="222">
        <v>37.299999999999997</v>
      </c>
      <c r="N28" s="423">
        <f>SUM(B28:M28)</f>
        <v>478.00000000000006</v>
      </c>
      <c r="O28" s="286">
        <f t="shared" si="0"/>
        <v>101.6</v>
      </c>
      <c r="P28" s="220"/>
      <c r="Q28" s="397"/>
      <c r="R28" s="397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</row>
    <row r="29" spans="1:29" ht="11.1" customHeight="1">
      <c r="A29" s="10" t="s">
        <v>224</v>
      </c>
      <c r="B29" s="222">
        <v>31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423">
        <f>SUM(B29:M29)</f>
        <v>31</v>
      </c>
      <c r="O29" s="286">
        <f t="shared" si="0"/>
        <v>6.5</v>
      </c>
      <c r="P29" s="220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194</v>
      </c>
      <c r="B54" s="222">
        <v>25.8</v>
      </c>
      <c r="C54" s="222">
        <v>27.6</v>
      </c>
      <c r="D54" s="222">
        <v>27.8</v>
      </c>
      <c r="E54" s="222">
        <v>30.9</v>
      </c>
      <c r="F54" s="222">
        <v>36.200000000000003</v>
      </c>
      <c r="G54" s="222">
        <v>32.1</v>
      </c>
      <c r="H54" s="222">
        <v>31.1</v>
      </c>
      <c r="I54" s="222">
        <v>31.7</v>
      </c>
      <c r="J54" s="222">
        <v>31.5</v>
      </c>
      <c r="K54" s="222">
        <v>35.799999999999997</v>
      </c>
      <c r="L54" s="222">
        <v>36</v>
      </c>
      <c r="M54" s="222">
        <v>42.3</v>
      </c>
      <c r="N54" s="291">
        <f>SUM(B54:M54)/12</f>
        <v>32.4</v>
      </c>
      <c r="O54" s="286">
        <v>109.2</v>
      </c>
      <c r="P54" s="220"/>
      <c r="Q54" s="400"/>
      <c r="R54" s="400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2">
        <v>38.9</v>
      </c>
      <c r="C55" s="222">
        <v>41.9</v>
      </c>
      <c r="D55" s="222">
        <v>38.6</v>
      </c>
      <c r="E55" s="222">
        <v>40.799999999999997</v>
      </c>
      <c r="F55" s="222">
        <v>45</v>
      </c>
      <c r="G55" s="222">
        <v>43.7</v>
      </c>
      <c r="H55" s="222">
        <v>40.799999999999997</v>
      </c>
      <c r="I55" s="222">
        <v>38.1</v>
      </c>
      <c r="J55" s="222">
        <v>38.200000000000003</v>
      </c>
      <c r="K55" s="222">
        <v>41.2</v>
      </c>
      <c r="L55" s="222">
        <v>41</v>
      </c>
      <c r="M55" s="222">
        <v>48.4</v>
      </c>
      <c r="N55" s="291">
        <f>SUM(B55:M55)/12</f>
        <v>41.383333333333333</v>
      </c>
      <c r="O55" s="286">
        <f>ROUND(N55/N54*100,1)</f>
        <v>127.7</v>
      </c>
      <c r="P55" s="220"/>
      <c r="Q55" s="400"/>
      <c r="R55" s="400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203</v>
      </c>
      <c r="B56" s="222">
        <v>46.2</v>
      </c>
      <c r="C56" s="222">
        <v>47.2</v>
      </c>
      <c r="D56" s="222">
        <v>44.6</v>
      </c>
      <c r="E56" s="222">
        <v>49.3</v>
      </c>
      <c r="F56" s="222">
        <v>51.6</v>
      </c>
      <c r="G56" s="222">
        <v>50</v>
      </c>
      <c r="H56" s="222">
        <v>46.9</v>
      </c>
      <c r="I56" s="222">
        <v>46</v>
      </c>
      <c r="J56" s="222">
        <v>43.8</v>
      </c>
      <c r="K56" s="222">
        <v>45.9</v>
      </c>
      <c r="L56" s="222">
        <v>45.7</v>
      </c>
      <c r="M56" s="222">
        <v>42.4</v>
      </c>
      <c r="N56" s="291">
        <f>SUM(B56:M56)/12</f>
        <v>46.633333333333326</v>
      </c>
      <c r="O56" s="286">
        <f t="shared" ref="O56:O58" si="1">ROUND(N56/N55*100,1)</f>
        <v>112.7</v>
      </c>
      <c r="P56" s="220"/>
      <c r="Q56" s="400"/>
      <c r="R56" s="400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211</v>
      </c>
      <c r="B57" s="222">
        <v>42.4</v>
      </c>
      <c r="C57" s="222">
        <v>42.8</v>
      </c>
      <c r="D57" s="222">
        <v>43.9</v>
      </c>
      <c r="E57" s="222">
        <v>47.3</v>
      </c>
      <c r="F57" s="222">
        <v>50.1</v>
      </c>
      <c r="G57" s="222">
        <v>52.2</v>
      </c>
      <c r="H57" s="222">
        <v>51.2</v>
      </c>
      <c r="I57" s="222">
        <v>49.2</v>
      </c>
      <c r="J57" s="222">
        <v>48.2</v>
      </c>
      <c r="K57" s="222">
        <v>49.1</v>
      </c>
      <c r="L57" s="222">
        <v>48.9</v>
      </c>
      <c r="M57" s="222">
        <v>50.5</v>
      </c>
      <c r="N57" s="291">
        <f>SUM(B57:M57)/12</f>
        <v>47.983333333333327</v>
      </c>
      <c r="O57" s="286">
        <f t="shared" si="1"/>
        <v>102.9</v>
      </c>
      <c r="P57" s="220"/>
      <c r="Q57" s="400"/>
      <c r="R57" s="400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224</v>
      </c>
      <c r="B58" s="222">
        <v>48.3</v>
      </c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91">
        <f>SUM(B58:M58)/12</f>
        <v>4.0249999999999995</v>
      </c>
      <c r="O58" s="286">
        <f t="shared" si="1"/>
        <v>8.4</v>
      </c>
      <c r="P58" s="220"/>
      <c r="Q58" s="294"/>
      <c r="R58" s="294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3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194</v>
      </c>
      <c r="B84" s="15">
        <v>134.30000000000001</v>
      </c>
      <c r="C84" s="15">
        <v>136.69999999999999</v>
      </c>
      <c r="D84" s="15">
        <v>152.4</v>
      </c>
      <c r="E84" s="15">
        <v>148.30000000000001</v>
      </c>
      <c r="F84" s="15">
        <v>132.19999999999999</v>
      </c>
      <c r="G84" s="15">
        <v>149.5</v>
      </c>
      <c r="H84" s="15">
        <v>151.69999999999999</v>
      </c>
      <c r="I84" s="15">
        <v>94.6</v>
      </c>
      <c r="J84" s="15">
        <v>94.9</v>
      </c>
      <c r="K84" s="15">
        <v>111.9</v>
      </c>
      <c r="L84" s="15">
        <v>93.4</v>
      </c>
      <c r="M84" s="15">
        <v>85.8</v>
      </c>
      <c r="N84" s="290">
        <f>SUM(B84:M84)/12</f>
        <v>123.80833333333335</v>
      </c>
      <c r="O84" s="210">
        <v>96.1</v>
      </c>
      <c r="P84" s="57"/>
      <c r="Q84" s="392"/>
      <c r="R84" s="392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84</v>
      </c>
      <c r="C85" s="15">
        <v>85.9</v>
      </c>
      <c r="D85" s="15">
        <v>88.9</v>
      </c>
      <c r="E85" s="15">
        <v>114.2</v>
      </c>
      <c r="F85" s="15">
        <v>92.2</v>
      </c>
      <c r="G85" s="15">
        <v>108.8</v>
      </c>
      <c r="H85" s="15">
        <v>107.6</v>
      </c>
      <c r="I85" s="15">
        <v>72.599999999999994</v>
      </c>
      <c r="J85" s="15">
        <v>91.1</v>
      </c>
      <c r="K85" s="15">
        <v>101.9</v>
      </c>
      <c r="L85" s="15">
        <v>80</v>
      </c>
      <c r="M85" s="15">
        <v>91.1</v>
      </c>
      <c r="N85" s="290">
        <f>SUM(B85:M85)/12</f>
        <v>93.191666666666663</v>
      </c>
      <c r="O85" s="210">
        <f>ROUND(N85/N84*100,1)</f>
        <v>75.3</v>
      </c>
      <c r="P85" s="57"/>
      <c r="Q85" s="392"/>
      <c r="R85" s="392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203</v>
      </c>
      <c r="B86" s="15">
        <v>76</v>
      </c>
      <c r="C86" s="15">
        <v>76.8</v>
      </c>
      <c r="D86" s="15">
        <v>79.5</v>
      </c>
      <c r="E86" s="15">
        <v>101.2</v>
      </c>
      <c r="F86" s="15">
        <v>83.2</v>
      </c>
      <c r="G86" s="15">
        <v>96.4</v>
      </c>
      <c r="H86" s="15">
        <v>95.3</v>
      </c>
      <c r="I86" s="15">
        <v>73.7</v>
      </c>
      <c r="J86" s="15">
        <v>73.3</v>
      </c>
      <c r="K86" s="15">
        <v>82.8</v>
      </c>
      <c r="L86" s="15">
        <v>79.8</v>
      </c>
      <c r="M86" s="15">
        <v>90.5</v>
      </c>
      <c r="N86" s="290">
        <f>SUM(B86:M86)/12</f>
        <v>84.041666666666657</v>
      </c>
      <c r="O86" s="210">
        <f t="shared" ref="O86" si="2">ROUND(N86/N85*100,1)</f>
        <v>90.2</v>
      </c>
      <c r="P86" s="57"/>
      <c r="Q86" s="392"/>
      <c r="R86" s="392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211</v>
      </c>
      <c r="B87" s="15">
        <v>78</v>
      </c>
      <c r="C87" s="15">
        <v>81.900000000000006</v>
      </c>
      <c r="D87" s="15">
        <v>93.5</v>
      </c>
      <c r="E87" s="15">
        <v>89.1</v>
      </c>
      <c r="F87" s="15">
        <v>85.2</v>
      </c>
      <c r="G87" s="15">
        <v>93.3</v>
      </c>
      <c r="H87" s="15">
        <v>97.7</v>
      </c>
      <c r="I87" s="15">
        <v>72.599999999999994</v>
      </c>
      <c r="J87" s="15">
        <v>73</v>
      </c>
      <c r="K87" s="15">
        <v>79.2</v>
      </c>
      <c r="L87" s="15">
        <v>77.8</v>
      </c>
      <c r="M87" s="15">
        <v>73.400000000000006</v>
      </c>
      <c r="N87" s="290">
        <f>SUM(B87:M87)/12</f>
        <v>82.891666666666666</v>
      </c>
      <c r="O87" s="210">
        <v>98.7</v>
      </c>
      <c r="P87" s="57"/>
      <c r="Q87" s="392"/>
      <c r="R87" s="392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224</v>
      </c>
      <c r="B88" s="15">
        <v>64.900000000000006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290">
        <f>SUM(B88:M88)/12</f>
        <v>5.4083333333333341</v>
      </c>
      <c r="O88" s="210"/>
      <c r="P88" s="57"/>
      <c r="Q88" s="495"/>
      <c r="R88" s="495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D89" s="504"/>
    </row>
    <row r="90" spans="1:26" s="528" customFormat="1" ht="9.9499999999999993" customHeight="1">
      <c r="D90" s="50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U69" sqref="U69"/>
    </sheetView>
  </sheetViews>
  <sheetFormatPr defaultRowHeight="9.9499999999999993" customHeight="1"/>
  <cols>
    <col min="1" max="1" width="8" style="514" customWidth="1"/>
    <col min="2" max="13" width="6.125" style="514" customWidth="1"/>
    <col min="14" max="26" width="7.625" style="514" customWidth="1"/>
    <col min="27" max="16384" width="9" style="514"/>
  </cols>
  <sheetData>
    <row r="8" spans="1:26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</row>
    <row r="9" spans="1:26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</row>
    <row r="10" spans="1:26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</row>
    <row r="11" spans="1:26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</row>
    <row r="12" spans="1:26" ht="9.9499999999999993" customHeight="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9" spans="1:55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</row>
    <row r="20" spans="1:55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</row>
    <row r="21" spans="1:55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</row>
    <row r="22" spans="1:55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98" t="s">
        <v>194</v>
      </c>
      <c r="B25" s="499">
        <v>74.8</v>
      </c>
      <c r="C25" s="499">
        <v>80</v>
      </c>
      <c r="D25" s="499">
        <v>85.8</v>
      </c>
      <c r="E25" s="499">
        <v>89.3</v>
      </c>
      <c r="F25" s="499">
        <v>92</v>
      </c>
      <c r="G25" s="499">
        <v>92.3</v>
      </c>
      <c r="H25" s="499">
        <v>93.1</v>
      </c>
      <c r="I25" s="499">
        <v>83.1</v>
      </c>
      <c r="J25" s="499">
        <v>74.400000000000006</v>
      </c>
      <c r="K25" s="499">
        <v>84.4</v>
      </c>
      <c r="L25" s="499">
        <v>80.8</v>
      </c>
      <c r="M25" s="499">
        <v>81.400000000000006</v>
      </c>
      <c r="N25" s="291">
        <f>SUM(B25:M25)</f>
        <v>1011.4</v>
      </c>
      <c r="O25" s="286">
        <v>97.1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98" t="s">
        <v>197</v>
      </c>
      <c r="B26" s="499">
        <v>67.3</v>
      </c>
      <c r="C26" s="499">
        <v>73</v>
      </c>
      <c r="D26" s="499">
        <v>86.4</v>
      </c>
      <c r="E26" s="499">
        <v>89</v>
      </c>
      <c r="F26" s="499">
        <v>74.5</v>
      </c>
      <c r="G26" s="499">
        <v>91.5</v>
      </c>
      <c r="H26" s="499">
        <v>85.7</v>
      </c>
      <c r="I26" s="499">
        <v>83.3</v>
      </c>
      <c r="J26" s="499">
        <v>85</v>
      </c>
      <c r="K26" s="499">
        <v>90.2</v>
      </c>
      <c r="L26" s="499">
        <v>91.7</v>
      </c>
      <c r="M26" s="499">
        <v>82.4</v>
      </c>
      <c r="N26" s="500">
        <f>SUM(B26:M26)</f>
        <v>1000.0000000000001</v>
      </c>
      <c r="O26" s="501">
        <f>ROUND(N26/N25*100,1)</f>
        <v>98.9</v>
      </c>
      <c r="P26" s="505"/>
      <c r="Q26" s="506"/>
      <c r="R26" s="506"/>
      <c r="S26" s="505"/>
      <c r="T26" s="505"/>
      <c r="U26" s="505"/>
      <c r="V26" s="505"/>
      <c r="W26" s="505"/>
      <c r="X26" s="505"/>
      <c r="Y26" s="505"/>
      <c r="Z26" s="505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98" t="s">
        <v>203</v>
      </c>
      <c r="B27" s="499">
        <v>65.8</v>
      </c>
      <c r="C27" s="499">
        <v>77.2</v>
      </c>
      <c r="D27" s="499">
        <v>98.6</v>
      </c>
      <c r="E27" s="499">
        <v>102.1</v>
      </c>
      <c r="F27" s="499">
        <v>107.9</v>
      </c>
      <c r="G27" s="499">
        <v>110.2</v>
      </c>
      <c r="H27" s="499">
        <v>110.1</v>
      </c>
      <c r="I27" s="499">
        <v>92.2</v>
      </c>
      <c r="J27" s="499">
        <v>93.8</v>
      </c>
      <c r="K27" s="499">
        <v>96.7</v>
      </c>
      <c r="L27" s="499">
        <v>111.1</v>
      </c>
      <c r="M27" s="499">
        <v>104.1</v>
      </c>
      <c r="N27" s="500">
        <f>SUM(B27:M27)</f>
        <v>1169.8</v>
      </c>
      <c r="O27" s="501">
        <f t="shared" ref="O27:O29" si="0">ROUND(N27/N26*100,1)</f>
        <v>117</v>
      </c>
      <c r="P27" s="505"/>
      <c r="Q27" s="506"/>
      <c r="R27" s="506"/>
      <c r="S27" s="505"/>
      <c r="T27" s="505"/>
      <c r="U27" s="505"/>
      <c r="V27" s="505"/>
      <c r="W27" s="505"/>
      <c r="X27" s="505"/>
      <c r="Y27" s="505"/>
      <c r="Z27" s="505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98" t="s">
        <v>211</v>
      </c>
      <c r="B28" s="499">
        <v>86.4</v>
      </c>
      <c r="C28" s="499">
        <v>105.9</v>
      </c>
      <c r="D28" s="499">
        <v>115.8</v>
      </c>
      <c r="E28" s="499">
        <v>124.6</v>
      </c>
      <c r="F28" s="499">
        <v>121.9</v>
      </c>
      <c r="G28" s="499">
        <v>135.4</v>
      </c>
      <c r="H28" s="499">
        <v>137.80000000000001</v>
      </c>
      <c r="I28" s="499">
        <v>127</v>
      </c>
      <c r="J28" s="499">
        <v>126.1</v>
      </c>
      <c r="K28" s="499">
        <v>125.2</v>
      </c>
      <c r="L28" s="499">
        <v>122.8</v>
      </c>
      <c r="M28" s="499">
        <v>110</v>
      </c>
      <c r="N28" s="500">
        <f>SUM(B28:M28)</f>
        <v>1438.8999999999999</v>
      </c>
      <c r="O28" s="501">
        <f t="shared" si="0"/>
        <v>123</v>
      </c>
      <c r="P28" s="505"/>
      <c r="Q28" s="506"/>
      <c r="R28" s="506"/>
      <c r="S28" s="505"/>
      <c r="T28" s="505"/>
      <c r="U28" s="505"/>
      <c r="V28" s="505"/>
      <c r="W28" s="505"/>
      <c r="X28" s="505"/>
      <c r="Y28" s="505"/>
      <c r="Z28" s="505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98" t="s">
        <v>224</v>
      </c>
      <c r="B29" s="499">
        <v>91</v>
      </c>
      <c r="C29" s="499"/>
      <c r="D29" s="499"/>
      <c r="E29" s="499"/>
      <c r="F29" s="499"/>
      <c r="G29" s="499"/>
      <c r="H29" s="499"/>
      <c r="I29" s="499"/>
      <c r="J29" s="499"/>
      <c r="K29" s="499"/>
      <c r="L29" s="499"/>
      <c r="M29" s="499"/>
      <c r="N29" s="500">
        <f>SUM(B29:M29)</f>
        <v>91</v>
      </c>
      <c r="O29" s="501">
        <f t="shared" si="0"/>
        <v>6.3</v>
      </c>
      <c r="P29" s="505"/>
      <c r="Q29" s="507"/>
      <c r="R29" s="507"/>
      <c r="S29" s="505"/>
      <c r="T29" s="505"/>
      <c r="U29" s="505"/>
      <c r="V29" s="505"/>
      <c r="W29" s="505"/>
      <c r="X29" s="505"/>
      <c r="Y29" s="505"/>
      <c r="Z29" s="505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9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1" customFormat="1" ht="11.1" customHeight="1">
      <c r="A53" s="508"/>
      <c r="B53" s="509" t="s">
        <v>90</v>
      </c>
      <c r="C53" s="509" t="s">
        <v>91</v>
      </c>
      <c r="D53" s="509" t="s">
        <v>92</v>
      </c>
      <c r="E53" s="509" t="s">
        <v>93</v>
      </c>
      <c r="F53" s="509" t="s">
        <v>94</v>
      </c>
      <c r="G53" s="509" t="s">
        <v>95</v>
      </c>
      <c r="H53" s="509" t="s">
        <v>96</v>
      </c>
      <c r="I53" s="509" t="s">
        <v>97</v>
      </c>
      <c r="J53" s="509" t="s">
        <v>98</v>
      </c>
      <c r="K53" s="509" t="s">
        <v>99</v>
      </c>
      <c r="L53" s="509" t="s">
        <v>100</v>
      </c>
      <c r="M53" s="509" t="s">
        <v>101</v>
      </c>
      <c r="N53" s="510" t="s">
        <v>150</v>
      </c>
      <c r="O53" s="511" t="s">
        <v>152</v>
      </c>
      <c r="P53" s="512"/>
      <c r="Q53" s="512"/>
      <c r="R53" s="512"/>
      <c r="S53" s="512"/>
      <c r="T53" s="512"/>
      <c r="U53" s="512"/>
      <c r="V53" s="512"/>
      <c r="W53" s="512"/>
      <c r="X53" s="512"/>
      <c r="Y53" s="512"/>
      <c r="Z53" s="512"/>
      <c r="AA53" s="504"/>
      <c r="AB53" s="504"/>
      <c r="AC53" s="504"/>
      <c r="AD53" s="504"/>
      <c r="AE53" s="504"/>
      <c r="AF53" s="504"/>
      <c r="AG53" s="504"/>
      <c r="AH53" s="504"/>
      <c r="AI53" s="504"/>
      <c r="AJ53" s="504"/>
      <c r="AK53" s="504"/>
      <c r="AL53" s="504"/>
      <c r="AM53" s="504"/>
      <c r="AN53" s="504"/>
      <c r="AO53" s="504"/>
      <c r="AP53" s="504"/>
      <c r="AQ53" s="504"/>
      <c r="AR53" s="504"/>
      <c r="AS53" s="504"/>
      <c r="AT53" s="504"/>
      <c r="AU53" s="504"/>
      <c r="AV53" s="504"/>
    </row>
    <row r="54" spans="1:48" s="421" customFormat="1" ht="11.1" customHeight="1">
      <c r="A54" s="498" t="s">
        <v>194</v>
      </c>
      <c r="B54" s="499">
        <v>80</v>
      </c>
      <c r="C54" s="499">
        <v>84.1</v>
      </c>
      <c r="D54" s="499">
        <v>84.5</v>
      </c>
      <c r="E54" s="499">
        <v>90.6</v>
      </c>
      <c r="F54" s="499">
        <v>100.8</v>
      </c>
      <c r="G54" s="499">
        <v>107.1</v>
      </c>
      <c r="H54" s="499">
        <v>100.5</v>
      </c>
      <c r="I54" s="499">
        <v>87.9</v>
      </c>
      <c r="J54" s="499">
        <v>85</v>
      </c>
      <c r="K54" s="499">
        <v>81.8</v>
      </c>
      <c r="L54" s="499">
        <v>84.8</v>
      </c>
      <c r="M54" s="499">
        <v>80.8</v>
      </c>
      <c r="N54" s="500">
        <f>SUM(B54:M54)/12</f>
        <v>88.99166666666666</v>
      </c>
      <c r="O54" s="501">
        <v>105.2</v>
      </c>
      <c r="P54" s="502"/>
      <c r="Q54" s="503"/>
      <c r="R54" s="503"/>
      <c r="S54" s="502"/>
      <c r="T54" s="502"/>
      <c r="U54" s="502"/>
      <c r="V54" s="502"/>
      <c r="W54" s="502"/>
      <c r="X54" s="502"/>
      <c r="Y54" s="502"/>
      <c r="Z54" s="502"/>
      <c r="AA54" s="504"/>
      <c r="AB54" s="504"/>
      <c r="AC54" s="504"/>
      <c r="AD54" s="504"/>
      <c r="AE54" s="504"/>
      <c r="AF54" s="504"/>
      <c r="AG54" s="504"/>
      <c r="AH54" s="504"/>
      <c r="AI54" s="504"/>
      <c r="AJ54" s="504"/>
      <c r="AK54" s="504"/>
      <c r="AL54" s="504"/>
      <c r="AM54" s="504"/>
      <c r="AN54" s="504"/>
      <c r="AO54" s="504"/>
      <c r="AP54" s="504"/>
      <c r="AQ54" s="504"/>
      <c r="AR54" s="504"/>
      <c r="AS54" s="504"/>
      <c r="AT54" s="504"/>
      <c r="AU54" s="504"/>
      <c r="AV54" s="504"/>
    </row>
    <row r="55" spans="1:48" s="421" customFormat="1" ht="11.1" customHeight="1">
      <c r="A55" s="498" t="s">
        <v>197</v>
      </c>
      <c r="B55" s="499">
        <v>87.5</v>
      </c>
      <c r="C55" s="499">
        <v>86</v>
      </c>
      <c r="D55" s="499">
        <v>88.7</v>
      </c>
      <c r="E55" s="499">
        <v>92</v>
      </c>
      <c r="F55" s="499">
        <v>87.1</v>
      </c>
      <c r="G55" s="499">
        <v>88.8</v>
      </c>
      <c r="H55" s="499">
        <v>85.6</v>
      </c>
      <c r="I55" s="499">
        <v>85.8</v>
      </c>
      <c r="J55" s="499">
        <v>84.5</v>
      </c>
      <c r="K55" s="499">
        <v>89.5</v>
      </c>
      <c r="L55" s="499">
        <v>92.2</v>
      </c>
      <c r="M55" s="499">
        <v>85.7</v>
      </c>
      <c r="N55" s="500">
        <f>SUM(B55:M55)/12</f>
        <v>87.783333333333317</v>
      </c>
      <c r="O55" s="501">
        <f t="shared" ref="O55:O56" si="1">ROUND(N55/N54*100,1)</f>
        <v>98.6</v>
      </c>
      <c r="P55" s="502"/>
      <c r="Q55" s="503"/>
      <c r="R55" s="503"/>
      <c r="S55" s="502"/>
      <c r="T55" s="502"/>
      <c r="U55" s="502"/>
      <c r="V55" s="502"/>
      <c r="W55" s="502"/>
      <c r="X55" s="502"/>
      <c r="Y55" s="502"/>
      <c r="Z55" s="502"/>
      <c r="AA55" s="504"/>
      <c r="AB55" s="504"/>
      <c r="AC55" s="504"/>
      <c r="AD55" s="504"/>
      <c r="AE55" s="504"/>
      <c r="AF55" s="504"/>
      <c r="AG55" s="504"/>
      <c r="AH55" s="504"/>
      <c r="AI55" s="504"/>
      <c r="AJ55" s="504"/>
      <c r="AK55" s="504"/>
      <c r="AL55" s="504"/>
      <c r="AM55" s="504"/>
      <c r="AN55" s="504"/>
      <c r="AO55" s="504"/>
      <c r="AP55" s="504"/>
      <c r="AQ55" s="504"/>
      <c r="AR55" s="504"/>
      <c r="AS55" s="504"/>
      <c r="AT55" s="504"/>
      <c r="AU55" s="504"/>
      <c r="AV55" s="504"/>
    </row>
    <row r="56" spans="1:48" s="421" customFormat="1" ht="11.1" customHeight="1">
      <c r="A56" s="498" t="s">
        <v>203</v>
      </c>
      <c r="B56" s="499">
        <v>84</v>
      </c>
      <c r="C56" s="499">
        <v>84.8</v>
      </c>
      <c r="D56" s="499">
        <v>92.1</v>
      </c>
      <c r="E56" s="499">
        <v>91.6</v>
      </c>
      <c r="F56" s="499">
        <v>101.2</v>
      </c>
      <c r="G56" s="499">
        <v>98.3</v>
      </c>
      <c r="H56" s="499">
        <v>99.7</v>
      </c>
      <c r="I56" s="499">
        <v>93.7</v>
      </c>
      <c r="J56" s="499">
        <v>97.1</v>
      </c>
      <c r="K56" s="499">
        <v>93.4</v>
      </c>
      <c r="L56" s="499">
        <v>102.6</v>
      </c>
      <c r="M56" s="499">
        <v>94.6</v>
      </c>
      <c r="N56" s="500">
        <f>SUM(B56:M56)/12</f>
        <v>94.424999999999997</v>
      </c>
      <c r="O56" s="501">
        <f t="shared" si="1"/>
        <v>107.6</v>
      </c>
      <c r="P56" s="502"/>
      <c r="Q56" s="503"/>
      <c r="R56" s="503"/>
      <c r="S56" s="502"/>
      <c r="T56" s="502"/>
      <c r="U56" s="502"/>
      <c r="V56" s="502"/>
      <c r="W56" s="502"/>
      <c r="X56" s="502"/>
      <c r="Y56" s="502"/>
      <c r="Z56" s="502"/>
      <c r="AA56" s="504"/>
    </row>
    <row r="57" spans="1:48" s="421" customFormat="1" ht="11.1" customHeight="1">
      <c r="A57" s="10" t="s">
        <v>211</v>
      </c>
      <c r="B57" s="217">
        <v>92.5</v>
      </c>
      <c r="C57" s="217">
        <v>102.9</v>
      </c>
      <c r="D57" s="217">
        <v>99.4</v>
      </c>
      <c r="E57" s="217">
        <v>109.4</v>
      </c>
      <c r="F57" s="217">
        <v>112.9</v>
      </c>
      <c r="G57" s="217">
        <v>124.7</v>
      </c>
      <c r="H57" s="217">
        <v>123</v>
      </c>
      <c r="I57" s="217">
        <v>131.30000000000001</v>
      </c>
      <c r="J57" s="217">
        <v>130.1</v>
      </c>
      <c r="K57" s="217">
        <v>132.19999999999999</v>
      </c>
      <c r="L57" s="217">
        <v>134.30000000000001</v>
      </c>
      <c r="M57" s="217">
        <v>124.2</v>
      </c>
      <c r="N57" s="500">
        <f>SUM(B57:M57)/12</f>
        <v>118.075</v>
      </c>
      <c r="O57" s="501">
        <v>124.2</v>
      </c>
      <c r="P57" s="502"/>
      <c r="Q57" s="503"/>
      <c r="R57" s="503"/>
      <c r="S57" s="502"/>
      <c r="T57" s="502"/>
      <c r="U57" s="502"/>
      <c r="V57" s="502"/>
      <c r="W57" s="502"/>
      <c r="X57" s="502"/>
      <c r="Y57" s="502"/>
      <c r="Z57" s="502"/>
      <c r="AA57" s="504"/>
    </row>
    <row r="58" spans="1:48" s="214" customFormat="1" ht="11.1" customHeight="1">
      <c r="A58" s="10" t="s">
        <v>224</v>
      </c>
      <c r="B58" s="217">
        <v>120.5</v>
      </c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91">
        <f>SUM(B58:M58)/12</f>
        <v>10.041666666666666</v>
      </c>
      <c r="O58" s="501"/>
      <c r="P58" s="224"/>
      <c r="Q58" s="496"/>
      <c r="R58" s="496"/>
      <c r="S58" s="224"/>
      <c r="T58" s="224"/>
      <c r="U58" s="224"/>
      <c r="V58" s="224"/>
      <c r="W58" s="224"/>
      <c r="X58" s="224"/>
      <c r="Y58" s="224"/>
      <c r="Z58" s="224"/>
      <c r="AA58" s="212"/>
    </row>
    <row r="59" spans="1:48" ht="9.9499999999999993" customHeight="1">
      <c r="A59" s="2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5"/>
    </row>
    <row r="68" spans="18:18" ht="9.9499999999999993" customHeight="1">
      <c r="R68" s="49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4" customFormat="1" ht="11.1" customHeight="1">
      <c r="A83" s="15"/>
      <c r="B83" s="208" t="s">
        <v>90</v>
      </c>
      <c r="C83" s="208" t="s">
        <v>91</v>
      </c>
      <c r="D83" s="208" t="s">
        <v>92</v>
      </c>
      <c r="E83" s="208" t="s">
        <v>93</v>
      </c>
      <c r="F83" s="208" t="s">
        <v>94</v>
      </c>
      <c r="G83" s="208" t="s">
        <v>95</v>
      </c>
      <c r="H83" s="208" t="s">
        <v>96</v>
      </c>
      <c r="I83" s="208" t="s">
        <v>97</v>
      </c>
      <c r="J83" s="208" t="s">
        <v>98</v>
      </c>
      <c r="K83" s="208" t="s">
        <v>99</v>
      </c>
      <c r="L83" s="208" t="s">
        <v>100</v>
      </c>
      <c r="M83" s="208" t="s">
        <v>101</v>
      </c>
      <c r="N83" s="285" t="s">
        <v>150</v>
      </c>
      <c r="O83" s="211" t="s">
        <v>152</v>
      </c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</row>
    <row r="84" spans="1:26" s="214" customFormat="1" ht="11.1" customHeight="1">
      <c r="A84" s="10" t="s">
        <v>194</v>
      </c>
      <c r="B84" s="210">
        <v>93.2</v>
      </c>
      <c r="C84" s="210">
        <v>95</v>
      </c>
      <c r="D84" s="210">
        <v>101.6</v>
      </c>
      <c r="E84" s="210">
        <v>98.6</v>
      </c>
      <c r="F84" s="210">
        <v>90.8</v>
      </c>
      <c r="G84" s="210">
        <v>85.8</v>
      </c>
      <c r="H84" s="210">
        <v>92.8</v>
      </c>
      <c r="I84" s="210">
        <v>94.8</v>
      </c>
      <c r="J84" s="210">
        <v>87.7</v>
      </c>
      <c r="K84" s="210">
        <v>103.1</v>
      </c>
      <c r="L84" s="210">
        <v>95.2</v>
      </c>
      <c r="M84" s="210">
        <v>100.7</v>
      </c>
      <c r="N84" s="290">
        <f t="shared" ref="N84:N88" si="2">SUM(B84:M84)/12</f>
        <v>94.941666666666663</v>
      </c>
      <c r="O84" s="296">
        <v>92.6</v>
      </c>
      <c r="P84" s="212"/>
      <c r="Q84" s="401"/>
      <c r="R84" s="401"/>
      <c r="S84" s="212"/>
      <c r="T84" s="212"/>
      <c r="U84" s="212"/>
      <c r="V84" s="212"/>
      <c r="W84" s="212"/>
      <c r="X84" s="212"/>
      <c r="Y84" s="212"/>
      <c r="Z84" s="212"/>
    </row>
    <row r="85" spans="1:26" s="214" customFormat="1" ht="11.1" customHeight="1">
      <c r="A85" s="10" t="s">
        <v>197</v>
      </c>
      <c r="B85" s="210">
        <v>76</v>
      </c>
      <c r="C85" s="210">
        <v>85.1</v>
      </c>
      <c r="D85" s="210">
        <v>97.4</v>
      </c>
      <c r="E85" s="210">
        <v>96.6</v>
      </c>
      <c r="F85" s="210">
        <v>86</v>
      </c>
      <c r="G85" s="210">
        <v>103.1</v>
      </c>
      <c r="H85" s="210">
        <v>100.1</v>
      </c>
      <c r="I85" s="210">
        <v>97.1</v>
      </c>
      <c r="J85" s="210">
        <v>100.5</v>
      </c>
      <c r="K85" s="210">
        <v>100.8</v>
      </c>
      <c r="L85" s="210">
        <v>99.4</v>
      </c>
      <c r="M85" s="210">
        <v>96.3</v>
      </c>
      <c r="N85" s="290">
        <f t="shared" si="2"/>
        <v>94.866666666666674</v>
      </c>
      <c r="O85" s="296">
        <f t="shared" ref="O85:O88" si="3">ROUND(N85/N84*100,1)</f>
        <v>99.9</v>
      </c>
      <c r="P85" s="212"/>
      <c r="Q85" s="401"/>
      <c r="R85" s="401"/>
      <c r="S85" s="212"/>
      <c r="T85" s="212"/>
      <c r="U85" s="212"/>
      <c r="V85" s="212"/>
      <c r="W85" s="212"/>
      <c r="X85" s="212"/>
      <c r="Y85" s="212"/>
      <c r="Z85" s="212"/>
    </row>
    <row r="86" spans="1:26" s="214" customFormat="1" ht="11.1" customHeight="1">
      <c r="A86" s="10" t="s">
        <v>203</v>
      </c>
      <c r="B86" s="210">
        <v>78.599999999999994</v>
      </c>
      <c r="C86" s="210">
        <v>91.1</v>
      </c>
      <c r="D86" s="210">
        <v>107.4</v>
      </c>
      <c r="E86" s="210">
        <v>111.5</v>
      </c>
      <c r="F86" s="210">
        <v>106.9</v>
      </c>
      <c r="G86" s="210">
        <v>112</v>
      </c>
      <c r="H86" s="210">
        <v>110.5</v>
      </c>
      <c r="I86" s="210">
        <v>98.5</v>
      </c>
      <c r="J86" s="210">
        <v>96.5</v>
      </c>
      <c r="K86" s="210">
        <v>103.5</v>
      </c>
      <c r="L86" s="210">
        <v>108.7</v>
      </c>
      <c r="M86" s="210">
        <v>109.6</v>
      </c>
      <c r="N86" s="290">
        <f t="shared" si="2"/>
        <v>102.89999999999999</v>
      </c>
      <c r="O86" s="296">
        <f t="shared" si="3"/>
        <v>108.5</v>
      </c>
      <c r="P86" s="212"/>
      <c r="Q86" s="401"/>
      <c r="R86" s="401"/>
      <c r="S86" s="212"/>
      <c r="T86" s="212"/>
      <c r="U86" s="212"/>
      <c r="V86" s="212"/>
      <c r="W86" s="212"/>
      <c r="X86" s="212"/>
      <c r="Y86" s="212"/>
      <c r="Z86" s="212"/>
    </row>
    <row r="87" spans="1:26" s="214" customFormat="1" ht="11.1" customHeight="1">
      <c r="A87" s="10" t="s">
        <v>211</v>
      </c>
      <c r="B87" s="210">
        <v>93.4</v>
      </c>
      <c r="C87" s="210">
        <v>103.1</v>
      </c>
      <c r="D87" s="210">
        <v>116.2</v>
      </c>
      <c r="E87" s="210">
        <v>114.5</v>
      </c>
      <c r="F87" s="210">
        <v>108.1</v>
      </c>
      <c r="G87" s="210">
        <v>109</v>
      </c>
      <c r="H87" s="210">
        <v>112</v>
      </c>
      <c r="I87" s="210">
        <v>96.6</v>
      </c>
      <c r="J87" s="210">
        <v>97</v>
      </c>
      <c r="K87" s="210">
        <v>94.7</v>
      </c>
      <c r="L87" s="210">
        <v>91.3</v>
      </c>
      <c r="M87" s="210">
        <v>89</v>
      </c>
      <c r="N87" s="290">
        <f t="shared" si="2"/>
        <v>102.07499999999999</v>
      </c>
      <c r="O87" s="296">
        <f t="shared" si="3"/>
        <v>99.2</v>
      </c>
      <c r="P87" s="212"/>
      <c r="Q87" s="401"/>
      <c r="R87" s="401"/>
      <c r="S87" s="212"/>
      <c r="T87" s="212"/>
      <c r="U87" s="212"/>
      <c r="V87" s="212"/>
      <c r="W87" s="212"/>
      <c r="X87" s="212"/>
      <c r="Y87" s="212"/>
      <c r="Z87" s="212"/>
    </row>
    <row r="88" spans="1:26" s="214" customFormat="1" ht="11.1" customHeight="1">
      <c r="A88" s="10" t="s">
        <v>224</v>
      </c>
      <c r="B88" s="210">
        <v>76</v>
      </c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90">
        <f t="shared" si="2"/>
        <v>6.333333333333333</v>
      </c>
      <c r="O88" s="296">
        <f t="shared" si="3"/>
        <v>6.2</v>
      </c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S68" sqref="S68"/>
    </sheetView>
  </sheetViews>
  <sheetFormatPr defaultRowHeight="9.9499999999999993" customHeight="1"/>
  <cols>
    <col min="1" max="1" width="8" style="513" customWidth="1"/>
    <col min="2" max="13" width="6.125" style="513" customWidth="1"/>
    <col min="14" max="26" width="7.625" style="513" customWidth="1"/>
    <col min="27" max="16384" width="9" style="513"/>
  </cols>
  <sheetData>
    <row r="8" spans="1:26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</row>
    <row r="9" spans="1:26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</row>
    <row r="10" spans="1:26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</row>
    <row r="11" spans="1:26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</row>
    <row r="12" spans="1:26" ht="9.9499999999999993" customHeight="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9" spans="1:55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</row>
    <row r="20" spans="1:55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</row>
    <row r="21" spans="1:55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</row>
    <row r="22" spans="1:55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194</v>
      </c>
      <c r="B25" s="217">
        <v>7.5</v>
      </c>
      <c r="C25" s="217">
        <v>8</v>
      </c>
      <c r="D25" s="217">
        <v>8.6</v>
      </c>
      <c r="E25" s="217">
        <v>8.9</v>
      </c>
      <c r="F25" s="217">
        <v>9.1999999999999993</v>
      </c>
      <c r="G25" s="217">
        <v>9.1999999999999993</v>
      </c>
      <c r="H25" s="217">
        <v>9.3000000000000007</v>
      </c>
      <c r="I25" s="217">
        <v>8.3000000000000007</v>
      </c>
      <c r="J25" s="217">
        <v>7.4</v>
      </c>
      <c r="K25" s="217">
        <v>8.4</v>
      </c>
      <c r="L25" s="217">
        <v>8.1</v>
      </c>
      <c r="M25" s="217">
        <v>8.1</v>
      </c>
      <c r="N25" s="291">
        <f>SUM(B25:M25)</f>
        <v>101</v>
      </c>
      <c r="O25" s="286">
        <v>97.1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7">
        <v>6.7</v>
      </c>
      <c r="C26" s="217">
        <v>7.3</v>
      </c>
      <c r="D26" s="217">
        <v>8.6</v>
      </c>
      <c r="E26" s="217">
        <v>8.9</v>
      </c>
      <c r="F26" s="217">
        <v>7.5</v>
      </c>
      <c r="G26" s="217">
        <v>9.1</v>
      </c>
      <c r="H26" s="217">
        <v>8.6</v>
      </c>
      <c r="I26" s="217">
        <v>8.3000000000000007</v>
      </c>
      <c r="J26" s="217">
        <v>8.5</v>
      </c>
      <c r="K26" s="217">
        <v>9</v>
      </c>
      <c r="L26" s="217">
        <v>9.1999999999999993</v>
      </c>
      <c r="M26" s="217">
        <v>8.1999999999999993</v>
      </c>
      <c r="N26" s="291">
        <f>SUM(B26:M26)</f>
        <v>99.9</v>
      </c>
      <c r="O26" s="286">
        <f>ROUND(N26/N25*100,1)</f>
        <v>98.9</v>
      </c>
      <c r="P26" s="220"/>
      <c r="Q26" s="397"/>
      <c r="R26" s="397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203</v>
      </c>
      <c r="B27" s="217">
        <v>6.6</v>
      </c>
      <c r="C27" s="217">
        <v>7.7</v>
      </c>
      <c r="D27" s="217">
        <v>9.9</v>
      </c>
      <c r="E27" s="217">
        <v>10.199999999999999</v>
      </c>
      <c r="F27" s="217">
        <v>10.8</v>
      </c>
      <c r="G27" s="217">
        <v>11</v>
      </c>
      <c r="H27" s="217">
        <v>11</v>
      </c>
      <c r="I27" s="217">
        <v>9.1999999999999993</v>
      </c>
      <c r="J27" s="217">
        <v>9.4</v>
      </c>
      <c r="K27" s="217">
        <v>9.6999999999999993</v>
      </c>
      <c r="L27" s="217">
        <v>11.1</v>
      </c>
      <c r="M27" s="217">
        <v>10.4</v>
      </c>
      <c r="N27" s="423">
        <f>SUM(B27:M27)</f>
        <v>117.00000000000001</v>
      </c>
      <c r="O27" s="286">
        <f t="shared" ref="O27:O29" si="0">ROUND(N27/N26*100,1)</f>
        <v>117.1</v>
      </c>
      <c r="P27" s="220"/>
      <c r="Q27" s="397"/>
      <c r="R27" s="397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211</v>
      </c>
      <c r="B28" s="217">
        <v>8.6</v>
      </c>
      <c r="C28" s="217">
        <v>10.6</v>
      </c>
      <c r="D28" s="217">
        <v>11.6</v>
      </c>
      <c r="E28" s="217">
        <v>12.5</v>
      </c>
      <c r="F28" s="217">
        <v>12.2</v>
      </c>
      <c r="G28" s="217">
        <v>13.5</v>
      </c>
      <c r="H28" s="217">
        <v>13.8</v>
      </c>
      <c r="I28" s="217">
        <v>12.7</v>
      </c>
      <c r="J28" s="217">
        <v>12.6</v>
      </c>
      <c r="K28" s="217">
        <v>12.5</v>
      </c>
      <c r="L28" s="217">
        <v>12.3</v>
      </c>
      <c r="M28" s="217">
        <v>11</v>
      </c>
      <c r="N28" s="291">
        <f>SUM(B28:M28)</f>
        <v>143.9</v>
      </c>
      <c r="O28" s="286">
        <f t="shared" si="0"/>
        <v>123</v>
      </c>
      <c r="P28" s="220"/>
      <c r="Q28" s="397"/>
      <c r="R28" s="397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224</v>
      </c>
      <c r="B29" s="217">
        <v>9.1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91">
        <f>SUM(B29:M29)</f>
        <v>9.1</v>
      </c>
      <c r="O29" s="286">
        <f t="shared" si="0"/>
        <v>6.3</v>
      </c>
      <c r="P29" s="220"/>
      <c r="Q29" s="294"/>
      <c r="R29" s="294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9"/>
    </row>
    <row r="53" spans="1:48" s="214" customFormat="1" ht="11.1" customHeight="1">
      <c r="A53" s="15"/>
      <c r="B53" s="208" t="s">
        <v>90</v>
      </c>
      <c r="C53" s="208" t="s">
        <v>91</v>
      </c>
      <c r="D53" s="208" t="s">
        <v>92</v>
      </c>
      <c r="E53" s="208" t="s">
        <v>93</v>
      </c>
      <c r="F53" s="208" t="s">
        <v>94</v>
      </c>
      <c r="G53" s="208" t="s">
        <v>95</v>
      </c>
      <c r="H53" s="208" t="s">
        <v>96</v>
      </c>
      <c r="I53" s="208" t="s">
        <v>97</v>
      </c>
      <c r="J53" s="208" t="s">
        <v>98</v>
      </c>
      <c r="K53" s="208" t="s">
        <v>99</v>
      </c>
      <c r="L53" s="208" t="s">
        <v>100</v>
      </c>
      <c r="M53" s="208" t="s">
        <v>101</v>
      </c>
      <c r="N53" s="285" t="s">
        <v>150</v>
      </c>
      <c r="O53" s="211" t="s">
        <v>152</v>
      </c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</row>
    <row r="54" spans="1:48" s="214" customFormat="1" ht="11.1" customHeight="1">
      <c r="A54" s="10" t="s">
        <v>194</v>
      </c>
      <c r="B54" s="217">
        <v>8</v>
      </c>
      <c r="C54" s="217">
        <v>8.4</v>
      </c>
      <c r="D54" s="217">
        <v>8.5</v>
      </c>
      <c r="E54" s="217">
        <v>9.1</v>
      </c>
      <c r="F54" s="217">
        <v>10.1</v>
      </c>
      <c r="G54" s="217">
        <v>10.7</v>
      </c>
      <c r="H54" s="217">
        <v>10.1</v>
      </c>
      <c r="I54" s="217">
        <v>8.8000000000000007</v>
      </c>
      <c r="J54" s="217">
        <v>8.5</v>
      </c>
      <c r="K54" s="217">
        <v>8.1999999999999993</v>
      </c>
      <c r="L54" s="217">
        <v>8.5</v>
      </c>
      <c r="M54" s="217">
        <v>8.1</v>
      </c>
      <c r="N54" s="291">
        <f>SUM(B54:M54)/12</f>
        <v>8.9166666666666661</v>
      </c>
      <c r="O54" s="286">
        <v>105.4</v>
      </c>
      <c r="P54" s="224"/>
      <c r="Q54" s="391"/>
      <c r="R54" s="391"/>
      <c r="S54" s="224"/>
      <c r="T54" s="224"/>
      <c r="U54" s="224"/>
      <c r="V54" s="224"/>
      <c r="W54" s="224"/>
      <c r="X54" s="224"/>
      <c r="Y54" s="224"/>
      <c r="Z54" s="224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</row>
    <row r="55" spans="1:48" s="214" customFormat="1" ht="11.1" customHeight="1">
      <c r="A55" s="10" t="s">
        <v>197</v>
      </c>
      <c r="B55" s="217">
        <v>8.6999999999999993</v>
      </c>
      <c r="C55" s="217">
        <v>8.6</v>
      </c>
      <c r="D55" s="217">
        <v>8.9</v>
      </c>
      <c r="E55" s="217">
        <v>9.1999999999999993</v>
      </c>
      <c r="F55" s="217">
        <v>8.6999999999999993</v>
      </c>
      <c r="G55" s="217">
        <v>8.9</v>
      </c>
      <c r="H55" s="217">
        <v>8.6</v>
      </c>
      <c r="I55" s="217">
        <v>8.6</v>
      </c>
      <c r="J55" s="217">
        <v>8.5</v>
      </c>
      <c r="K55" s="217">
        <v>8.9</v>
      </c>
      <c r="L55" s="217">
        <v>9.1999999999999993</v>
      </c>
      <c r="M55" s="217">
        <v>8.6</v>
      </c>
      <c r="N55" s="291">
        <f>SUM(B55:M55)/12</f>
        <v>8.7833333333333332</v>
      </c>
      <c r="O55" s="286">
        <f t="shared" ref="O55:O56" si="1">ROUND(N55/N54*100,1)</f>
        <v>98.5</v>
      </c>
      <c r="P55" s="224"/>
      <c r="Q55" s="391"/>
      <c r="R55" s="391"/>
      <c r="S55" s="224"/>
      <c r="T55" s="224"/>
      <c r="U55" s="224"/>
      <c r="V55" s="224"/>
      <c r="W55" s="224"/>
      <c r="X55" s="224"/>
      <c r="Y55" s="224"/>
      <c r="Z55" s="224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</row>
    <row r="56" spans="1:48" s="214" customFormat="1" ht="11.1" customHeight="1">
      <c r="A56" s="10" t="s">
        <v>203</v>
      </c>
      <c r="B56" s="217">
        <v>8.4</v>
      </c>
      <c r="C56" s="217">
        <v>8.5</v>
      </c>
      <c r="D56" s="217">
        <v>9.1999999999999993</v>
      </c>
      <c r="E56" s="217">
        <v>9.1999999999999993</v>
      </c>
      <c r="F56" s="217">
        <v>10.1</v>
      </c>
      <c r="G56" s="217">
        <v>9.8000000000000007</v>
      </c>
      <c r="H56" s="217">
        <v>10</v>
      </c>
      <c r="I56" s="217">
        <v>9.4</v>
      </c>
      <c r="J56" s="217">
        <v>9.6999999999999993</v>
      </c>
      <c r="K56" s="217">
        <v>9.3000000000000007</v>
      </c>
      <c r="L56" s="217">
        <v>10.3</v>
      </c>
      <c r="M56" s="217">
        <v>9.5</v>
      </c>
      <c r="N56" s="291">
        <f>SUM(B56:M56)/12</f>
        <v>9.4500000000000011</v>
      </c>
      <c r="O56" s="286">
        <f t="shared" si="1"/>
        <v>107.6</v>
      </c>
      <c r="P56" s="224"/>
      <c r="Q56" s="391"/>
      <c r="R56" s="391"/>
      <c r="S56" s="224"/>
      <c r="T56" s="224"/>
      <c r="U56" s="224"/>
      <c r="V56" s="224"/>
      <c r="W56" s="224"/>
      <c r="X56" s="224"/>
      <c r="Y56" s="224"/>
      <c r="Z56" s="224"/>
      <c r="AA56" s="212"/>
    </row>
    <row r="57" spans="1:48" s="214" customFormat="1" ht="11.1" customHeight="1">
      <c r="A57" s="10" t="s">
        <v>211</v>
      </c>
      <c r="B57" s="217">
        <v>9.3000000000000007</v>
      </c>
      <c r="C57" s="217">
        <v>10.3</v>
      </c>
      <c r="D57" s="217">
        <v>9.9</v>
      </c>
      <c r="E57" s="217">
        <v>10.9</v>
      </c>
      <c r="F57" s="217">
        <v>11.3</v>
      </c>
      <c r="G57" s="217">
        <v>12.5</v>
      </c>
      <c r="H57" s="217">
        <v>12.3</v>
      </c>
      <c r="I57" s="217">
        <v>13.1</v>
      </c>
      <c r="J57" s="217">
        <v>13</v>
      </c>
      <c r="K57" s="217">
        <v>13.2</v>
      </c>
      <c r="L57" s="217">
        <v>13.4</v>
      </c>
      <c r="M57" s="217">
        <v>12.4</v>
      </c>
      <c r="N57" s="291">
        <f>SUM(B57:M57)/12</f>
        <v>11.799999999999999</v>
      </c>
      <c r="O57" s="286">
        <v>124.2</v>
      </c>
      <c r="P57" s="224"/>
      <c r="Q57" s="391"/>
      <c r="R57" s="391"/>
      <c r="S57" s="224"/>
      <c r="T57" s="224"/>
      <c r="U57" s="224"/>
      <c r="V57" s="224"/>
      <c r="W57" s="224"/>
      <c r="X57" s="224"/>
      <c r="Y57" s="224"/>
      <c r="Z57" s="224"/>
      <c r="AA57" s="212"/>
    </row>
    <row r="58" spans="1:48" s="214" customFormat="1" ht="11.1" customHeight="1">
      <c r="A58" s="10" t="s">
        <v>224</v>
      </c>
      <c r="B58" s="217">
        <v>12</v>
      </c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91">
        <f>SUM(B58:M58)/12</f>
        <v>1</v>
      </c>
      <c r="O58" s="286">
        <f t="shared" ref="O58" si="2">ROUND(N58/N57*100,1)</f>
        <v>8.5</v>
      </c>
      <c r="P58" s="224"/>
      <c r="Q58" s="496"/>
      <c r="R58" s="496"/>
      <c r="S58" s="224"/>
      <c r="T58" s="224"/>
      <c r="U58" s="224"/>
      <c r="V58" s="224"/>
      <c r="W58" s="224"/>
      <c r="X58" s="224"/>
      <c r="Y58" s="224"/>
      <c r="Z58" s="224"/>
      <c r="AA58" s="212"/>
    </row>
    <row r="59" spans="1:48" ht="9.9499999999999993" customHeight="1">
      <c r="A59" s="2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5"/>
    </row>
    <row r="68" spans="18:18" ht="9.9499999999999993" customHeight="1">
      <c r="R68" s="49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4" customFormat="1" ht="11.1" customHeight="1">
      <c r="A83" s="15"/>
      <c r="B83" s="208" t="s">
        <v>90</v>
      </c>
      <c r="C83" s="208" t="s">
        <v>91</v>
      </c>
      <c r="D83" s="208" t="s">
        <v>92</v>
      </c>
      <c r="E83" s="208" t="s">
        <v>93</v>
      </c>
      <c r="F83" s="208" t="s">
        <v>94</v>
      </c>
      <c r="G83" s="208" t="s">
        <v>95</v>
      </c>
      <c r="H83" s="208" t="s">
        <v>96</v>
      </c>
      <c r="I83" s="208" t="s">
        <v>97</v>
      </c>
      <c r="J83" s="208" t="s">
        <v>98</v>
      </c>
      <c r="K83" s="208" t="s">
        <v>99</v>
      </c>
      <c r="L83" s="208" t="s">
        <v>100</v>
      </c>
      <c r="M83" s="208" t="s">
        <v>101</v>
      </c>
      <c r="N83" s="285" t="s">
        <v>150</v>
      </c>
      <c r="O83" s="211" t="s">
        <v>152</v>
      </c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</row>
    <row r="84" spans="1:26" s="214" customFormat="1" ht="11.1" customHeight="1">
      <c r="A84" s="10" t="s">
        <v>194</v>
      </c>
      <c r="B84" s="210">
        <v>93.2</v>
      </c>
      <c r="C84" s="210">
        <v>95</v>
      </c>
      <c r="D84" s="210">
        <v>101.6</v>
      </c>
      <c r="E84" s="210">
        <v>98.6</v>
      </c>
      <c r="F84" s="210">
        <v>90.8</v>
      </c>
      <c r="G84" s="210">
        <v>85.8</v>
      </c>
      <c r="H84" s="210">
        <v>92.8</v>
      </c>
      <c r="I84" s="210">
        <v>94.8</v>
      </c>
      <c r="J84" s="210">
        <v>87.7</v>
      </c>
      <c r="K84" s="210">
        <v>103.1</v>
      </c>
      <c r="L84" s="210">
        <v>95.2</v>
      </c>
      <c r="M84" s="210">
        <v>100.7</v>
      </c>
      <c r="N84" s="290">
        <f t="shared" ref="N84:N88" si="3">SUM(B84:M84)/12</f>
        <v>94.941666666666663</v>
      </c>
      <c r="O84" s="296">
        <v>92.6</v>
      </c>
      <c r="P84" s="212"/>
      <c r="Q84" s="401"/>
      <c r="R84" s="401"/>
      <c r="S84" s="212"/>
      <c r="T84" s="212"/>
      <c r="U84" s="212"/>
      <c r="V84" s="212"/>
      <c r="W84" s="212"/>
      <c r="X84" s="212"/>
      <c r="Y84" s="212"/>
      <c r="Z84" s="212"/>
    </row>
    <row r="85" spans="1:26" s="214" customFormat="1" ht="11.1" customHeight="1">
      <c r="A85" s="10" t="s">
        <v>197</v>
      </c>
      <c r="B85" s="210">
        <v>76</v>
      </c>
      <c r="C85" s="210">
        <v>85.1</v>
      </c>
      <c r="D85" s="210">
        <v>97.4</v>
      </c>
      <c r="E85" s="210">
        <v>96.6</v>
      </c>
      <c r="F85" s="210">
        <v>86</v>
      </c>
      <c r="G85" s="210">
        <v>103.1</v>
      </c>
      <c r="H85" s="210">
        <v>100.1</v>
      </c>
      <c r="I85" s="210">
        <v>97.1</v>
      </c>
      <c r="J85" s="210">
        <v>100.5</v>
      </c>
      <c r="K85" s="210">
        <v>100.8</v>
      </c>
      <c r="L85" s="210">
        <v>99.4</v>
      </c>
      <c r="M85" s="210">
        <v>96.3</v>
      </c>
      <c r="N85" s="290">
        <f t="shared" si="3"/>
        <v>94.866666666666674</v>
      </c>
      <c r="O85" s="296">
        <f t="shared" ref="O85:O88" si="4">ROUND(N85/N84*100,1)</f>
        <v>99.9</v>
      </c>
      <c r="P85" s="212"/>
      <c r="Q85" s="401"/>
      <c r="R85" s="401"/>
      <c r="S85" s="212"/>
      <c r="T85" s="212"/>
      <c r="U85" s="212"/>
      <c r="V85" s="212"/>
      <c r="W85" s="212"/>
      <c r="X85" s="212"/>
      <c r="Y85" s="212"/>
      <c r="Z85" s="212"/>
    </row>
    <row r="86" spans="1:26" s="214" customFormat="1" ht="11.1" customHeight="1">
      <c r="A86" s="10" t="s">
        <v>203</v>
      </c>
      <c r="B86" s="210">
        <v>78.599999999999994</v>
      </c>
      <c r="C86" s="210">
        <v>91.1</v>
      </c>
      <c r="D86" s="210">
        <v>107.4</v>
      </c>
      <c r="E86" s="210">
        <v>111.5</v>
      </c>
      <c r="F86" s="210">
        <v>106.9</v>
      </c>
      <c r="G86" s="210">
        <v>112</v>
      </c>
      <c r="H86" s="210">
        <v>110.5</v>
      </c>
      <c r="I86" s="210">
        <v>98.5</v>
      </c>
      <c r="J86" s="210">
        <v>96.5</v>
      </c>
      <c r="K86" s="210">
        <v>103.5</v>
      </c>
      <c r="L86" s="210">
        <v>108.7</v>
      </c>
      <c r="M86" s="210">
        <v>109.6</v>
      </c>
      <c r="N86" s="290">
        <f t="shared" si="3"/>
        <v>102.89999999999999</v>
      </c>
      <c r="O86" s="296">
        <f t="shared" si="4"/>
        <v>108.5</v>
      </c>
      <c r="P86" s="212"/>
      <c r="Q86" s="401"/>
      <c r="R86" s="401"/>
      <c r="S86" s="212"/>
      <c r="T86" s="212"/>
      <c r="U86" s="212"/>
      <c r="V86" s="212"/>
      <c r="W86" s="212"/>
      <c r="X86" s="212"/>
      <c r="Y86" s="212"/>
      <c r="Z86" s="212"/>
    </row>
    <row r="87" spans="1:26" s="214" customFormat="1" ht="11.1" customHeight="1">
      <c r="A87" s="10" t="s">
        <v>211</v>
      </c>
      <c r="B87" s="210">
        <v>93.4</v>
      </c>
      <c r="C87" s="210">
        <v>103.1</v>
      </c>
      <c r="D87" s="210">
        <v>116.2</v>
      </c>
      <c r="E87" s="210">
        <v>114.5</v>
      </c>
      <c r="F87" s="210">
        <v>108.1</v>
      </c>
      <c r="G87" s="210">
        <v>109</v>
      </c>
      <c r="H87" s="210">
        <v>112</v>
      </c>
      <c r="I87" s="210">
        <v>96.6</v>
      </c>
      <c r="J87" s="210">
        <v>97</v>
      </c>
      <c r="K87" s="210">
        <v>94.7</v>
      </c>
      <c r="L87" s="210">
        <v>91.3</v>
      </c>
      <c r="M87" s="210">
        <v>89</v>
      </c>
      <c r="N87" s="290">
        <f t="shared" si="3"/>
        <v>102.07499999999999</v>
      </c>
      <c r="O87" s="296">
        <f t="shared" si="4"/>
        <v>99.2</v>
      </c>
      <c r="P87" s="212"/>
      <c r="Q87" s="401"/>
      <c r="R87" s="401"/>
      <c r="S87" s="212"/>
      <c r="T87" s="212"/>
      <c r="U87" s="212"/>
      <c r="V87" s="212"/>
      <c r="W87" s="212"/>
      <c r="X87" s="212"/>
      <c r="Y87" s="212"/>
      <c r="Z87" s="212"/>
    </row>
    <row r="88" spans="1:26" s="214" customFormat="1" ht="11.1" customHeight="1">
      <c r="A88" s="10" t="s">
        <v>224</v>
      </c>
      <c r="B88" s="210">
        <v>76</v>
      </c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90">
        <f t="shared" si="3"/>
        <v>6.333333333333333</v>
      </c>
      <c r="O88" s="296">
        <f t="shared" si="4"/>
        <v>6.2</v>
      </c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T74" sqref="T74"/>
    </sheetView>
  </sheetViews>
  <sheetFormatPr defaultRowHeight="9.9499999999999993" customHeight="1"/>
  <cols>
    <col min="1" max="1" width="7.625" style="316" customWidth="1"/>
    <col min="2" max="13" width="6.125" style="316" customWidth="1"/>
    <col min="14" max="27" width="7.625" style="316" customWidth="1"/>
    <col min="28" max="16384" width="9" style="316"/>
  </cols>
  <sheetData>
    <row r="7" spans="1:15" ht="9.9499999999999993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</row>
    <row r="8" spans="1:15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</row>
    <row r="9" spans="1:15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</row>
    <row r="10" spans="1:15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</row>
    <row r="11" spans="1:15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</row>
    <row r="14" spans="1:15" ht="9.9499999999999993" customHeight="1">
      <c r="N14" s="317"/>
      <c r="O14" s="317"/>
    </row>
    <row r="17" spans="1:48" ht="9.9499999999999993" customHeight="1">
      <c r="O17" s="317"/>
    </row>
    <row r="18" spans="1:48" ht="9.9499999999999993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</row>
    <row r="19" spans="1:48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</row>
    <row r="20" spans="1:48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317"/>
    </row>
    <row r="21" spans="1:48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317"/>
    </row>
    <row r="22" spans="1:48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194</v>
      </c>
      <c r="B25" s="217">
        <v>14.9</v>
      </c>
      <c r="C25" s="217">
        <v>16.399999999999999</v>
      </c>
      <c r="D25" s="217">
        <v>17.100000000000001</v>
      </c>
      <c r="E25" s="217">
        <v>17.600000000000001</v>
      </c>
      <c r="F25" s="217">
        <v>16.5</v>
      </c>
      <c r="G25" s="217">
        <v>16</v>
      </c>
      <c r="H25" s="217">
        <v>15.9</v>
      </c>
      <c r="I25" s="217">
        <v>13.1</v>
      </c>
      <c r="J25" s="217">
        <v>16.2</v>
      </c>
      <c r="K25" s="217">
        <v>16.7</v>
      </c>
      <c r="L25" s="217">
        <v>14.7</v>
      </c>
      <c r="M25" s="461">
        <v>14.9</v>
      </c>
      <c r="N25" s="291">
        <f>SUM(B25:M25)</f>
        <v>189.99999999999997</v>
      </c>
      <c r="O25" s="286">
        <v>106</v>
      </c>
      <c r="P25" s="220"/>
      <c r="Q25" s="391"/>
      <c r="R25" s="391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7">
        <v>13.6</v>
      </c>
      <c r="C26" s="217">
        <v>14.7</v>
      </c>
      <c r="D26" s="217">
        <v>13.4</v>
      </c>
      <c r="E26" s="217">
        <v>17.2</v>
      </c>
      <c r="F26" s="217">
        <v>14.6</v>
      </c>
      <c r="G26" s="217">
        <v>15.1</v>
      </c>
      <c r="H26" s="217">
        <v>15.7</v>
      </c>
      <c r="I26" s="217">
        <v>13</v>
      </c>
      <c r="J26" s="217">
        <v>15.8</v>
      </c>
      <c r="K26" s="217">
        <v>17.2</v>
      </c>
      <c r="L26" s="217">
        <v>15.7</v>
      </c>
      <c r="M26" s="461">
        <v>15.1</v>
      </c>
      <c r="N26" s="291">
        <f>SUM(B26:M26)</f>
        <v>181.09999999999997</v>
      </c>
      <c r="O26" s="286">
        <f>SUM(N26/N25)*100</f>
        <v>95.315789473684205</v>
      </c>
      <c r="P26" s="220"/>
      <c r="Q26" s="391"/>
      <c r="R26" s="391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203</v>
      </c>
      <c r="B27" s="217">
        <v>14.4</v>
      </c>
      <c r="C27" s="217">
        <v>14.3</v>
      </c>
      <c r="D27" s="217">
        <v>14.8</v>
      </c>
      <c r="E27" s="217">
        <v>15.4</v>
      </c>
      <c r="F27" s="217">
        <v>14</v>
      </c>
      <c r="G27" s="217">
        <v>14.7</v>
      </c>
      <c r="H27" s="217">
        <v>14</v>
      </c>
      <c r="I27" s="217">
        <v>13.2</v>
      </c>
      <c r="J27" s="217">
        <v>15.8</v>
      </c>
      <c r="K27" s="217">
        <v>14.9</v>
      </c>
      <c r="L27" s="217">
        <v>15.2</v>
      </c>
      <c r="M27" s="461">
        <v>14.8</v>
      </c>
      <c r="N27" s="394">
        <f>SUM(B27:M27)</f>
        <v>175.50000000000003</v>
      </c>
      <c r="O27" s="286">
        <f>SUM(N27/N26)*100</f>
        <v>96.907785753727254</v>
      </c>
      <c r="P27" s="220"/>
      <c r="Q27" s="391"/>
      <c r="R27" s="391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211</v>
      </c>
      <c r="B28" s="217">
        <v>14.1</v>
      </c>
      <c r="C28" s="217">
        <v>14.9</v>
      </c>
      <c r="D28" s="217">
        <v>16.399999999999999</v>
      </c>
      <c r="E28" s="217">
        <v>16.100000000000001</v>
      </c>
      <c r="F28" s="217">
        <v>15.5</v>
      </c>
      <c r="G28" s="217">
        <v>16.8</v>
      </c>
      <c r="H28" s="217">
        <v>16.100000000000001</v>
      </c>
      <c r="I28" s="217">
        <v>15</v>
      </c>
      <c r="J28" s="217">
        <v>17.8</v>
      </c>
      <c r="K28" s="217">
        <v>16.899999999999999</v>
      </c>
      <c r="L28" s="217">
        <v>15.7</v>
      </c>
      <c r="M28" s="461">
        <v>15.7</v>
      </c>
      <c r="N28" s="394">
        <f>SUM(B28:M28)</f>
        <v>191</v>
      </c>
      <c r="O28" s="286">
        <f>SUM(N28/N27)*100</f>
        <v>108.83190883190881</v>
      </c>
      <c r="P28" s="220"/>
      <c r="Q28" s="391"/>
      <c r="R28" s="391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224</v>
      </c>
      <c r="B29" s="217">
        <v>14.6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461"/>
      <c r="N29" s="394">
        <f>SUM(B29:M29)</f>
        <v>14.6</v>
      </c>
      <c r="O29" s="286">
        <f>SUM(N29/N28)*100</f>
        <v>7.6439790575916229</v>
      </c>
      <c r="P29" s="220"/>
      <c r="Q29" s="294"/>
      <c r="R29" s="294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7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194</v>
      </c>
      <c r="B54" s="217">
        <v>22</v>
      </c>
      <c r="C54" s="217">
        <v>22.5</v>
      </c>
      <c r="D54" s="217">
        <v>21.6</v>
      </c>
      <c r="E54" s="217">
        <v>22.3</v>
      </c>
      <c r="F54" s="217">
        <v>22.7</v>
      </c>
      <c r="G54" s="217">
        <v>22.1</v>
      </c>
      <c r="H54" s="217">
        <v>22.5</v>
      </c>
      <c r="I54" s="217">
        <v>22.5</v>
      </c>
      <c r="J54" s="217">
        <v>22.9</v>
      </c>
      <c r="K54" s="217">
        <v>23.4</v>
      </c>
      <c r="L54" s="217">
        <v>22.9</v>
      </c>
      <c r="M54" s="217">
        <v>22.4</v>
      </c>
      <c r="N54" s="291">
        <f t="shared" ref="N54:N58" si="0">SUM(B54:M54)/12</f>
        <v>22.483333333333334</v>
      </c>
      <c r="O54" s="286">
        <v>97</v>
      </c>
      <c r="P54" s="220"/>
      <c r="Q54" s="402"/>
      <c r="R54" s="402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7">
        <v>22.1</v>
      </c>
      <c r="C55" s="217">
        <v>22.8</v>
      </c>
      <c r="D55" s="217">
        <v>21.1</v>
      </c>
      <c r="E55" s="217">
        <v>21.5</v>
      </c>
      <c r="F55" s="217">
        <v>21.8</v>
      </c>
      <c r="G55" s="217">
        <v>21.9</v>
      </c>
      <c r="H55" s="217">
        <v>21.8</v>
      </c>
      <c r="I55" s="217">
        <v>21.1</v>
      </c>
      <c r="J55" s="217">
        <v>21.4</v>
      </c>
      <c r="K55" s="217">
        <v>22.2</v>
      </c>
      <c r="L55" s="217">
        <v>21.8</v>
      </c>
      <c r="M55" s="217">
        <v>21.3</v>
      </c>
      <c r="N55" s="291">
        <f t="shared" si="0"/>
        <v>21.733333333333334</v>
      </c>
      <c r="O55" s="286">
        <v>96.4</v>
      </c>
      <c r="P55" s="220"/>
      <c r="Q55" s="402"/>
      <c r="R55" s="402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203</v>
      </c>
      <c r="B56" s="217">
        <v>22.8</v>
      </c>
      <c r="C56" s="217">
        <v>22.7</v>
      </c>
      <c r="D56" s="217">
        <v>21.7</v>
      </c>
      <c r="E56" s="217">
        <v>21.4</v>
      </c>
      <c r="F56" s="217">
        <v>22</v>
      </c>
      <c r="G56" s="217">
        <v>21.7</v>
      </c>
      <c r="H56" s="217">
        <v>21.6</v>
      </c>
      <c r="I56" s="217">
        <v>21.9</v>
      </c>
      <c r="J56" s="217">
        <v>22.5</v>
      </c>
      <c r="K56" s="217">
        <v>22.3</v>
      </c>
      <c r="L56" s="217">
        <v>22.7</v>
      </c>
      <c r="M56" s="217">
        <v>22.4</v>
      </c>
      <c r="N56" s="291">
        <f t="shared" si="0"/>
        <v>22.141666666666666</v>
      </c>
      <c r="O56" s="286">
        <v>101.8</v>
      </c>
      <c r="P56" s="220"/>
      <c r="Q56" s="402"/>
      <c r="R56" s="402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211</v>
      </c>
      <c r="B57" s="217">
        <v>22.9</v>
      </c>
      <c r="C57" s="217">
        <v>22.8</v>
      </c>
      <c r="D57" s="217">
        <v>23.1</v>
      </c>
      <c r="E57" s="217">
        <v>23.2</v>
      </c>
      <c r="F57" s="217">
        <v>23</v>
      </c>
      <c r="G57" s="217">
        <v>23.1</v>
      </c>
      <c r="H57" s="217">
        <v>22.7</v>
      </c>
      <c r="I57" s="217">
        <v>22.8</v>
      </c>
      <c r="J57" s="217">
        <v>23.7</v>
      </c>
      <c r="K57" s="217">
        <v>24.1</v>
      </c>
      <c r="L57" s="217">
        <v>24.6</v>
      </c>
      <c r="M57" s="217">
        <v>24.6</v>
      </c>
      <c r="N57" s="291">
        <f t="shared" si="0"/>
        <v>23.383333333333336</v>
      </c>
      <c r="O57" s="286">
        <v>105.9</v>
      </c>
      <c r="P57" s="220"/>
      <c r="Q57" s="402"/>
      <c r="R57" s="402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224</v>
      </c>
      <c r="B58" s="217">
        <v>24.8</v>
      </c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91">
        <f t="shared" si="0"/>
        <v>2.0666666666666669</v>
      </c>
      <c r="O58" s="286"/>
      <c r="P58" s="220"/>
      <c r="Q58" s="402"/>
      <c r="R58" s="402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194</v>
      </c>
      <c r="B84" s="208">
        <v>67</v>
      </c>
      <c r="C84" s="208">
        <v>72.3</v>
      </c>
      <c r="D84" s="208">
        <v>79.7</v>
      </c>
      <c r="E84" s="208">
        <v>78.7</v>
      </c>
      <c r="F84" s="208">
        <v>72.2</v>
      </c>
      <c r="G84" s="208">
        <v>72.7</v>
      </c>
      <c r="H84" s="208">
        <v>70.2</v>
      </c>
      <c r="I84" s="208">
        <v>58.1</v>
      </c>
      <c r="J84" s="208">
        <v>70.7</v>
      </c>
      <c r="K84" s="208">
        <v>71.099999999999994</v>
      </c>
      <c r="L84" s="208">
        <v>64.2</v>
      </c>
      <c r="M84" s="208">
        <v>66.8</v>
      </c>
      <c r="N84" s="290">
        <f t="shared" ref="N84:N88" si="1">SUM(B84:M84)/12</f>
        <v>70.308333333333337</v>
      </c>
      <c r="O84" s="210">
        <v>108.2</v>
      </c>
      <c r="P84" s="57"/>
      <c r="Q84" s="393"/>
      <c r="R84" s="393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08">
        <v>62.1</v>
      </c>
      <c r="C85" s="208">
        <v>63.9</v>
      </c>
      <c r="D85" s="208">
        <v>65</v>
      </c>
      <c r="E85" s="208">
        <v>79.5</v>
      </c>
      <c r="F85" s="208">
        <v>66.599999999999994</v>
      </c>
      <c r="G85" s="208">
        <v>69.099999999999994</v>
      </c>
      <c r="H85" s="208">
        <v>72.5</v>
      </c>
      <c r="I85" s="208">
        <v>62</v>
      </c>
      <c r="J85" s="208">
        <v>73.599999999999994</v>
      </c>
      <c r="K85" s="208">
        <v>77.099999999999994</v>
      </c>
      <c r="L85" s="208">
        <v>72.2</v>
      </c>
      <c r="M85" s="208">
        <v>71.3</v>
      </c>
      <c r="N85" s="290">
        <f t="shared" si="1"/>
        <v>69.575000000000003</v>
      </c>
      <c r="O85" s="210">
        <f t="shared" ref="O85:O86" si="2">ROUND(N85/N84*100,1)</f>
        <v>99</v>
      </c>
      <c r="P85" s="57"/>
      <c r="Q85" s="393"/>
      <c r="R85" s="393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203</v>
      </c>
      <c r="B86" s="208">
        <v>62.2</v>
      </c>
      <c r="C86" s="208">
        <v>62.8</v>
      </c>
      <c r="D86" s="208">
        <v>69</v>
      </c>
      <c r="E86" s="208">
        <v>72.2</v>
      </c>
      <c r="F86" s="208">
        <v>63.1</v>
      </c>
      <c r="G86" s="208">
        <v>68</v>
      </c>
      <c r="H86" s="208">
        <v>64.5</v>
      </c>
      <c r="I86" s="208">
        <v>59.7</v>
      </c>
      <c r="J86" s="208">
        <v>70</v>
      </c>
      <c r="K86" s="208">
        <v>67</v>
      </c>
      <c r="L86" s="208">
        <v>66.400000000000006</v>
      </c>
      <c r="M86" s="208">
        <v>66.3</v>
      </c>
      <c r="N86" s="290">
        <f t="shared" si="1"/>
        <v>65.933333333333323</v>
      </c>
      <c r="O86" s="210">
        <f t="shared" si="2"/>
        <v>94.8</v>
      </c>
      <c r="P86" s="57"/>
      <c r="Q86" s="393"/>
      <c r="R86" s="393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211</v>
      </c>
      <c r="B87" s="208">
        <v>61.1</v>
      </c>
      <c r="C87" s="208">
        <v>65.400000000000006</v>
      </c>
      <c r="D87" s="208">
        <v>70.900000000000006</v>
      </c>
      <c r="E87" s="208">
        <v>69.2</v>
      </c>
      <c r="F87" s="208">
        <v>67.3</v>
      </c>
      <c r="G87" s="208">
        <v>72.8</v>
      </c>
      <c r="H87" s="208">
        <v>71.2</v>
      </c>
      <c r="I87" s="208">
        <v>66</v>
      </c>
      <c r="J87" s="208">
        <v>74.900000000000006</v>
      </c>
      <c r="K87" s="208">
        <v>69.900000000000006</v>
      </c>
      <c r="L87" s="208">
        <v>63.4</v>
      </c>
      <c r="M87" s="208">
        <v>63.8</v>
      </c>
      <c r="N87" s="290">
        <f t="shared" si="1"/>
        <v>67.99166666666666</v>
      </c>
      <c r="O87" s="210">
        <v>103.2</v>
      </c>
      <c r="P87" s="57"/>
      <c r="Q87" s="393"/>
      <c r="R87" s="393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224</v>
      </c>
      <c r="B88" s="208">
        <v>58.8</v>
      </c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90">
        <f t="shared" si="1"/>
        <v>4.8999999999999995</v>
      </c>
      <c r="O88" s="210"/>
      <c r="P88" s="57"/>
      <c r="Q88" s="495"/>
      <c r="R88" s="495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M37" sqref="M37"/>
    </sheetView>
  </sheetViews>
  <sheetFormatPr defaultColWidth="10.625" defaultRowHeight="13.5"/>
  <cols>
    <col min="1" max="1" width="8.5" style="490" customWidth="1"/>
    <col min="2" max="2" width="13.375" style="490" customWidth="1"/>
    <col min="3" max="16384" width="10.625" style="490"/>
  </cols>
  <sheetData>
    <row r="1" spans="1:13" ht="17.25" customHeight="1">
      <c r="A1" s="557" t="s">
        <v>159</v>
      </c>
      <c r="F1" s="203"/>
      <c r="G1" s="203"/>
      <c r="H1" s="203"/>
    </row>
    <row r="2" spans="1:13">
      <c r="A2" s="551"/>
    </row>
    <row r="3" spans="1:13" ht="17.25">
      <c r="A3" s="551"/>
      <c r="C3" s="203"/>
    </row>
    <row r="4" spans="1:13" ht="17.25">
      <c r="A4" s="551"/>
      <c r="J4" s="203"/>
      <c r="K4" s="203"/>
      <c r="L4" s="203"/>
      <c r="M4" s="203"/>
    </row>
    <row r="5" spans="1:13">
      <c r="A5" s="551"/>
    </row>
    <row r="6" spans="1:13">
      <c r="A6" s="551"/>
    </row>
    <row r="7" spans="1:13">
      <c r="A7" s="551"/>
    </row>
    <row r="8" spans="1:13">
      <c r="A8" s="551"/>
    </row>
    <row r="9" spans="1:13">
      <c r="A9" s="551"/>
    </row>
    <row r="10" spans="1:13">
      <c r="A10" s="551"/>
    </row>
    <row r="11" spans="1:13">
      <c r="A11" s="551"/>
    </row>
    <row r="12" spans="1:13">
      <c r="A12" s="551"/>
    </row>
    <row r="13" spans="1:13">
      <c r="A13" s="551"/>
    </row>
    <row r="14" spans="1:13">
      <c r="A14" s="551"/>
    </row>
    <row r="15" spans="1:13">
      <c r="A15" s="551"/>
    </row>
    <row r="16" spans="1:13">
      <c r="A16" s="551"/>
    </row>
    <row r="17" spans="1:15">
      <c r="A17" s="551"/>
    </row>
    <row r="18" spans="1:15">
      <c r="A18" s="551"/>
    </row>
    <row r="19" spans="1:15">
      <c r="A19" s="551"/>
    </row>
    <row r="20" spans="1:15">
      <c r="A20" s="551"/>
    </row>
    <row r="21" spans="1:15">
      <c r="A21" s="551"/>
    </row>
    <row r="22" spans="1:15">
      <c r="A22" s="551"/>
    </row>
    <row r="23" spans="1:15">
      <c r="A23" s="551"/>
    </row>
    <row r="24" spans="1:15">
      <c r="A24" s="551"/>
    </row>
    <row r="25" spans="1:15">
      <c r="A25" s="551"/>
    </row>
    <row r="26" spans="1:15">
      <c r="A26" s="551"/>
    </row>
    <row r="27" spans="1:15">
      <c r="A27" s="551"/>
    </row>
    <row r="28" spans="1:15">
      <c r="A28" s="551"/>
    </row>
    <row r="29" spans="1:15">
      <c r="A29" s="551"/>
      <c r="O29" s="486"/>
    </row>
    <row r="30" spans="1:15">
      <c r="A30" s="551"/>
    </row>
    <row r="31" spans="1:15">
      <c r="A31" s="551"/>
    </row>
    <row r="32" spans="1:15">
      <c r="A32" s="551"/>
    </row>
    <row r="33" spans="1:15">
      <c r="A33" s="551"/>
    </row>
    <row r="34" spans="1:15">
      <c r="A34" s="551"/>
    </row>
    <row r="35" spans="1:15" s="51" customFormat="1" ht="20.100000000000001" customHeight="1">
      <c r="A35" s="551"/>
      <c r="B35" s="517" t="s">
        <v>216</v>
      </c>
      <c r="C35" s="517" t="s">
        <v>131</v>
      </c>
      <c r="D35" s="517" t="s">
        <v>135</v>
      </c>
      <c r="E35" s="517" t="s">
        <v>148</v>
      </c>
      <c r="F35" s="517" t="s">
        <v>158</v>
      </c>
      <c r="G35" s="517" t="s">
        <v>189</v>
      </c>
      <c r="H35" s="517" t="s">
        <v>191</v>
      </c>
      <c r="I35" s="518" t="s">
        <v>194</v>
      </c>
      <c r="J35" s="519" t="s">
        <v>197</v>
      </c>
      <c r="K35" s="519" t="s">
        <v>203</v>
      </c>
      <c r="L35" s="519" t="s">
        <v>220</v>
      </c>
      <c r="M35" s="520" t="s">
        <v>222</v>
      </c>
      <c r="N35" s="56"/>
      <c r="O35" s="205"/>
    </row>
    <row r="36" spans="1:15" ht="25.5" customHeight="1">
      <c r="A36" s="551"/>
      <c r="B36" s="272" t="s">
        <v>133</v>
      </c>
      <c r="C36" s="386">
        <v>116.1</v>
      </c>
      <c r="D36" s="386">
        <v>108.8</v>
      </c>
      <c r="E36" s="386">
        <v>101.6</v>
      </c>
      <c r="F36" s="386">
        <v>107.2</v>
      </c>
      <c r="G36" s="386">
        <v>105</v>
      </c>
      <c r="H36" s="386">
        <v>95.8</v>
      </c>
      <c r="I36" s="386">
        <v>99.5</v>
      </c>
      <c r="J36" s="386">
        <v>100.7</v>
      </c>
      <c r="K36" s="386">
        <v>106.9</v>
      </c>
      <c r="L36" s="386">
        <v>108.5</v>
      </c>
      <c r="M36" s="386">
        <v>109.8</v>
      </c>
      <c r="N36" s="1"/>
      <c r="O36" s="1"/>
    </row>
    <row r="37" spans="1:15" ht="25.5" customHeight="1">
      <c r="A37" s="551"/>
      <c r="B37" s="271" t="s">
        <v>163</v>
      </c>
      <c r="C37" s="386">
        <v>214.4</v>
      </c>
      <c r="D37" s="386">
        <v>218.3</v>
      </c>
      <c r="E37" s="386">
        <v>215.3</v>
      </c>
      <c r="F37" s="386">
        <v>214.8</v>
      </c>
      <c r="G37" s="386">
        <v>215</v>
      </c>
      <c r="H37" s="386">
        <v>220.5</v>
      </c>
      <c r="I37" s="386">
        <v>225.3</v>
      </c>
      <c r="J37" s="386">
        <v>226.3</v>
      </c>
      <c r="K37" s="386">
        <v>228.9</v>
      </c>
      <c r="L37" s="386">
        <v>231.8</v>
      </c>
      <c r="M37" s="386">
        <v>232.1</v>
      </c>
      <c r="N37" s="1"/>
      <c r="O37" s="1"/>
    </row>
    <row r="38" spans="1:15" ht="24.75" customHeight="1">
      <c r="A38" s="551"/>
      <c r="B38" s="245" t="s">
        <v>162</v>
      </c>
      <c r="C38" s="386">
        <v>176</v>
      </c>
      <c r="D38" s="386">
        <v>176</v>
      </c>
      <c r="E38" s="386">
        <v>174</v>
      </c>
      <c r="F38" s="386">
        <v>174</v>
      </c>
      <c r="G38" s="386">
        <v>174</v>
      </c>
      <c r="H38" s="386">
        <v>173</v>
      </c>
      <c r="I38" s="386">
        <v>171</v>
      </c>
      <c r="J38" s="386">
        <v>171</v>
      </c>
      <c r="K38" s="386">
        <v>171</v>
      </c>
      <c r="L38" s="386">
        <v>171</v>
      </c>
      <c r="M38" s="386">
        <v>170</v>
      </c>
    </row>
    <row r="40" spans="1:15" ht="14.25">
      <c r="C40" s="3"/>
      <c r="D40" s="233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M28" sqref="M28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2"/>
      <c r="B1" s="558" t="s">
        <v>223</v>
      </c>
      <c r="C1" s="558"/>
      <c r="D1" s="558"/>
      <c r="E1" s="558"/>
      <c r="F1" s="558"/>
      <c r="G1" s="559" t="s">
        <v>160</v>
      </c>
      <c r="H1" s="559"/>
      <c r="I1" s="559"/>
      <c r="J1" s="315" t="s">
        <v>136</v>
      </c>
      <c r="K1" s="5"/>
      <c r="M1" s="5" t="s">
        <v>205</v>
      </c>
    </row>
    <row r="2" spans="1:15">
      <c r="A2" s="312"/>
      <c r="B2" s="558"/>
      <c r="C2" s="558"/>
      <c r="D2" s="558"/>
      <c r="E2" s="558"/>
      <c r="F2" s="558"/>
      <c r="G2" s="559"/>
      <c r="H2" s="559"/>
      <c r="I2" s="559"/>
      <c r="J2" s="281">
        <v>195441</v>
      </c>
      <c r="K2" s="7" t="s">
        <v>138</v>
      </c>
      <c r="L2" s="281">
        <f t="shared" ref="L2:L7" si="0">SUM(J2)</f>
        <v>195441</v>
      </c>
      <c r="M2" s="478">
        <v>100231</v>
      </c>
    </row>
    <row r="3" spans="1:15">
      <c r="J3" s="281">
        <v>381803</v>
      </c>
      <c r="K3" s="5" t="s">
        <v>139</v>
      </c>
      <c r="L3" s="281">
        <f t="shared" si="0"/>
        <v>381803</v>
      </c>
      <c r="M3" s="478">
        <v>237821</v>
      </c>
    </row>
    <row r="4" spans="1:15">
      <c r="J4" s="281">
        <v>488222</v>
      </c>
      <c r="K4" s="5" t="s">
        <v>126</v>
      </c>
      <c r="L4" s="281">
        <f t="shared" si="0"/>
        <v>488222</v>
      </c>
      <c r="M4" s="478">
        <v>296039</v>
      </c>
    </row>
    <row r="5" spans="1:15">
      <c r="J5" s="281">
        <v>85288</v>
      </c>
      <c r="K5" s="5" t="s">
        <v>105</v>
      </c>
      <c r="L5" s="281">
        <f t="shared" si="0"/>
        <v>85288</v>
      </c>
      <c r="M5" s="478">
        <v>49489</v>
      </c>
    </row>
    <row r="6" spans="1:15">
      <c r="J6" s="281">
        <v>418243</v>
      </c>
      <c r="K6" s="5" t="s">
        <v>124</v>
      </c>
      <c r="L6" s="281">
        <f t="shared" si="0"/>
        <v>418243</v>
      </c>
      <c r="M6" s="478">
        <v>311513</v>
      </c>
    </row>
    <row r="7" spans="1:15">
      <c r="J7" s="281">
        <v>751671</v>
      </c>
      <c r="K7" s="5" t="s">
        <v>127</v>
      </c>
      <c r="L7" s="281">
        <f t="shared" si="0"/>
        <v>751671</v>
      </c>
      <c r="M7" s="478">
        <v>498525</v>
      </c>
    </row>
    <row r="8" spans="1:15">
      <c r="J8" s="281">
        <f>SUM(J2:J7)</f>
        <v>2320668</v>
      </c>
      <c r="K8" s="5" t="s">
        <v>112</v>
      </c>
      <c r="L8" s="60">
        <f>SUM(L2:L7)</f>
        <v>2320668</v>
      </c>
      <c r="M8" s="478">
        <f>SUM(M2:M7)</f>
        <v>1493618</v>
      </c>
    </row>
    <row r="10" spans="1:15">
      <c r="J10" t="s">
        <v>155</v>
      </c>
      <c r="K10" s="5"/>
      <c r="L10" s="5" t="s">
        <v>205</v>
      </c>
      <c r="M10" s="5" t="s">
        <v>140</v>
      </c>
      <c r="N10" s="5"/>
      <c r="O10" s="5" t="s">
        <v>161</v>
      </c>
    </row>
    <row r="11" spans="1:15">
      <c r="K11" s="7" t="s">
        <v>138</v>
      </c>
      <c r="L11" s="281">
        <f>SUM(M2)</f>
        <v>100231</v>
      </c>
      <c r="M11" s="281">
        <f t="shared" ref="M11:M17" si="1">SUM(N11-L11)</f>
        <v>95210</v>
      </c>
      <c r="N11" s="281">
        <f t="shared" ref="N11:N17" si="2">SUM(L2)</f>
        <v>195441</v>
      </c>
      <c r="O11" s="479">
        <f>SUM(L11/N11)</f>
        <v>0.51284530881442481</v>
      </c>
    </row>
    <row r="12" spans="1:15">
      <c r="K12" s="5" t="s">
        <v>139</v>
      </c>
      <c r="L12" s="281">
        <f t="shared" ref="L12:L17" si="3">SUM(M3)</f>
        <v>237821</v>
      </c>
      <c r="M12" s="281">
        <f t="shared" si="1"/>
        <v>143982</v>
      </c>
      <c r="N12" s="281">
        <f t="shared" si="2"/>
        <v>381803</v>
      </c>
      <c r="O12" s="479">
        <f t="shared" ref="O12:O17" si="4">SUM(L12/N12)</f>
        <v>0.62288929107419266</v>
      </c>
    </row>
    <row r="13" spans="1:15">
      <c r="K13" s="5" t="s">
        <v>126</v>
      </c>
      <c r="L13" s="281">
        <f t="shared" si="3"/>
        <v>296039</v>
      </c>
      <c r="M13" s="281">
        <f t="shared" si="1"/>
        <v>192183</v>
      </c>
      <c r="N13" s="281">
        <f t="shared" si="2"/>
        <v>488222</v>
      </c>
      <c r="O13" s="479">
        <f t="shared" si="4"/>
        <v>0.60636145032382804</v>
      </c>
    </row>
    <row r="14" spans="1:15">
      <c r="K14" s="5" t="s">
        <v>105</v>
      </c>
      <c r="L14" s="281">
        <f t="shared" si="3"/>
        <v>49489</v>
      </c>
      <c r="M14" s="281">
        <f t="shared" si="1"/>
        <v>35799</v>
      </c>
      <c r="N14" s="281">
        <f t="shared" si="2"/>
        <v>85288</v>
      </c>
      <c r="O14" s="479">
        <f t="shared" si="4"/>
        <v>0.58025748053653503</v>
      </c>
    </row>
    <row r="15" spans="1:15">
      <c r="K15" s="5" t="s">
        <v>124</v>
      </c>
      <c r="L15" s="281">
        <f t="shared" si="3"/>
        <v>311513</v>
      </c>
      <c r="M15" s="281">
        <f t="shared" si="1"/>
        <v>106730</v>
      </c>
      <c r="N15" s="281">
        <f t="shared" si="2"/>
        <v>418243</v>
      </c>
      <c r="O15" s="479">
        <f t="shared" si="4"/>
        <v>0.74481342186241017</v>
      </c>
    </row>
    <row r="16" spans="1:15">
      <c r="K16" s="5" t="s">
        <v>127</v>
      </c>
      <c r="L16" s="281">
        <f t="shared" si="3"/>
        <v>498525</v>
      </c>
      <c r="M16" s="281">
        <f t="shared" si="1"/>
        <v>253146</v>
      </c>
      <c r="N16" s="281">
        <f t="shared" si="2"/>
        <v>751671</v>
      </c>
      <c r="O16" s="479">
        <f t="shared" si="4"/>
        <v>0.66322234062508734</v>
      </c>
    </row>
    <row r="17" spans="11:15">
      <c r="K17" s="5" t="s">
        <v>112</v>
      </c>
      <c r="L17" s="281">
        <f t="shared" si="3"/>
        <v>1493618</v>
      </c>
      <c r="M17" s="281">
        <f t="shared" si="1"/>
        <v>827050</v>
      </c>
      <c r="N17" s="281">
        <f t="shared" si="2"/>
        <v>2320668</v>
      </c>
      <c r="O17" s="479">
        <f t="shared" si="4"/>
        <v>0.64361554517923292</v>
      </c>
    </row>
    <row r="52" spans="1:11">
      <c r="K52" s="282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141</v>
      </c>
      <c r="B56" s="44"/>
      <c r="C56" s="560" t="s">
        <v>136</v>
      </c>
      <c r="D56" s="561"/>
      <c r="E56" s="560" t="s">
        <v>137</v>
      </c>
      <c r="F56" s="561"/>
      <c r="G56" s="564" t="s">
        <v>142</v>
      </c>
      <c r="H56" s="560" t="s">
        <v>143</v>
      </c>
      <c r="I56" s="561"/>
    </row>
    <row r="57" spans="1:11" ht="14.25">
      <c r="A57" s="45" t="s">
        <v>144</v>
      </c>
      <c r="B57" s="46"/>
      <c r="C57" s="562"/>
      <c r="D57" s="563"/>
      <c r="E57" s="562"/>
      <c r="F57" s="563"/>
      <c r="G57" s="565"/>
      <c r="H57" s="562"/>
      <c r="I57" s="563"/>
    </row>
    <row r="58" spans="1:11" ht="19.5" customHeight="1">
      <c r="A58" s="50" t="s">
        <v>145</v>
      </c>
      <c r="B58" s="47"/>
      <c r="C58" s="568" t="s">
        <v>196</v>
      </c>
      <c r="D58" s="567"/>
      <c r="E58" s="569" t="s">
        <v>231</v>
      </c>
      <c r="F58" s="567"/>
      <c r="G58" s="116">
        <v>15.6</v>
      </c>
      <c r="H58" s="48"/>
      <c r="I58" s="49"/>
    </row>
    <row r="59" spans="1:11" ht="19.5" customHeight="1">
      <c r="A59" s="50" t="s">
        <v>146</v>
      </c>
      <c r="B59" s="47"/>
      <c r="C59" s="566" t="s">
        <v>193</v>
      </c>
      <c r="D59" s="567"/>
      <c r="E59" s="569" t="s">
        <v>232</v>
      </c>
      <c r="F59" s="567"/>
      <c r="G59" s="122">
        <v>26.2</v>
      </c>
      <c r="H59" s="48"/>
      <c r="I59" s="49"/>
    </row>
    <row r="60" spans="1:11" ht="20.100000000000001" customHeight="1">
      <c r="A60" s="50" t="s">
        <v>147</v>
      </c>
      <c r="B60" s="47"/>
      <c r="C60" s="569" t="s">
        <v>201</v>
      </c>
      <c r="D60" s="570"/>
      <c r="E60" s="566" t="s">
        <v>233</v>
      </c>
      <c r="F60" s="567"/>
      <c r="G60" s="116">
        <v>78.099999999999994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R72" sqref="R72"/>
    </sheetView>
  </sheetViews>
  <sheetFormatPr defaultColWidth="4.75" defaultRowHeight="9.9499999999999993" customHeight="1"/>
  <cols>
    <col min="1" max="1" width="7.625" style="491" customWidth="1"/>
    <col min="2" max="10" width="6.125" style="491" customWidth="1"/>
    <col min="11" max="11" width="6.125" style="1" customWidth="1"/>
    <col min="12" max="13" width="6.125" style="491" customWidth="1"/>
    <col min="14" max="14" width="7.625" style="491" customWidth="1"/>
    <col min="15" max="15" width="7.5" style="491" customWidth="1"/>
    <col min="16" max="34" width="7.625" style="491" customWidth="1"/>
    <col min="35" max="41" width="9.625" style="491" customWidth="1"/>
    <col min="42" max="16384" width="4.75" style="491"/>
  </cols>
  <sheetData>
    <row r="1" spans="1:19" ht="9.9499999999999993" customHeight="1">
      <c r="E1" s="3"/>
      <c r="F1" s="3"/>
      <c r="G1" s="3"/>
      <c r="H1" s="3"/>
      <c r="K1" s="206"/>
    </row>
    <row r="3" spans="1:19" ht="9.9499999999999993" customHeight="1">
      <c r="A3" s="34"/>
      <c r="B3" s="34"/>
    </row>
    <row r="4" spans="1:19" ht="9.9499999999999993" customHeight="1">
      <c r="J4" s="203"/>
      <c r="K4" s="3"/>
      <c r="L4" s="3"/>
      <c r="M4" s="115"/>
    </row>
    <row r="13" spans="1:19" ht="9.9499999999999993" customHeight="1">
      <c r="R13" s="223"/>
      <c r="S13" s="387"/>
    </row>
    <row r="14" spans="1:19" ht="9.9499999999999993" customHeight="1">
      <c r="R14" s="223"/>
      <c r="S14" s="387"/>
    </row>
    <row r="15" spans="1:19" ht="9.9499999999999993" customHeight="1">
      <c r="R15" s="223"/>
      <c r="S15" s="387"/>
    </row>
    <row r="16" spans="1:19" ht="9.9499999999999993" customHeight="1">
      <c r="R16" s="223"/>
      <c r="S16" s="387"/>
    </row>
    <row r="17" spans="1:35" ht="9.9499999999999993" customHeight="1">
      <c r="R17" s="223"/>
      <c r="S17" s="387"/>
    </row>
    <row r="20" spans="1:35" ht="9.9499999999999993" customHeight="1">
      <c r="AI20" s="207"/>
    </row>
    <row r="25" spans="1:35" s="207" customFormat="1" ht="9.9499999999999993" customHeight="1">
      <c r="A25" s="208"/>
      <c r="B25" s="208" t="s">
        <v>90</v>
      </c>
      <c r="C25" s="208" t="s">
        <v>91</v>
      </c>
      <c r="D25" s="208" t="s">
        <v>92</v>
      </c>
      <c r="E25" s="208" t="s">
        <v>93</v>
      </c>
      <c r="F25" s="208" t="s">
        <v>94</v>
      </c>
      <c r="G25" s="208" t="s">
        <v>95</v>
      </c>
      <c r="H25" s="208" t="s">
        <v>96</v>
      </c>
      <c r="I25" s="208" t="s">
        <v>97</v>
      </c>
      <c r="J25" s="208" t="s">
        <v>98</v>
      </c>
      <c r="K25" s="208" t="s">
        <v>99</v>
      </c>
      <c r="L25" s="208" t="s">
        <v>100</v>
      </c>
      <c r="M25" s="209" t="s">
        <v>101</v>
      </c>
      <c r="N25" s="285" t="s">
        <v>153</v>
      </c>
      <c r="O25" s="211" t="s">
        <v>152</v>
      </c>
      <c r="AI25" s="491"/>
    </row>
    <row r="26" spans="1:35" ht="9.9499999999999993" customHeight="1">
      <c r="A26" s="10" t="s">
        <v>194</v>
      </c>
      <c r="B26" s="208">
        <v>69.5</v>
      </c>
      <c r="C26" s="208">
        <v>66.8</v>
      </c>
      <c r="D26" s="210">
        <v>68.5</v>
      </c>
      <c r="E26" s="208">
        <v>71.099999999999994</v>
      </c>
      <c r="F26" s="208">
        <v>70.5</v>
      </c>
      <c r="G26" s="208">
        <v>68.3</v>
      </c>
      <c r="H26" s="208">
        <v>70.7</v>
      </c>
      <c r="I26" s="208">
        <v>56.8</v>
      </c>
      <c r="J26" s="208">
        <v>61.8</v>
      </c>
      <c r="K26" s="208">
        <v>65.3</v>
      </c>
      <c r="L26" s="208">
        <v>61</v>
      </c>
      <c r="M26" s="422">
        <v>63.6</v>
      </c>
      <c r="N26" s="423">
        <f>SUM(B26:M26)</f>
        <v>793.89999999999986</v>
      </c>
      <c r="O26" s="210">
        <v>101.7</v>
      </c>
    </row>
    <row r="27" spans="1:35" ht="9.9499999999999993" customHeight="1">
      <c r="A27" s="10" t="s">
        <v>197</v>
      </c>
      <c r="B27" s="208">
        <v>53</v>
      </c>
      <c r="C27" s="208">
        <v>59</v>
      </c>
      <c r="D27" s="210">
        <v>64.400000000000006</v>
      </c>
      <c r="E27" s="208">
        <v>65.8</v>
      </c>
      <c r="F27" s="208">
        <v>67.099999999999994</v>
      </c>
      <c r="G27" s="208">
        <v>67.400000000000006</v>
      </c>
      <c r="H27" s="208">
        <v>70.099999999999994</v>
      </c>
      <c r="I27" s="208">
        <v>62.7</v>
      </c>
      <c r="J27" s="208">
        <v>66.900000000000006</v>
      </c>
      <c r="K27" s="208">
        <v>69.2</v>
      </c>
      <c r="L27" s="208">
        <v>67.400000000000006</v>
      </c>
      <c r="M27" s="422">
        <v>65</v>
      </c>
      <c r="N27" s="423">
        <f t="shared" ref="N27:N30" si="0">SUM(B27:M27)</f>
        <v>778</v>
      </c>
      <c r="O27" s="210">
        <f>SUM(N27/N26)*100</f>
        <v>97.997228870134791</v>
      </c>
    </row>
    <row r="28" spans="1:35" ht="9.9499999999999993" customHeight="1">
      <c r="A28" s="10" t="s">
        <v>203</v>
      </c>
      <c r="B28" s="208">
        <v>61.5</v>
      </c>
      <c r="C28" s="208">
        <v>63.9</v>
      </c>
      <c r="D28" s="210">
        <v>67.2</v>
      </c>
      <c r="E28" s="208">
        <v>66</v>
      </c>
      <c r="F28" s="208">
        <v>64.400000000000006</v>
      </c>
      <c r="G28" s="208">
        <v>68.099999999999994</v>
      </c>
      <c r="H28" s="210">
        <v>70</v>
      </c>
      <c r="I28" s="208">
        <v>62.7</v>
      </c>
      <c r="J28" s="208">
        <v>65.5</v>
      </c>
      <c r="K28" s="208">
        <v>65.2</v>
      </c>
      <c r="L28" s="208">
        <v>67.7</v>
      </c>
      <c r="M28" s="422">
        <v>68.3</v>
      </c>
      <c r="N28" s="423">
        <f t="shared" si="0"/>
        <v>790.50000000000011</v>
      </c>
      <c r="O28" s="210">
        <f>SUM(N28/N27)*100</f>
        <v>101.60668380462727</v>
      </c>
    </row>
    <row r="29" spans="1:35" ht="9.9499999999999993" customHeight="1">
      <c r="A29" s="10" t="s">
        <v>211</v>
      </c>
      <c r="B29" s="208">
        <v>62</v>
      </c>
      <c r="C29" s="208">
        <v>64.5</v>
      </c>
      <c r="D29" s="210">
        <v>73.8</v>
      </c>
      <c r="E29" s="208">
        <v>76.400000000000006</v>
      </c>
      <c r="F29" s="208">
        <v>79.2</v>
      </c>
      <c r="G29" s="208">
        <v>78.099999999999994</v>
      </c>
      <c r="H29" s="210">
        <v>77.5</v>
      </c>
      <c r="I29" s="208">
        <v>71.099999999999994</v>
      </c>
      <c r="J29" s="208">
        <v>75.7</v>
      </c>
      <c r="K29" s="208">
        <v>73.3</v>
      </c>
      <c r="L29" s="208">
        <v>72.900000000000006</v>
      </c>
      <c r="M29" s="422">
        <v>75.400000000000006</v>
      </c>
      <c r="N29" s="423">
        <f t="shared" si="0"/>
        <v>879.9</v>
      </c>
      <c r="O29" s="210">
        <f>SUM(N29/N28)*100</f>
        <v>111.30929791271345</v>
      </c>
    </row>
    <row r="30" spans="1:35" ht="9.9499999999999993" customHeight="1">
      <c r="A30" s="10" t="s">
        <v>224</v>
      </c>
      <c r="B30" s="208">
        <v>64.900000000000006</v>
      </c>
      <c r="C30" s="208"/>
      <c r="D30" s="210"/>
      <c r="E30" s="208"/>
      <c r="F30" s="208"/>
      <c r="G30" s="208"/>
      <c r="H30" s="210"/>
      <c r="I30" s="208"/>
      <c r="J30" s="208"/>
      <c r="K30" s="208"/>
      <c r="L30" s="208"/>
      <c r="M30" s="422"/>
      <c r="N30" s="423">
        <f t="shared" si="0"/>
        <v>64.900000000000006</v>
      </c>
      <c r="O30" s="210">
        <f>SUM(N30/N29)*100</f>
        <v>7.3758381634276633</v>
      </c>
    </row>
    <row r="31" spans="1:35" s="1" customFormat="1" ht="9.9499999999999993" customHeight="1"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8"/>
      <c r="B55" s="208" t="s">
        <v>90</v>
      </c>
      <c r="C55" s="208" t="s">
        <v>91</v>
      </c>
      <c r="D55" s="208" t="s">
        <v>92</v>
      </c>
      <c r="E55" s="208" t="s">
        <v>93</v>
      </c>
      <c r="F55" s="208" t="s">
        <v>94</v>
      </c>
      <c r="G55" s="208" t="s">
        <v>95</v>
      </c>
      <c r="H55" s="208" t="s">
        <v>96</v>
      </c>
      <c r="I55" s="208" t="s">
        <v>97</v>
      </c>
      <c r="J55" s="208" t="s">
        <v>98</v>
      </c>
      <c r="K55" s="208" t="s">
        <v>99</v>
      </c>
      <c r="L55" s="208" t="s">
        <v>100</v>
      </c>
      <c r="M55" s="209" t="s">
        <v>101</v>
      </c>
      <c r="N55" s="285" t="s">
        <v>154</v>
      </c>
      <c r="O55" s="211" t="s">
        <v>152</v>
      </c>
    </row>
    <row r="56" spans="1:27" ht="9.9499999999999993" customHeight="1">
      <c r="A56" s="10" t="s">
        <v>194</v>
      </c>
      <c r="B56" s="208">
        <v>98.9</v>
      </c>
      <c r="C56" s="208">
        <v>103</v>
      </c>
      <c r="D56" s="208">
        <v>91.9</v>
      </c>
      <c r="E56" s="208">
        <v>96.6</v>
      </c>
      <c r="F56" s="208">
        <v>102.7</v>
      </c>
      <c r="G56" s="208">
        <v>102.7</v>
      </c>
      <c r="H56" s="208">
        <v>102.9</v>
      </c>
      <c r="I56" s="208">
        <v>100.3</v>
      </c>
      <c r="J56" s="209">
        <v>98.9</v>
      </c>
      <c r="K56" s="208">
        <v>98.9</v>
      </c>
      <c r="L56" s="208">
        <v>99.7</v>
      </c>
      <c r="M56" s="209">
        <v>97.9</v>
      </c>
      <c r="N56" s="290">
        <f>SUM(B56:M56)/12</f>
        <v>99.533333333333317</v>
      </c>
      <c r="O56" s="210">
        <v>103.9</v>
      </c>
      <c r="P56" s="21"/>
      <c r="Q56" s="21"/>
    </row>
    <row r="57" spans="1:27" ht="9.9499999999999993" customHeight="1">
      <c r="A57" s="10" t="s">
        <v>197</v>
      </c>
      <c r="B57" s="208">
        <v>95.2</v>
      </c>
      <c r="C57" s="208">
        <v>98.2</v>
      </c>
      <c r="D57" s="208">
        <v>97.9</v>
      </c>
      <c r="E57" s="208">
        <v>98.3</v>
      </c>
      <c r="F57" s="208">
        <v>104.6</v>
      </c>
      <c r="G57" s="208">
        <v>101.1</v>
      </c>
      <c r="H57" s="208">
        <v>103</v>
      </c>
      <c r="I57" s="208">
        <v>100.1</v>
      </c>
      <c r="J57" s="209">
        <v>101.3</v>
      </c>
      <c r="K57" s="208">
        <v>101.7</v>
      </c>
      <c r="L57" s="208">
        <v>104</v>
      </c>
      <c r="M57" s="209">
        <v>103.1</v>
      </c>
      <c r="N57" s="290">
        <f t="shared" ref="N57:N60" si="1">SUM(B57:M57)/12</f>
        <v>100.70833333333333</v>
      </c>
      <c r="O57" s="210">
        <f>SUM(N57/N56)*100</f>
        <v>101.18050904219693</v>
      </c>
      <c r="P57" s="21"/>
      <c r="Q57" s="21"/>
    </row>
    <row r="58" spans="1:27" ht="9.9499999999999993" customHeight="1">
      <c r="A58" s="10" t="s">
        <v>203</v>
      </c>
      <c r="B58" s="208">
        <v>110.5</v>
      </c>
      <c r="C58" s="208">
        <v>112.3</v>
      </c>
      <c r="D58" s="208">
        <v>111.4</v>
      </c>
      <c r="E58" s="208">
        <v>106.4</v>
      </c>
      <c r="F58" s="208">
        <v>108.4</v>
      </c>
      <c r="G58" s="208">
        <v>105.6</v>
      </c>
      <c r="H58" s="208">
        <v>105.1</v>
      </c>
      <c r="I58" s="208">
        <v>103.8</v>
      </c>
      <c r="J58" s="209">
        <v>105.3</v>
      </c>
      <c r="K58" s="208">
        <v>105.5</v>
      </c>
      <c r="L58" s="208">
        <v>106.6</v>
      </c>
      <c r="M58" s="209">
        <v>102.3</v>
      </c>
      <c r="N58" s="290">
        <f t="shared" si="1"/>
        <v>106.93333333333332</v>
      </c>
      <c r="O58" s="210">
        <f>SUM(N58/N57)*100</f>
        <v>106.18121638394705</v>
      </c>
      <c r="P58" s="21"/>
      <c r="Q58" s="21"/>
    </row>
    <row r="59" spans="1:27" ht="10.5" customHeight="1">
      <c r="A59" s="10" t="s">
        <v>211</v>
      </c>
      <c r="B59" s="208">
        <v>104.4</v>
      </c>
      <c r="C59" s="208">
        <v>104.4</v>
      </c>
      <c r="D59" s="208">
        <v>105.2</v>
      </c>
      <c r="E59" s="208">
        <v>107.2</v>
      </c>
      <c r="F59" s="208">
        <v>110.3</v>
      </c>
      <c r="G59" s="208">
        <v>111.5</v>
      </c>
      <c r="H59" s="208">
        <v>107.4</v>
      </c>
      <c r="I59" s="208">
        <v>107.8</v>
      </c>
      <c r="J59" s="209">
        <v>109.6</v>
      </c>
      <c r="K59" s="208">
        <v>111.2</v>
      </c>
      <c r="L59" s="208">
        <v>111.4</v>
      </c>
      <c r="M59" s="209">
        <v>111.9</v>
      </c>
      <c r="N59" s="290">
        <f t="shared" si="1"/>
        <v>108.52500000000002</v>
      </c>
      <c r="O59" s="210">
        <f>SUM(N59/N58)*100</f>
        <v>101.48846633416461</v>
      </c>
      <c r="P59" s="21"/>
      <c r="Q59" s="21"/>
    </row>
    <row r="60" spans="1:27" ht="10.5" customHeight="1">
      <c r="A60" s="10" t="s">
        <v>224</v>
      </c>
      <c r="B60" s="208">
        <v>109.8</v>
      </c>
      <c r="C60" s="208"/>
      <c r="D60" s="208"/>
      <c r="E60" s="208"/>
      <c r="F60" s="208"/>
      <c r="G60" s="208"/>
      <c r="H60" s="208"/>
      <c r="I60" s="208"/>
      <c r="J60" s="209"/>
      <c r="K60" s="208"/>
      <c r="L60" s="208"/>
      <c r="M60" s="209"/>
      <c r="N60" s="290">
        <f t="shared" si="1"/>
        <v>9.15</v>
      </c>
      <c r="O60" s="210">
        <f>SUM(N60/N59)*100</f>
        <v>8.4312370421561837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8"/>
      <c r="B85" s="208" t="s">
        <v>90</v>
      </c>
      <c r="C85" s="208" t="s">
        <v>91</v>
      </c>
      <c r="D85" s="208" t="s">
        <v>92</v>
      </c>
      <c r="E85" s="208" t="s">
        <v>93</v>
      </c>
      <c r="F85" s="208" t="s">
        <v>94</v>
      </c>
      <c r="G85" s="208" t="s">
        <v>95</v>
      </c>
      <c r="H85" s="208" t="s">
        <v>96</v>
      </c>
      <c r="I85" s="208" t="s">
        <v>97</v>
      </c>
      <c r="J85" s="208" t="s">
        <v>98</v>
      </c>
      <c r="K85" s="208" t="s">
        <v>99</v>
      </c>
      <c r="L85" s="208" t="s">
        <v>100</v>
      </c>
      <c r="M85" s="209" t="s">
        <v>101</v>
      </c>
      <c r="N85" s="285" t="s">
        <v>154</v>
      </c>
      <c r="O85" s="211" t="s">
        <v>152</v>
      </c>
    </row>
    <row r="86" spans="1:25" ht="9.9499999999999993" customHeight="1">
      <c r="A86" s="10" t="s">
        <v>194</v>
      </c>
      <c r="B86" s="208">
        <v>68.599999999999994</v>
      </c>
      <c r="C86" s="208">
        <v>64.099999999999994</v>
      </c>
      <c r="D86" s="208">
        <v>75.900000000000006</v>
      </c>
      <c r="E86" s="208">
        <v>72.900000000000006</v>
      </c>
      <c r="F86" s="208">
        <v>68.5</v>
      </c>
      <c r="G86" s="208">
        <v>66.5</v>
      </c>
      <c r="H86" s="208">
        <v>68.599999999999994</v>
      </c>
      <c r="I86" s="208">
        <v>57.2</v>
      </c>
      <c r="J86" s="209">
        <v>62.8</v>
      </c>
      <c r="K86" s="208">
        <v>66</v>
      </c>
      <c r="L86" s="208">
        <v>61.1</v>
      </c>
      <c r="M86" s="209">
        <v>65.400000000000006</v>
      </c>
      <c r="N86" s="290">
        <f t="shared" ref="N86:N87" si="2">SUM(B86:M86)/12</f>
        <v>66.466666666666669</v>
      </c>
      <c r="O86" s="210">
        <v>97.5</v>
      </c>
      <c r="P86" s="56"/>
      <c r="Q86" s="297"/>
      <c r="R86" s="56"/>
      <c r="S86" s="56"/>
      <c r="T86" s="56"/>
      <c r="U86" s="56"/>
      <c r="V86" s="56"/>
      <c r="W86" s="56"/>
      <c r="X86" s="56"/>
      <c r="Y86" s="213"/>
    </row>
    <row r="87" spans="1:25" ht="9.9499999999999993" customHeight="1">
      <c r="A87" s="10" t="s">
        <v>197</v>
      </c>
      <c r="B87" s="208">
        <v>56.3</v>
      </c>
      <c r="C87" s="208">
        <v>59.4</v>
      </c>
      <c r="D87" s="208">
        <v>65.8</v>
      </c>
      <c r="E87" s="208">
        <v>66.900000000000006</v>
      </c>
      <c r="F87" s="208">
        <v>63.1</v>
      </c>
      <c r="G87" s="208">
        <v>67.2</v>
      </c>
      <c r="H87" s="208">
        <v>67.8</v>
      </c>
      <c r="I87" s="208">
        <v>63.2</v>
      </c>
      <c r="J87" s="209">
        <v>65.900000000000006</v>
      </c>
      <c r="K87" s="208">
        <v>68</v>
      </c>
      <c r="L87" s="208">
        <v>64.5</v>
      </c>
      <c r="M87" s="209">
        <v>63.2</v>
      </c>
      <c r="N87" s="290">
        <f t="shared" si="2"/>
        <v>64.275000000000006</v>
      </c>
      <c r="O87" s="210">
        <f t="shared" ref="O87:O88" si="3">SUM(N87/N86)*100</f>
        <v>96.702607823470416</v>
      </c>
      <c r="P87" s="56"/>
      <c r="Q87" s="297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203</v>
      </c>
      <c r="B88" s="208">
        <v>54.1</v>
      </c>
      <c r="C88" s="208">
        <v>56.5</v>
      </c>
      <c r="D88" s="208">
        <v>60.5</v>
      </c>
      <c r="E88" s="208">
        <v>62.9</v>
      </c>
      <c r="F88" s="208">
        <v>59</v>
      </c>
      <c r="G88" s="208">
        <v>65</v>
      </c>
      <c r="H88" s="208">
        <v>66.599999999999994</v>
      </c>
      <c r="I88" s="208">
        <v>60.7</v>
      </c>
      <c r="J88" s="209">
        <v>61.9</v>
      </c>
      <c r="K88" s="208">
        <v>61.7</v>
      </c>
      <c r="L88" s="208">
        <v>63.3</v>
      </c>
      <c r="M88" s="209">
        <v>67.400000000000006</v>
      </c>
      <c r="N88" s="290">
        <f>SUM(B88:M88)/12</f>
        <v>61.633333333333333</v>
      </c>
      <c r="O88" s="210">
        <f t="shared" si="3"/>
        <v>95.890055750032403</v>
      </c>
      <c r="P88" s="56"/>
      <c r="Q88" s="297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211</v>
      </c>
      <c r="B89" s="208">
        <v>59</v>
      </c>
      <c r="C89" s="208">
        <v>61.8</v>
      </c>
      <c r="D89" s="208">
        <v>70</v>
      </c>
      <c r="E89" s="208">
        <v>71.099999999999994</v>
      </c>
      <c r="F89" s="208">
        <v>71.400000000000006</v>
      </c>
      <c r="G89" s="208">
        <v>69.900000000000006</v>
      </c>
      <c r="H89" s="208">
        <v>72.599999999999994</v>
      </c>
      <c r="I89" s="208">
        <v>65.900000000000006</v>
      </c>
      <c r="J89" s="209">
        <v>68.8</v>
      </c>
      <c r="K89" s="208">
        <v>65.7</v>
      </c>
      <c r="L89" s="208">
        <v>65.400000000000006</v>
      </c>
      <c r="M89" s="209">
        <v>67.3</v>
      </c>
      <c r="N89" s="290">
        <f>SUM(B89:M89)/12</f>
        <v>67.408333333333317</v>
      </c>
      <c r="O89" s="210">
        <f>SUM(N89/N88)*100</f>
        <v>109.36992969172523</v>
      </c>
      <c r="P89" s="56"/>
      <c r="Q89" s="297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224</v>
      </c>
      <c r="B90" s="208">
        <v>59.5</v>
      </c>
      <c r="C90" s="208"/>
      <c r="D90" s="208"/>
      <c r="E90" s="208"/>
      <c r="F90" s="208"/>
      <c r="G90" s="208"/>
      <c r="H90" s="208"/>
      <c r="I90" s="208"/>
      <c r="J90" s="209"/>
      <c r="K90" s="208"/>
      <c r="L90" s="208"/>
      <c r="M90" s="209"/>
      <c r="N90" s="290">
        <f>SUM(B90:M90)/12</f>
        <v>4.958333333333333</v>
      </c>
      <c r="O90" s="210">
        <f>SUM(N90/N89)*100</f>
        <v>7.3556681913709996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4"/>
      <c r="B91" s="214"/>
      <c r="C91" s="214"/>
      <c r="D91" s="214"/>
      <c r="E91" s="214"/>
      <c r="F91" s="214"/>
      <c r="G91" s="214"/>
      <c r="H91" s="214"/>
      <c r="I91" s="214"/>
      <c r="J91" s="214"/>
      <c r="K91" s="212"/>
      <c r="L91" s="214"/>
      <c r="M91" s="21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K33" sqref="K3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1" t="s">
        <v>225</v>
      </c>
      <c r="B1" s="572"/>
      <c r="C1" s="572"/>
      <c r="D1" s="572"/>
      <c r="E1" s="572"/>
      <c r="F1" s="572"/>
      <c r="G1" s="572"/>
      <c r="M1" s="20"/>
      <c r="N1" s="465" t="s">
        <v>224</v>
      </c>
      <c r="O1" s="155"/>
      <c r="P1" s="58"/>
      <c r="Q1" s="388" t="s">
        <v>211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4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6" t="s">
        <v>32</v>
      </c>
      <c r="J3" s="195">
        <v>101486</v>
      </c>
      <c r="K3" s="274">
        <v>1</v>
      </c>
      <c r="L3" s="5">
        <f>SUM(H3)</f>
        <v>26</v>
      </c>
      <c r="M3" s="226" t="s">
        <v>32</v>
      </c>
      <c r="N3" s="17">
        <f>SUM(J3)</f>
        <v>101486</v>
      </c>
      <c r="O3" s="5">
        <f>SUM(H3)</f>
        <v>26</v>
      </c>
      <c r="P3" s="226" t="s">
        <v>32</v>
      </c>
      <c r="Q3" s="275">
        <v>101121</v>
      </c>
    </row>
    <row r="4" spans="1:19" ht="13.5" customHeight="1">
      <c r="H4" s="119">
        <v>33</v>
      </c>
      <c r="I4" s="226" t="s">
        <v>0</v>
      </c>
      <c r="J4" s="305">
        <v>80305</v>
      </c>
      <c r="K4" s="274">
        <v>2</v>
      </c>
      <c r="L4" s="5">
        <f t="shared" ref="L4:L12" si="0">SUM(H4)</f>
        <v>33</v>
      </c>
      <c r="M4" s="226" t="s">
        <v>0</v>
      </c>
      <c r="N4" s="17">
        <f t="shared" ref="N4:N12" si="1">SUM(J4)</f>
        <v>80305</v>
      </c>
      <c r="O4" s="5">
        <f t="shared" ref="O4:O12" si="2">SUM(H4)</f>
        <v>33</v>
      </c>
      <c r="P4" s="226" t="s">
        <v>0</v>
      </c>
      <c r="Q4" s="125">
        <v>77531</v>
      </c>
    </row>
    <row r="5" spans="1:19" ht="13.5" customHeight="1">
      <c r="H5" s="119">
        <v>16</v>
      </c>
      <c r="I5" s="226" t="s">
        <v>3</v>
      </c>
      <c r="J5" s="17">
        <v>78749</v>
      </c>
      <c r="K5" s="274">
        <v>3</v>
      </c>
      <c r="L5" s="5">
        <f t="shared" si="0"/>
        <v>16</v>
      </c>
      <c r="M5" s="226" t="s">
        <v>3</v>
      </c>
      <c r="N5" s="17">
        <f t="shared" si="1"/>
        <v>78749</v>
      </c>
      <c r="O5" s="5">
        <f t="shared" si="2"/>
        <v>16</v>
      </c>
      <c r="P5" s="226" t="s">
        <v>3</v>
      </c>
      <c r="Q5" s="125">
        <v>60403</v>
      </c>
      <c r="S5" s="58"/>
    </row>
    <row r="6" spans="1:19" ht="13.5" customHeight="1">
      <c r="H6" s="119">
        <v>34</v>
      </c>
      <c r="I6" s="226" t="s">
        <v>1</v>
      </c>
      <c r="J6" s="305">
        <v>47433</v>
      </c>
      <c r="K6" s="274">
        <v>4</v>
      </c>
      <c r="L6" s="5">
        <f t="shared" si="0"/>
        <v>34</v>
      </c>
      <c r="M6" s="226" t="s">
        <v>1</v>
      </c>
      <c r="N6" s="17">
        <f t="shared" si="1"/>
        <v>47433</v>
      </c>
      <c r="O6" s="5">
        <f t="shared" si="2"/>
        <v>34</v>
      </c>
      <c r="P6" s="226" t="s">
        <v>1</v>
      </c>
      <c r="Q6" s="125">
        <v>45875</v>
      </c>
    </row>
    <row r="7" spans="1:19" ht="13.5" customHeight="1">
      <c r="H7" s="410">
        <v>40</v>
      </c>
      <c r="I7" s="227" t="s">
        <v>2</v>
      </c>
      <c r="J7" s="126">
        <v>46834</v>
      </c>
      <c r="K7" s="274">
        <v>5</v>
      </c>
      <c r="L7" s="5">
        <f t="shared" si="0"/>
        <v>40</v>
      </c>
      <c r="M7" s="227" t="s">
        <v>2</v>
      </c>
      <c r="N7" s="17">
        <f t="shared" si="1"/>
        <v>46834</v>
      </c>
      <c r="O7" s="5">
        <f t="shared" si="2"/>
        <v>40</v>
      </c>
      <c r="P7" s="227" t="s">
        <v>2</v>
      </c>
      <c r="Q7" s="125">
        <v>53082</v>
      </c>
    </row>
    <row r="8" spans="1:19" ht="13.5" customHeight="1">
      <c r="G8" s="1"/>
      <c r="H8" s="119">
        <v>17</v>
      </c>
      <c r="I8" s="226" t="s">
        <v>23</v>
      </c>
      <c r="J8" s="17">
        <v>37826</v>
      </c>
      <c r="K8" s="274">
        <v>6</v>
      </c>
      <c r="L8" s="5">
        <f t="shared" si="0"/>
        <v>17</v>
      </c>
      <c r="M8" s="226" t="s">
        <v>23</v>
      </c>
      <c r="N8" s="17">
        <f t="shared" si="1"/>
        <v>37826</v>
      </c>
      <c r="O8" s="5">
        <f t="shared" si="2"/>
        <v>17</v>
      </c>
      <c r="P8" s="226" t="s">
        <v>23</v>
      </c>
      <c r="Q8" s="125">
        <v>24344</v>
      </c>
    </row>
    <row r="9" spans="1:19" ht="13.5" customHeight="1">
      <c r="H9" s="196">
        <v>13</v>
      </c>
      <c r="I9" s="229" t="s">
        <v>7</v>
      </c>
      <c r="J9" s="17">
        <v>29482</v>
      </c>
      <c r="K9" s="274">
        <v>7</v>
      </c>
      <c r="L9" s="5">
        <f t="shared" si="0"/>
        <v>13</v>
      </c>
      <c r="M9" s="229" t="s">
        <v>7</v>
      </c>
      <c r="N9" s="17">
        <f t="shared" si="1"/>
        <v>29482</v>
      </c>
      <c r="O9" s="5">
        <f t="shared" si="2"/>
        <v>13</v>
      </c>
      <c r="P9" s="229" t="s">
        <v>7</v>
      </c>
      <c r="Q9" s="125">
        <v>34173</v>
      </c>
    </row>
    <row r="10" spans="1:19" ht="13.5" customHeight="1">
      <c r="G10" s="21"/>
      <c r="H10" s="119">
        <v>38</v>
      </c>
      <c r="I10" s="226" t="s">
        <v>40</v>
      </c>
      <c r="J10" s="17">
        <v>29380</v>
      </c>
      <c r="K10" s="274">
        <v>8</v>
      </c>
      <c r="L10" s="5">
        <f t="shared" si="0"/>
        <v>38</v>
      </c>
      <c r="M10" s="226" t="s">
        <v>40</v>
      </c>
      <c r="N10" s="17">
        <f t="shared" si="1"/>
        <v>29380</v>
      </c>
      <c r="O10" s="5">
        <f t="shared" si="2"/>
        <v>38</v>
      </c>
      <c r="P10" s="226" t="s">
        <v>40</v>
      </c>
      <c r="Q10" s="125">
        <v>28533</v>
      </c>
    </row>
    <row r="11" spans="1:19" ht="13.5" customHeight="1">
      <c r="H11" s="196">
        <v>24</v>
      </c>
      <c r="I11" s="229" t="s">
        <v>30</v>
      </c>
      <c r="J11" s="305">
        <v>27968</v>
      </c>
      <c r="K11" s="274">
        <v>9</v>
      </c>
      <c r="L11" s="5">
        <f t="shared" si="0"/>
        <v>24</v>
      </c>
      <c r="M11" s="229" t="s">
        <v>30</v>
      </c>
      <c r="N11" s="17">
        <f t="shared" si="1"/>
        <v>27968</v>
      </c>
      <c r="O11" s="5">
        <f t="shared" si="2"/>
        <v>24</v>
      </c>
      <c r="P11" s="229" t="s">
        <v>30</v>
      </c>
      <c r="Q11" s="125">
        <v>28450</v>
      </c>
    </row>
    <row r="12" spans="1:19" ht="13.5" customHeight="1" thickBot="1">
      <c r="H12" s="379">
        <v>36</v>
      </c>
      <c r="I12" s="471" t="s">
        <v>5</v>
      </c>
      <c r="J12" s="533">
        <v>26309</v>
      </c>
      <c r="K12" s="273">
        <v>10</v>
      </c>
      <c r="L12" s="5">
        <f t="shared" si="0"/>
        <v>36</v>
      </c>
      <c r="M12" s="471" t="s">
        <v>5</v>
      </c>
      <c r="N12" s="162">
        <f t="shared" si="1"/>
        <v>26309</v>
      </c>
      <c r="O12" s="18">
        <f t="shared" si="2"/>
        <v>36</v>
      </c>
      <c r="P12" s="471" t="s">
        <v>5</v>
      </c>
      <c r="Q12" s="276">
        <v>28249</v>
      </c>
    </row>
    <row r="13" spans="1:19" ht="13.5" customHeight="1" thickTop="1" thickBot="1">
      <c r="H13" s="170">
        <v>25</v>
      </c>
      <c r="I13" s="248" t="s">
        <v>31</v>
      </c>
      <c r="J13" s="530">
        <v>22639</v>
      </c>
      <c r="K13" s="147"/>
      <c r="L13" s="113"/>
      <c r="M13" s="230"/>
      <c r="N13" s="474">
        <f>SUM(J43)</f>
        <v>648837</v>
      </c>
      <c r="O13" s="5"/>
      <c r="P13" s="378" t="s">
        <v>187</v>
      </c>
      <c r="Q13" s="278">
        <v>620367</v>
      </c>
    </row>
    <row r="14" spans="1:19" ht="13.5" customHeight="1">
      <c r="B14" s="24"/>
      <c r="H14" s="119">
        <v>3</v>
      </c>
      <c r="I14" s="226" t="s">
        <v>12</v>
      </c>
      <c r="J14" s="17">
        <v>19471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6" t="s">
        <v>128</v>
      </c>
      <c r="J15" s="17">
        <v>17714</v>
      </c>
      <c r="K15" s="147"/>
      <c r="L15" s="31"/>
      <c r="M15" s="1" t="s">
        <v>226</v>
      </c>
      <c r="N15" s="19"/>
      <c r="O15"/>
      <c r="P15" s="465" t="s">
        <v>227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2</v>
      </c>
      <c r="I16" s="226" t="s">
        <v>6</v>
      </c>
      <c r="J16" s="17">
        <v>10092</v>
      </c>
      <c r="K16" s="147"/>
      <c r="L16" s="5">
        <f>SUM(L3)</f>
        <v>26</v>
      </c>
      <c r="M16" s="17">
        <f>SUM(N3)</f>
        <v>101486</v>
      </c>
      <c r="N16" s="226" t="s">
        <v>32</v>
      </c>
      <c r="O16" s="5">
        <f>SUM(O3)</f>
        <v>26</v>
      </c>
      <c r="P16" s="17">
        <f>SUM(M16)</f>
        <v>101486</v>
      </c>
      <c r="Q16" s="383">
        <v>114552</v>
      </c>
      <c r="R16" s="114"/>
    </row>
    <row r="17" spans="2:20" ht="13.5" customHeight="1">
      <c r="B17" s="1"/>
      <c r="C17" s="19"/>
      <c r="D17" s="1"/>
      <c r="E17" s="22"/>
      <c r="F17" s="1"/>
      <c r="H17" s="119">
        <v>9</v>
      </c>
      <c r="I17" s="466" t="s">
        <v>208</v>
      </c>
      <c r="J17" s="195">
        <v>9300</v>
      </c>
      <c r="K17" s="147"/>
      <c r="L17" s="5">
        <f t="shared" ref="L17:L25" si="3">SUM(L4)</f>
        <v>33</v>
      </c>
      <c r="M17" s="17">
        <f t="shared" ref="M17:M25" si="4">SUM(N4)</f>
        <v>80305</v>
      </c>
      <c r="N17" s="226" t="s">
        <v>0</v>
      </c>
      <c r="O17" s="5">
        <f t="shared" ref="O17:O25" si="5">SUM(O4)</f>
        <v>33</v>
      </c>
      <c r="P17" s="17">
        <f t="shared" ref="P17:P25" si="6">SUM(M17)</f>
        <v>80305</v>
      </c>
      <c r="Q17" s="384">
        <v>89458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14</v>
      </c>
      <c r="I18" s="226" t="s">
        <v>21</v>
      </c>
      <c r="J18" s="195">
        <v>8780</v>
      </c>
      <c r="K18" s="147"/>
      <c r="L18" s="5">
        <f t="shared" si="3"/>
        <v>16</v>
      </c>
      <c r="M18" s="17">
        <f t="shared" si="4"/>
        <v>78749</v>
      </c>
      <c r="N18" s="226" t="s">
        <v>3</v>
      </c>
      <c r="O18" s="5">
        <f t="shared" si="5"/>
        <v>16</v>
      </c>
      <c r="P18" s="17">
        <f t="shared" si="6"/>
        <v>78749</v>
      </c>
      <c r="Q18" s="384">
        <v>62499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515"/>
      <c r="H19" s="119">
        <v>11</v>
      </c>
      <c r="I19" s="226" t="s">
        <v>19</v>
      </c>
      <c r="J19" s="17">
        <v>8645</v>
      </c>
      <c r="L19" s="5">
        <f t="shared" si="3"/>
        <v>34</v>
      </c>
      <c r="M19" s="17">
        <f t="shared" si="4"/>
        <v>47433</v>
      </c>
      <c r="N19" s="226" t="s">
        <v>1</v>
      </c>
      <c r="O19" s="5">
        <f t="shared" si="5"/>
        <v>34</v>
      </c>
      <c r="P19" s="17">
        <f t="shared" si="6"/>
        <v>47433</v>
      </c>
      <c r="Q19" s="384">
        <v>65302</v>
      </c>
      <c r="R19" s="114"/>
      <c r="S19" s="177"/>
    </row>
    <row r="20" spans="2:20" ht="13.5" customHeight="1">
      <c r="B20" s="23"/>
      <c r="C20" s="19"/>
      <c r="D20" s="1"/>
      <c r="E20" s="22"/>
      <c r="F20" s="1"/>
      <c r="H20" s="119">
        <v>21</v>
      </c>
      <c r="I20" s="466" t="s">
        <v>199</v>
      </c>
      <c r="J20" s="17">
        <v>8473</v>
      </c>
      <c r="L20" s="5">
        <f t="shared" si="3"/>
        <v>40</v>
      </c>
      <c r="M20" s="17">
        <f t="shared" si="4"/>
        <v>46834</v>
      </c>
      <c r="N20" s="227" t="s">
        <v>2</v>
      </c>
      <c r="O20" s="5">
        <f t="shared" si="5"/>
        <v>40</v>
      </c>
      <c r="P20" s="17">
        <f t="shared" si="6"/>
        <v>46834</v>
      </c>
      <c r="Q20" s="384">
        <v>59821</v>
      </c>
      <c r="R20" s="114"/>
      <c r="S20" s="177"/>
    </row>
    <row r="21" spans="2:20" ht="13.5" customHeight="1">
      <c r="B21" s="23"/>
      <c r="C21" s="19"/>
      <c r="D21" s="1"/>
      <c r="E21" s="22"/>
      <c r="F21" s="1"/>
      <c r="H21" s="119">
        <v>37</v>
      </c>
      <c r="I21" s="226" t="s">
        <v>39</v>
      </c>
      <c r="J21" s="17">
        <v>8376</v>
      </c>
      <c r="L21" s="5">
        <f t="shared" si="3"/>
        <v>17</v>
      </c>
      <c r="M21" s="17">
        <f t="shared" si="4"/>
        <v>37826</v>
      </c>
      <c r="N21" s="226" t="s">
        <v>23</v>
      </c>
      <c r="O21" s="5">
        <f t="shared" si="5"/>
        <v>17</v>
      </c>
      <c r="P21" s="17">
        <f t="shared" si="6"/>
        <v>37826</v>
      </c>
      <c r="Q21" s="384">
        <v>42319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15</v>
      </c>
      <c r="I22" s="226" t="s">
        <v>22</v>
      </c>
      <c r="J22" s="17">
        <v>8288</v>
      </c>
      <c r="K22" s="19"/>
      <c r="L22" s="5">
        <f t="shared" si="3"/>
        <v>13</v>
      </c>
      <c r="M22" s="17">
        <f t="shared" si="4"/>
        <v>29482</v>
      </c>
      <c r="N22" s="229" t="s">
        <v>7</v>
      </c>
      <c r="O22" s="5">
        <f t="shared" si="5"/>
        <v>13</v>
      </c>
      <c r="P22" s="17">
        <f t="shared" si="6"/>
        <v>29482</v>
      </c>
      <c r="Q22" s="384">
        <v>51919</v>
      </c>
      <c r="R22" s="114"/>
    </row>
    <row r="23" spans="2:20" ht="13.5" customHeight="1">
      <c r="B23" s="23"/>
      <c r="C23" s="19"/>
      <c r="D23" s="1"/>
      <c r="E23" s="22"/>
      <c r="F23" s="1"/>
      <c r="H23" s="119">
        <v>30</v>
      </c>
      <c r="I23" s="226" t="s">
        <v>35</v>
      </c>
      <c r="J23" s="17">
        <v>3261</v>
      </c>
      <c r="K23" s="19"/>
      <c r="L23" s="5">
        <f t="shared" si="3"/>
        <v>38</v>
      </c>
      <c r="M23" s="17">
        <f t="shared" si="4"/>
        <v>29380</v>
      </c>
      <c r="N23" s="226" t="s">
        <v>40</v>
      </c>
      <c r="O23" s="5">
        <f t="shared" si="5"/>
        <v>38</v>
      </c>
      <c r="P23" s="17">
        <f t="shared" si="6"/>
        <v>29380</v>
      </c>
      <c r="Q23" s="384">
        <v>30547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1</v>
      </c>
      <c r="I24" s="226" t="s">
        <v>4</v>
      </c>
      <c r="J24" s="17">
        <v>3063</v>
      </c>
      <c r="K24" s="19"/>
      <c r="L24" s="5">
        <f t="shared" si="3"/>
        <v>24</v>
      </c>
      <c r="M24" s="17">
        <f t="shared" si="4"/>
        <v>27968</v>
      </c>
      <c r="N24" s="229" t="s">
        <v>30</v>
      </c>
      <c r="O24" s="5">
        <f t="shared" si="5"/>
        <v>24</v>
      </c>
      <c r="P24" s="17">
        <f t="shared" si="6"/>
        <v>27968</v>
      </c>
      <c r="Q24" s="384">
        <v>32958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22</v>
      </c>
      <c r="I25" s="226" t="s">
        <v>28</v>
      </c>
      <c r="J25" s="17">
        <v>2740</v>
      </c>
      <c r="K25" s="19"/>
      <c r="L25" s="18">
        <f t="shared" si="3"/>
        <v>36</v>
      </c>
      <c r="M25" s="162">
        <f t="shared" si="4"/>
        <v>26309</v>
      </c>
      <c r="N25" s="471" t="s">
        <v>5</v>
      </c>
      <c r="O25" s="18">
        <f t="shared" si="5"/>
        <v>36</v>
      </c>
      <c r="P25" s="162">
        <f t="shared" si="6"/>
        <v>26309</v>
      </c>
      <c r="Q25" s="385">
        <v>31879</v>
      </c>
      <c r="R25" s="180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18</v>
      </c>
      <c r="I26" s="226" t="s">
        <v>24</v>
      </c>
      <c r="J26" s="17">
        <v>2074</v>
      </c>
      <c r="K26" s="19"/>
      <c r="L26" s="163"/>
      <c r="M26" s="228">
        <f>SUM(J43-(M16+M17+M18+M19+M20+M21+M22+M23+M24+M25))</f>
        <v>143065</v>
      </c>
      <c r="N26" s="306" t="s">
        <v>47</v>
      </c>
      <c r="O26" s="164"/>
      <c r="P26" s="228">
        <f>SUM(M26)</f>
        <v>143065</v>
      </c>
      <c r="Q26" s="228"/>
      <c r="R26" s="249">
        <v>753934</v>
      </c>
      <c r="T26" s="33"/>
    </row>
    <row r="27" spans="2:20" ht="13.5" customHeight="1">
      <c r="H27" s="119">
        <v>12</v>
      </c>
      <c r="I27" s="226" t="s">
        <v>20</v>
      </c>
      <c r="J27" s="305">
        <v>1750</v>
      </c>
      <c r="K27" s="19"/>
      <c r="M27" s="58" t="s">
        <v>212</v>
      </c>
      <c r="N27" s="58"/>
      <c r="O27" s="155"/>
      <c r="P27" s="156" t="s">
        <v>213</v>
      </c>
    </row>
    <row r="28" spans="2:20" ht="13.5" customHeight="1">
      <c r="H28" s="119">
        <v>27</v>
      </c>
      <c r="I28" s="226" t="s">
        <v>33</v>
      </c>
      <c r="J28" s="305">
        <v>1625</v>
      </c>
      <c r="K28" s="19"/>
      <c r="M28" s="125">
        <f t="shared" ref="M28:M37" si="7">SUM(Q3)</f>
        <v>101121</v>
      </c>
      <c r="N28" s="226" t="s">
        <v>32</v>
      </c>
      <c r="O28" s="5">
        <f>SUM(L3)</f>
        <v>26</v>
      </c>
      <c r="P28" s="125">
        <f t="shared" ref="P28:P37" si="8">SUM(Q3)</f>
        <v>101121</v>
      </c>
    </row>
    <row r="29" spans="2:20" ht="13.5" customHeight="1">
      <c r="H29" s="119">
        <v>39</v>
      </c>
      <c r="I29" s="226" t="s">
        <v>41</v>
      </c>
      <c r="J29" s="17">
        <v>1526</v>
      </c>
      <c r="K29" s="19"/>
      <c r="M29" s="125">
        <f t="shared" si="7"/>
        <v>77531</v>
      </c>
      <c r="N29" s="226" t="s">
        <v>0</v>
      </c>
      <c r="O29" s="5">
        <f t="shared" ref="O29:O37" si="9">SUM(L4)</f>
        <v>33</v>
      </c>
      <c r="P29" s="125">
        <f t="shared" si="8"/>
        <v>77531</v>
      </c>
    </row>
    <row r="30" spans="2:20" ht="13.5" customHeight="1">
      <c r="H30" s="119">
        <v>35</v>
      </c>
      <c r="I30" s="226" t="s">
        <v>38</v>
      </c>
      <c r="J30" s="305">
        <v>1196</v>
      </c>
      <c r="K30" s="19"/>
      <c r="M30" s="125">
        <f t="shared" si="7"/>
        <v>60403</v>
      </c>
      <c r="N30" s="226" t="s">
        <v>3</v>
      </c>
      <c r="O30" s="5">
        <f t="shared" si="9"/>
        <v>16</v>
      </c>
      <c r="P30" s="125">
        <f t="shared" si="8"/>
        <v>60403</v>
      </c>
    </row>
    <row r="31" spans="2:20" ht="13.5" customHeight="1">
      <c r="H31" s="119">
        <v>29</v>
      </c>
      <c r="I31" s="226" t="s">
        <v>118</v>
      </c>
      <c r="J31" s="17">
        <v>1128</v>
      </c>
      <c r="K31" s="19"/>
      <c r="M31" s="125">
        <f t="shared" si="7"/>
        <v>45875</v>
      </c>
      <c r="N31" s="226" t="s">
        <v>1</v>
      </c>
      <c r="O31" s="5">
        <f t="shared" si="9"/>
        <v>34</v>
      </c>
      <c r="P31" s="125">
        <f t="shared" si="8"/>
        <v>45875</v>
      </c>
    </row>
    <row r="32" spans="2:20" ht="13.5" customHeight="1">
      <c r="H32" s="119">
        <v>4</v>
      </c>
      <c r="I32" s="226" t="s">
        <v>13</v>
      </c>
      <c r="J32" s="17">
        <v>625</v>
      </c>
      <c r="K32" s="19"/>
      <c r="M32" s="125">
        <f t="shared" si="7"/>
        <v>53082</v>
      </c>
      <c r="N32" s="227" t="s">
        <v>2</v>
      </c>
      <c r="O32" s="5">
        <f t="shared" si="9"/>
        <v>40</v>
      </c>
      <c r="P32" s="125">
        <f t="shared" si="8"/>
        <v>53082</v>
      </c>
      <c r="S32" s="14"/>
    </row>
    <row r="33" spans="7:21" ht="13.5" customHeight="1">
      <c r="H33" s="119">
        <v>6</v>
      </c>
      <c r="I33" s="226" t="s">
        <v>15</v>
      </c>
      <c r="J33" s="17">
        <v>551</v>
      </c>
      <c r="K33" s="19"/>
      <c r="M33" s="125">
        <f t="shared" si="7"/>
        <v>24344</v>
      </c>
      <c r="N33" s="226" t="s">
        <v>23</v>
      </c>
      <c r="O33" s="5">
        <f t="shared" si="9"/>
        <v>17</v>
      </c>
      <c r="P33" s="125">
        <f t="shared" si="8"/>
        <v>24344</v>
      </c>
      <c r="S33" s="33"/>
      <c r="T33" s="33"/>
    </row>
    <row r="34" spans="7:21" ht="13.5" customHeight="1">
      <c r="H34" s="119">
        <v>10</v>
      </c>
      <c r="I34" s="226" t="s">
        <v>18</v>
      </c>
      <c r="J34" s="17">
        <v>530</v>
      </c>
      <c r="K34" s="19"/>
      <c r="M34" s="125">
        <f t="shared" si="7"/>
        <v>34173</v>
      </c>
      <c r="N34" s="229" t="s">
        <v>7</v>
      </c>
      <c r="O34" s="5">
        <f t="shared" si="9"/>
        <v>13</v>
      </c>
      <c r="P34" s="125">
        <f t="shared" si="8"/>
        <v>34173</v>
      </c>
      <c r="S34" s="33"/>
      <c r="T34" s="33"/>
    </row>
    <row r="35" spans="7:21" ht="13.5" customHeight="1">
      <c r="H35" s="119">
        <v>32</v>
      </c>
      <c r="I35" s="226" t="s">
        <v>37</v>
      </c>
      <c r="J35" s="195">
        <v>445</v>
      </c>
      <c r="K35" s="19"/>
      <c r="M35" s="125">
        <f t="shared" si="7"/>
        <v>28533</v>
      </c>
      <c r="N35" s="226" t="s">
        <v>40</v>
      </c>
      <c r="O35" s="5">
        <f t="shared" si="9"/>
        <v>38</v>
      </c>
      <c r="P35" s="125">
        <f t="shared" si="8"/>
        <v>28533</v>
      </c>
      <c r="S35" s="33"/>
    </row>
    <row r="36" spans="7:21" ht="13.5" customHeight="1">
      <c r="H36" s="119">
        <v>19</v>
      </c>
      <c r="I36" s="226" t="s">
        <v>25</v>
      </c>
      <c r="J36" s="17">
        <v>281</v>
      </c>
      <c r="K36" s="19"/>
      <c r="M36" s="125">
        <f t="shared" si="7"/>
        <v>28450</v>
      </c>
      <c r="N36" s="229" t="s">
        <v>30</v>
      </c>
      <c r="O36" s="5">
        <f t="shared" si="9"/>
        <v>24</v>
      </c>
      <c r="P36" s="125">
        <f t="shared" si="8"/>
        <v>28450</v>
      </c>
      <c r="S36" s="33"/>
    </row>
    <row r="37" spans="7:21" ht="13.5" customHeight="1" thickBot="1">
      <c r="H37" s="119">
        <v>23</v>
      </c>
      <c r="I37" s="226" t="s">
        <v>29</v>
      </c>
      <c r="J37" s="17">
        <v>202</v>
      </c>
      <c r="K37" s="19"/>
      <c r="M37" s="161">
        <f t="shared" si="7"/>
        <v>28249</v>
      </c>
      <c r="N37" s="471" t="s">
        <v>5</v>
      </c>
      <c r="O37" s="18">
        <f t="shared" si="9"/>
        <v>36</v>
      </c>
      <c r="P37" s="161">
        <f t="shared" si="8"/>
        <v>28249</v>
      </c>
      <c r="S37" s="33"/>
    </row>
    <row r="38" spans="7:21" ht="13.5" customHeight="1" thickTop="1">
      <c r="G38" s="515"/>
      <c r="H38" s="119">
        <v>28</v>
      </c>
      <c r="I38" s="226" t="s">
        <v>34</v>
      </c>
      <c r="J38" s="17">
        <v>125</v>
      </c>
      <c r="K38" s="19"/>
      <c r="M38" s="482">
        <f>SUM(Q13-(Q3+Q4+Q5+Q6+Q7+Q8+Q9+Q10+Q11+Q12))</f>
        <v>138606</v>
      </c>
      <c r="N38" s="483" t="s">
        <v>204</v>
      </c>
      <c r="O38" s="484"/>
      <c r="P38" s="485">
        <f>SUM(M38)</f>
        <v>138606</v>
      </c>
      <c r="U38" s="33"/>
    </row>
    <row r="39" spans="7:21" ht="13.5" customHeight="1">
      <c r="H39" s="119">
        <v>20</v>
      </c>
      <c r="I39" s="226" t="s">
        <v>26</v>
      </c>
      <c r="J39" s="305">
        <v>122</v>
      </c>
      <c r="K39" s="19"/>
      <c r="P39" s="33"/>
    </row>
    <row r="40" spans="7:21" ht="13.5" customHeight="1">
      <c r="H40" s="119">
        <v>5</v>
      </c>
      <c r="I40" s="226" t="s">
        <v>14</v>
      </c>
      <c r="J40" s="17">
        <v>43</v>
      </c>
      <c r="K40" s="19"/>
    </row>
    <row r="41" spans="7:21" ht="13.5" customHeight="1">
      <c r="H41" s="119">
        <v>7</v>
      </c>
      <c r="I41" s="226" t="s">
        <v>16</v>
      </c>
      <c r="J41" s="17">
        <v>0</v>
      </c>
      <c r="K41" s="19"/>
    </row>
    <row r="42" spans="7:21" ht="13.5" customHeight="1" thickBot="1">
      <c r="H42" s="196">
        <v>8</v>
      </c>
      <c r="I42" s="229" t="s">
        <v>17</v>
      </c>
      <c r="J42" s="162">
        <v>0</v>
      </c>
      <c r="K42" s="19"/>
    </row>
    <row r="43" spans="7:21" ht="13.5" customHeight="1" thickTop="1">
      <c r="H43" s="163"/>
      <c r="I43" s="405" t="s">
        <v>112</v>
      </c>
      <c r="J43" s="406">
        <f>SUM(J3:J42)</f>
        <v>648837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224</v>
      </c>
      <c r="D52" s="12" t="s">
        <v>211</v>
      </c>
      <c r="E52" s="29" t="s">
        <v>45</v>
      </c>
      <c r="F52" s="28" t="s">
        <v>44</v>
      </c>
      <c r="G52" s="28" t="s">
        <v>42</v>
      </c>
      <c r="I52" s="225"/>
    </row>
    <row r="53" spans="1:16" ht="13.5" customHeight="1">
      <c r="A53" s="13">
        <v>1</v>
      </c>
      <c r="B53" s="226" t="s">
        <v>32</v>
      </c>
      <c r="C53" s="17">
        <f t="shared" ref="C53:C62" si="10">SUM(J3)</f>
        <v>101486</v>
      </c>
      <c r="D53" s="126">
        <f t="shared" ref="D53:D63" si="11">SUM(Q3)</f>
        <v>101121</v>
      </c>
      <c r="E53" s="123">
        <f t="shared" ref="E53:E62" si="12">SUM(P16/Q16*100)</f>
        <v>88.59382638452405</v>
      </c>
      <c r="F53" s="25">
        <f t="shared" ref="F53:F63" si="13">SUM(C53/D53*100)</f>
        <v>100.36095370892298</v>
      </c>
      <c r="G53" s="26"/>
      <c r="I53" s="225"/>
    </row>
    <row r="54" spans="1:16" ht="13.5" customHeight="1">
      <c r="A54" s="13">
        <v>2</v>
      </c>
      <c r="B54" s="226" t="s">
        <v>0</v>
      </c>
      <c r="C54" s="17">
        <f t="shared" si="10"/>
        <v>80305</v>
      </c>
      <c r="D54" s="126">
        <f t="shared" si="11"/>
        <v>77531</v>
      </c>
      <c r="E54" s="123">
        <f t="shared" si="12"/>
        <v>89.768382928301548</v>
      </c>
      <c r="F54" s="25">
        <f t="shared" si="13"/>
        <v>103.57792366924198</v>
      </c>
      <c r="G54" s="26"/>
      <c r="I54" s="225"/>
    </row>
    <row r="55" spans="1:16" ht="13.5" customHeight="1">
      <c r="A55" s="13">
        <v>3</v>
      </c>
      <c r="B55" s="226" t="s">
        <v>3</v>
      </c>
      <c r="C55" s="17">
        <f t="shared" si="10"/>
        <v>78749</v>
      </c>
      <c r="D55" s="126">
        <f t="shared" si="11"/>
        <v>60403</v>
      </c>
      <c r="E55" s="123">
        <f t="shared" si="12"/>
        <v>126.0004160066561</v>
      </c>
      <c r="F55" s="25">
        <f t="shared" si="13"/>
        <v>130.37266360942337</v>
      </c>
      <c r="G55" s="26"/>
      <c r="I55" s="225"/>
    </row>
    <row r="56" spans="1:16" ht="13.5" customHeight="1">
      <c r="A56" s="13">
        <v>4</v>
      </c>
      <c r="B56" s="226" t="s">
        <v>1</v>
      </c>
      <c r="C56" s="17">
        <f t="shared" si="10"/>
        <v>47433</v>
      </c>
      <c r="D56" s="126">
        <f t="shared" si="11"/>
        <v>45875</v>
      </c>
      <c r="E56" s="123">
        <f t="shared" si="12"/>
        <v>72.63636642063031</v>
      </c>
      <c r="F56" s="25">
        <f t="shared" si="13"/>
        <v>103.39618528610355</v>
      </c>
      <c r="G56" s="26"/>
      <c r="I56" s="225"/>
    </row>
    <row r="57" spans="1:16" ht="13.5" customHeight="1">
      <c r="A57" s="13">
        <v>5</v>
      </c>
      <c r="B57" s="227" t="s">
        <v>2</v>
      </c>
      <c r="C57" s="17">
        <f t="shared" si="10"/>
        <v>46834</v>
      </c>
      <c r="D57" s="126">
        <f t="shared" si="11"/>
        <v>53082</v>
      </c>
      <c r="E57" s="123">
        <f t="shared" si="12"/>
        <v>78.290232527038995</v>
      </c>
      <c r="F57" s="25">
        <f t="shared" si="13"/>
        <v>88.229531667985384</v>
      </c>
      <c r="G57" s="26"/>
      <c r="I57" s="225"/>
      <c r="P57" s="33"/>
    </row>
    <row r="58" spans="1:16" ht="13.5" customHeight="1">
      <c r="A58" s="13">
        <v>6</v>
      </c>
      <c r="B58" s="226" t="s">
        <v>23</v>
      </c>
      <c r="C58" s="17">
        <f t="shared" si="10"/>
        <v>37826</v>
      </c>
      <c r="D58" s="126">
        <f t="shared" si="11"/>
        <v>24344</v>
      </c>
      <c r="E58" s="123">
        <f t="shared" si="12"/>
        <v>89.383019447529477</v>
      </c>
      <c r="F58" s="25">
        <f t="shared" si="13"/>
        <v>155.38120276043378</v>
      </c>
      <c r="G58" s="26"/>
    </row>
    <row r="59" spans="1:16" ht="13.5" customHeight="1">
      <c r="A59" s="13">
        <v>7</v>
      </c>
      <c r="B59" s="229" t="s">
        <v>7</v>
      </c>
      <c r="C59" s="17">
        <f t="shared" si="10"/>
        <v>29482</v>
      </c>
      <c r="D59" s="126">
        <f t="shared" si="11"/>
        <v>34173</v>
      </c>
      <c r="E59" s="123">
        <f t="shared" si="12"/>
        <v>56.784606791348061</v>
      </c>
      <c r="F59" s="25">
        <f t="shared" si="13"/>
        <v>86.272788458724719</v>
      </c>
      <c r="G59" s="26"/>
    </row>
    <row r="60" spans="1:16" ht="13.5" customHeight="1">
      <c r="A60" s="13">
        <v>8</v>
      </c>
      <c r="B60" s="226" t="s">
        <v>40</v>
      </c>
      <c r="C60" s="17">
        <f t="shared" si="10"/>
        <v>29380</v>
      </c>
      <c r="D60" s="126">
        <f t="shared" si="11"/>
        <v>28533</v>
      </c>
      <c r="E60" s="123">
        <f t="shared" si="12"/>
        <v>96.179657576848783</v>
      </c>
      <c r="F60" s="25">
        <f t="shared" si="13"/>
        <v>102.96849262257737</v>
      </c>
      <c r="G60" s="26"/>
    </row>
    <row r="61" spans="1:16" ht="13.5" customHeight="1">
      <c r="A61" s="13">
        <v>9</v>
      </c>
      <c r="B61" s="229" t="s">
        <v>30</v>
      </c>
      <c r="C61" s="17">
        <f t="shared" si="10"/>
        <v>27968</v>
      </c>
      <c r="D61" s="126">
        <f t="shared" si="11"/>
        <v>28450</v>
      </c>
      <c r="E61" s="123">
        <f t="shared" si="12"/>
        <v>84.859518174646524</v>
      </c>
      <c r="F61" s="25">
        <f t="shared" si="13"/>
        <v>98.305799648506152</v>
      </c>
      <c r="G61" s="26"/>
    </row>
    <row r="62" spans="1:16" ht="13.5" customHeight="1" thickBot="1">
      <c r="A62" s="181">
        <v>10</v>
      </c>
      <c r="B62" s="471" t="s">
        <v>5</v>
      </c>
      <c r="C62" s="162">
        <f t="shared" si="10"/>
        <v>26309</v>
      </c>
      <c r="D62" s="182">
        <f t="shared" si="11"/>
        <v>28249</v>
      </c>
      <c r="E62" s="183">
        <f t="shared" si="12"/>
        <v>82.52768280058973</v>
      </c>
      <c r="F62" s="184">
        <f t="shared" si="13"/>
        <v>93.13250026549612</v>
      </c>
      <c r="G62" s="185"/>
    </row>
    <row r="63" spans="1:16" ht="13.5" customHeight="1" thickTop="1">
      <c r="A63" s="163"/>
      <c r="B63" s="186" t="s">
        <v>83</v>
      </c>
      <c r="C63" s="187">
        <f>SUM(J43)</f>
        <v>648837</v>
      </c>
      <c r="D63" s="187">
        <f t="shared" si="11"/>
        <v>620367</v>
      </c>
      <c r="E63" s="188">
        <f>SUM(C63/R26*100)</f>
        <v>86.060185639591793</v>
      </c>
      <c r="F63" s="189">
        <f t="shared" si="13"/>
        <v>104.58921896232391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D27" sqref="D27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8" t="s">
        <v>224</v>
      </c>
      <c r="I2" s="119"/>
      <c r="J2" s="260" t="s">
        <v>125</v>
      </c>
      <c r="K2" s="5"/>
      <c r="L2" s="414" t="s">
        <v>211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0" t="s">
        <v>122</v>
      </c>
      <c r="I3" s="119"/>
      <c r="J3" s="204" t="s">
        <v>123</v>
      </c>
      <c r="K3" s="5"/>
      <c r="L3" s="414" t="s">
        <v>122</v>
      </c>
      <c r="M3" s="1"/>
      <c r="N3" s="129"/>
      <c r="O3" s="129"/>
      <c r="S3" s="31"/>
      <c r="T3" s="31"/>
      <c r="U3" s="31"/>
    </row>
    <row r="4" spans="8:30">
      <c r="H4" s="52">
        <v>22418</v>
      </c>
      <c r="I4" s="119">
        <v>33</v>
      </c>
      <c r="J4" s="226" t="s">
        <v>0</v>
      </c>
      <c r="K4" s="165">
        <f>SUM(I4)</f>
        <v>33</v>
      </c>
      <c r="L4" s="431">
        <v>26421</v>
      </c>
      <c r="M4" s="54"/>
      <c r="N4" s="130"/>
      <c r="O4" s="130"/>
      <c r="S4" s="31"/>
      <c r="T4" s="31"/>
      <c r="U4" s="31"/>
    </row>
    <row r="5" spans="8:30">
      <c r="H5" s="270">
        <v>15685</v>
      </c>
      <c r="I5" s="119">
        <v>26</v>
      </c>
      <c r="J5" s="226" t="s">
        <v>32</v>
      </c>
      <c r="K5" s="165">
        <f t="shared" ref="K5:K13" si="0">SUM(I5)</f>
        <v>26</v>
      </c>
      <c r="L5" s="432">
        <v>14241</v>
      </c>
      <c r="M5" s="54"/>
      <c r="N5" s="130"/>
      <c r="O5" s="130"/>
      <c r="S5" s="31"/>
      <c r="T5" s="31"/>
      <c r="U5" s="31"/>
    </row>
    <row r="6" spans="8:30">
      <c r="H6" s="270">
        <v>4327</v>
      </c>
      <c r="I6" s="119">
        <v>38</v>
      </c>
      <c r="J6" s="226" t="s">
        <v>40</v>
      </c>
      <c r="K6" s="165">
        <f t="shared" si="0"/>
        <v>38</v>
      </c>
      <c r="L6" s="432">
        <v>4951</v>
      </c>
      <c r="M6" s="54"/>
      <c r="N6" s="259"/>
      <c r="O6" s="130"/>
      <c r="S6" s="31"/>
      <c r="T6" s="31"/>
      <c r="U6" s="31"/>
    </row>
    <row r="7" spans="8:30">
      <c r="H7" s="127">
        <v>4027</v>
      </c>
      <c r="I7" s="119">
        <v>14</v>
      </c>
      <c r="J7" s="226" t="s">
        <v>21</v>
      </c>
      <c r="K7" s="165">
        <f t="shared" si="0"/>
        <v>14</v>
      </c>
      <c r="L7" s="432">
        <v>4433</v>
      </c>
      <c r="M7" s="54"/>
      <c r="N7" s="130"/>
      <c r="O7" s="130"/>
      <c r="S7" s="31"/>
      <c r="T7" s="31"/>
      <c r="U7" s="31"/>
    </row>
    <row r="8" spans="8:30">
      <c r="H8" s="127">
        <v>2583</v>
      </c>
      <c r="I8" s="119">
        <v>37</v>
      </c>
      <c r="J8" s="226" t="s">
        <v>39</v>
      </c>
      <c r="K8" s="165">
        <f t="shared" si="0"/>
        <v>37</v>
      </c>
      <c r="L8" s="432">
        <v>634</v>
      </c>
      <c r="M8" s="54"/>
      <c r="N8" s="130"/>
      <c r="O8" s="130"/>
      <c r="S8" s="31"/>
      <c r="T8" s="31"/>
      <c r="U8" s="31"/>
    </row>
    <row r="9" spans="8:30">
      <c r="H9" s="53">
        <v>2248</v>
      </c>
      <c r="I9" s="119">
        <v>15</v>
      </c>
      <c r="J9" s="226" t="s">
        <v>22</v>
      </c>
      <c r="K9" s="165">
        <f t="shared" si="0"/>
        <v>15</v>
      </c>
      <c r="L9" s="432">
        <v>2021</v>
      </c>
      <c r="M9" s="54"/>
      <c r="N9" s="130"/>
      <c r="O9" s="130"/>
      <c r="S9" s="31"/>
      <c r="T9" s="31"/>
      <c r="U9" s="31"/>
    </row>
    <row r="10" spans="8:30">
      <c r="H10" s="53">
        <v>1722</v>
      </c>
      <c r="I10" s="196">
        <v>17</v>
      </c>
      <c r="J10" s="229" t="s">
        <v>23</v>
      </c>
      <c r="K10" s="165">
        <f t="shared" si="0"/>
        <v>17</v>
      </c>
      <c r="L10" s="432">
        <v>1101</v>
      </c>
      <c r="S10" s="31"/>
      <c r="T10" s="31"/>
      <c r="U10" s="31"/>
    </row>
    <row r="11" spans="8:30">
      <c r="H11" s="139">
        <v>1507</v>
      </c>
      <c r="I11" s="119">
        <v>36</v>
      </c>
      <c r="J11" s="226" t="s">
        <v>5</v>
      </c>
      <c r="K11" s="165">
        <f t="shared" si="0"/>
        <v>36</v>
      </c>
      <c r="L11" s="432">
        <v>2146</v>
      </c>
      <c r="M11" s="54"/>
      <c r="N11" s="130"/>
      <c r="O11" s="130"/>
      <c r="S11" s="31"/>
      <c r="T11" s="31"/>
      <c r="U11" s="31"/>
    </row>
    <row r="12" spans="8:30">
      <c r="H12" s="197">
        <v>1436</v>
      </c>
      <c r="I12" s="196">
        <v>16</v>
      </c>
      <c r="J12" s="229" t="s">
        <v>3</v>
      </c>
      <c r="K12" s="165">
        <f t="shared" si="0"/>
        <v>16</v>
      </c>
      <c r="L12" s="432">
        <v>1488</v>
      </c>
      <c r="M12" s="54"/>
      <c r="N12" s="130"/>
      <c r="O12" s="130"/>
      <c r="S12" s="31"/>
      <c r="T12" s="31"/>
      <c r="U12" s="31"/>
    </row>
    <row r="13" spans="8:30" ht="14.25" thickBot="1">
      <c r="H13" s="537">
        <v>1288</v>
      </c>
      <c r="I13" s="476">
        <v>24</v>
      </c>
      <c r="J13" s="477" t="s">
        <v>30</v>
      </c>
      <c r="K13" s="165">
        <f t="shared" si="0"/>
        <v>24</v>
      </c>
      <c r="L13" s="432">
        <v>1276</v>
      </c>
      <c r="M13" s="54"/>
      <c r="N13" s="130"/>
      <c r="O13" s="130"/>
      <c r="S13" s="31"/>
      <c r="T13" s="31"/>
      <c r="U13" s="31"/>
    </row>
    <row r="14" spans="8:30" ht="14.25" thickTop="1">
      <c r="H14" s="127">
        <v>1186</v>
      </c>
      <c r="I14" s="170">
        <v>34</v>
      </c>
      <c r="J14" s="248" t="s">
        <v>1</v>
      </c>
      <c r="K14" s="151" t="s">
        <v>9</v>
      </c>
      <c r="L14" s="433">
        <v>63207</v>
      </c>
      <c r="S14" s="31"/>
      <c r="T14" s="31"/>
      <c r="U14" s="31"/>
    </row>
    <row r="15" spans="8:30">
      <c r="H15" s="53">
        <v>805</v>
      </c>
      <c r="I15" s="119">
        <v>25</v>
      </c>
      <c r="J15" s="226" t="s">
        <v>31</v>
      </c>
      <c r="K15" s="61"/>
      <c r="L15" s="1" t="s">
        <v>68</v>
      </c>
      <c r="M15" s="231" t="s">
        <v>113</v>
      </c>
      <c r="N15" s="51" t="s">
        <v>84</v>
      </c>
      <c r="S15" s="31"/>
      <c r="T15" s="31"/>
      <c r="U15" s="31"/>
    </row>
    <row r="16" spans="8:30">
      <c r="H16" s="127">
        <v>730</v>
      </c>
      <c r="I16" s="119">
        <v>27</v>
      </c>
      <c r="J16" s="226" t="s">
        <v>33</v>
      </c>
      <c r="K16" s="165">
        <f>SUM(I4)</f>
        <v>33</v>
      </c>
      <c r="L16" s="226" t="s">
        <v>0</v>
      </c>
      <c r="M16" s="434">
        <v>25281</v>
      </c>
      <c r="N16" s="128">
        <f>SUM(H4)</f>
        <v>22418</v>
      </c>
      <c r="O16" s="54"/>
      <c r="P16" s="21"/>
      <c r="S16" s="31"/>
      <c r="T16" s="31"/>
      <c r="U16" s="31"/>
    </row>
    <row r="17" spans="1:21">
      <c r="H17" s="270">
        <v>586</v>
      </c>
      <c r="I17" s="410">
        <v>40</v>
      </c>
      <c r="J17" s="227" t="s">
        <v>2</v>
      </c>
      <c r="K17" s="165">
        <f t="shared" ref="K17:K25" si="1">SUM(I5)</f>
        <v>26</v>
      </c>
      <c r="L17" s="226" t="s">
        <v>32</v>
      </c>
      <c r="M17" s="435">
        <v>19429</v>
      </c>
      <c r="N17" s="128">
        <f t="shared" ref="N17:N25" si="2">SUM(H5)</f>
        <v>15685</v>
      </c>
      <c r="O17" s="54"/>
      <c r="P17" s="21"/>
      <c r="S17" s="31"/>
      <c r="T17" s="31"/>
      <c r="U17" s="31"/>
    </row>
    <row r="18" spans="1:21">
      <c r="H18" s="487">
        <v>235</v>
      </c>
      <c r="I18" s="119">
        <v>1</v>
      </c>
      <c r="J18" s="226" t="s">
        <v>4</v>
      </c>
      <c r="K18" s="165">
        <f t="shared" si="1"/>
        <v>38</v>
      </c>
      <c r="L18" s="226" t="s">
        <v>40</v>
      </c>
      <c r="M18" s="435">
        <v>4802</v>
      </c>
      <c r="N18" s="128">
        <f t="shared" si="2"/>
        <v>4327</v>
      </c>
      <c r="O18" s="54"/>
      <c r="P18" s="21"/>
      <c r="S18" s="31"/>
      <c r="T18" s="31"/>
      <c r="U18" s="31"/>
    </row>
    <row r="19" spans="1:21">
      <c r="H19" s="139">
        <v>180</v>
      </c>
      <c r="I19" s="119">
        <v>19</v>
      </c>
      <c r="J19" s="226" t="s">
        <v>25</v>
      </c>
      <c r="K19" s="165">
        <f t="shared" si="1"/>
        <v>14</v>
      </c>
      <c r="L19" s="226" t="s">
        <v>21</v>
      </c>
      <c r="M19" s="435">
        <v>4675</v>
      </c>
      <c r="N19" s="128">
        <f t="shared" si="2"/>
        <v>4027</v>
      </c>
      <c r="O19" s="54"/>
      <c r="P19" s="21"/>
      <c r="S19" s="31"/>
      <c r="T19" s="31"/>
      <c r="U19" s="31"/>
    </row>
    <row r="20" spans="1:21" ht="14.25" thickBot="1">
      <c r="H20" s="127">
        <v>138</v>
      </c>
      <c r="I20" s="119">
        <v>21</v>
      </c>
      <c r="J20" s="226" t="s">
        <v>27</v>
      </c>
      <c r="K20" s="165">
        <f t="shared" si="1"/>
        <v>37</v>
      </c>
      <c r="L20" s="226" t="s">
        <v>39</v>
      </c>
      <c r="M20" s="435">
        <v>3338</v>
      </c>
      <c r="N20" s="128">
        <f t="shared" si="2"/>
        <v>2583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224</v>
      </c>
      <c r="D21" s="74" t="s">
        <v>211</v>
      </c>
      <c r="E21" s="74" t="s">
        <v>55</v>
      </c>
      <c r="F21" s="74" t="s">
        <v>54</v>
      </c>
      <c r="G21" s="74" t="s">
        <v>56</v>
      </c>
      <c r="H21" s="127">
        <v>97</v>
      </c>
      <c r="I21" s="119">
        <v>23</v>
      </c>
      <c r="J21" s="226" t="s">
        <v>29</v>
      </c>
      <c r="K21" s="165">
        <f t="shared" si="1"/>
        <v>15</v>
      </c>
      <c r="L21" s="226" t="s">
        <v>22</v>
      </c>
      <c r="M21" s="435">
        <v>3297</v>
      </c>
      <c r="N21" s="128">
        <f t="shared" si="2"/>
        <v>2248</v>
      </c>
      <c r="O21" s="54"/>
      <c r="P21" s="21"/>
      <c r="S21" s="31"/>
      <c r="T21" s="31"/>
      <c r="U21" s="31"/>
    </row>
    <row r="22" spans="1:21">
      <c r="A22" s="76">
        <v>1</v>
      </c>
      <c r="B22" s="226" t="s">
        <v>0</v>
      </c>
      <c r="C22" s="52">
        <f t="shared" ref="C22:C31" si="3">SUM(H4)</f>
        <v>22418</v>
      </c>
      <c r="D22" s="128">
        <f>SUM(L4)</f>
        <v>26421</v>
      </c>
      <c r="E22" s="66">
        <f t="shared" ref="E22:E32" si="4">SUM(N16/M16*100)</f>
        <v>88.675289743285475</v>
      </c>
      <c r="F22" s="70">
        <f>SUM(C22/D22*100)</f>
        <v>84.84917300632074</v>
      </c>
      <c r="G22" s="5"/>
      <c r="H22" s="131">
        <v>95</v>
      </c>
      <c r="I22" s="119">
        <v>2</v>
      </c>
      <c r="J22" s="226" t="s">
        <v>6</v>
      </c>
      <c r="K22" s="165">
        <f t="shared" si="1"/>
        <v>17</v>
      </c>
      <c r="L22" s="229" t="s">
        <v>23</v>
      </c>
      <c r="M22" s="435">
        <v>1445</v>
      </c>
      <c r="N22" s="128">
        <f t="shared" si="2"/>
        <v>1722</v>
      </c>
      <c r="O22" s="54"/>
      <c r="P22" s="21"/>
      <c r="S22" s="31"/>
      <c r="T22" s="31"/>
      <c r="U22" s="31"/>
    </row>
    <row r="23" spans="1:21">
      <c r="A23" s="76">
        <v>2</v>
      </c>
      <c r="B23" s="226" t="s">
        <v>32</v>
      </c>
      <c r="C23" s="52">
        <f t="shared" si="3"/>
        <v>15685</v>
      </c>
      <c r="D23" s="128">
        <f>SUM(L5)</f>
        <v>14241</v>
      </c>
      <c r="E23" s="66">
        <f t="shared" si="4"/>
        <v>80.72983684183437</v>
      </c>
      <c r="F23" s="70">
        <f t="shared" ref="F23:F32" si="5">SUM(C23/D23*100)</f>
        <v>110.13973737799311</v>
      </c>
      <c r="G23" s="5"/>
      <c r="H23" s="131">
        <v>55</v>
      </c>
      <c r="I23" s="119">
        <v>22</v>
      </c>
      <c r="J23" s="226" t="s">
        <v>28</v>
      </c>
      <c r="K23" s="165">
        <f t="shared" si="1"/>
        <v>36</v>
      </c>
      <c r="L23" s="226" t="s">
        <v>5</v>
      </c>
      <c r="M23" s="435">
        <v>1814</v>
      </c>
      <c r="N23" s="128">
        <f t="shared" si="2"/>
        <v>1507</v>
      </c>
      <c r="O23" s="54"/>
      <c r="P23" s="21"/>
      <c r="S23" s="31"/>
      <c r="T23" s="31"/>
      <c r="U23" s="31"/>
    </row>
    <row r="24" spans="1:21">
      <c r="A24" s="76">
        <v>3</v>
      </c>
      <c r="B24" s="226" t="s">
        <v>40</v>
      </c>
      <c r="C24" s="52">
        <f t="shared" si="3"/>
        <v>4327</v>
      </c>
      <c r="D24" s="128">
        <f t="shared" ref="D24:D31" si="6">SUM(L6)</f>
        <v>4951</v>
      </c>
      <c r="E24" s="66">
        <f t="shared" si="4"/>
        <v>90.108288213244478</v>
      </c>
      <c r="F24" s="70">
        <f t="shared" si="5"/>
        <v>87.396485558473032</v>
      </c>
      <c r="G24" s="5"/>
      <c r="H24" s="131">
        <v>30</v>
      </c>
      <c r="I24" s="119">
        <v>39</v>
      </c>
      <c r="J24" s="226" t="s">
        <v>41</v>
      </c>
      <c r="K24" s="165">
        <f t="shared" si="1"/>
        <v>16</v>
      </c>
      <c r="L24" s="229" t="s">
        <v>3</v>
      </c>
      <c r="M24" s="435">
        <v>1444</v>
      </c>
      <c r="N24" s="128">
        <f t="shared" si="2"/>
        <v>1436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6" t="s">
        <v>21</v>
      </c>
      <c r="C25" s="52">
        <f t="shared" si="3"/>
        <v>4027</v>
      </c>
      <c r="D25" s="128">
        <f t="shared" si="6"/>
        <v>4433</v>
      </c>
      <c r="E25" s="66">
        <f t="shared" si="4"/>
        <v>86.139037433155082</v>
      </c>
      <c r="F25" s="70">
        <f t="shared" si="5"/>
        <v>90.841416647868257</v>
      </c>
      <c r="G25" s="5"/>
      <c r="H25" s="178">
        <v>29</v>
      </c>
      <c r="I25" s="119">
        <v>9</v>
      </c>
      <c r="J25" s="466" t="s">
        <v>209</v>
      </c>
      <c r="K25" s="255">
        <f t="shared" si="1"/>
        <v>24</v>
      </c>
      <c r="L25" s="477" t="s">
        <v>30</v>
      </c>
      <c r="M25" s="436">
        <v>1353</v>
      </c>
      <c r="N25" s="236">
        <f t="shared" si="2"/>
        <v>1288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6" t="s">
        <v>39</v>
      </c>
      <c r="C26" s="52">
        <f t="shared" si="3"/>
        <v>2583</v>
      </c>
      <c r="D26" s="128">
        <f t="shared" si="6"/>
        <v>634</v>
      </c>
      <c r="E26" s="66">
        <f t="shared" si="4"/>
        <v>77.381665668064713</v>
      </c>
      <c r="F26" s="70">
        <f t="shared" si="5"/>
        <v>407.41324921135646</v>
      </c>
      <c r="G26" s="16"/>
      <c r="H26" s="178">
        <v>26</v>
      </c>
      <c r="I26" s="119">
        <v>32</v>
      </c>
      <c r="J26" s="226" t="s">
        <v>37</v>
      </c>
      <c r="K26" s="5"/>
      <c r="L26" s="521" t="s">
        <v>198</v>
      </c>
      <c r="M26" s="437">
        <v>73056</v>
      </c>
      <c r="N26" s="268">
        <f>SUM(H44)</f>
        <v>61455</v>
      </c>
      <c r="S26" s="31"/>
      <c r="T26" s="31"/>
      <c r="U26" s="31"/>
    </row>
    <row r="27" spans="1:21">
      <c r="A27" s="76">
        <v>6</v>
      </c>
      <c r="B27" s="226" t="s">
        <v>22</v>
      </c>
      <c r="C27" s="52">
        <f t="shared" si="3"/>
        <v>2248</v>
      </c>
      <c r="D27" s="128">
        <f t="shared" si="6"/>
        <v>2021</v>
      </c>
      <c r="E27" s="66">
        <f t="shared" si="4"/>
        <v>68.183196845617232</v>
      </c>
      <c r="F27" s="70">
        <f t="shared" si="5"/>
        <v>111.23206333498268</v>
      </c>
      <c r="G27" s="5"/>
      <c r="H27" s="131">
        <v>13</v>
      </c>
      <c r="I27" s="119">
        <v>4</v>
      </c>
      <c r="J27" s="226" t="s">
        <v>13</v>
      </c>
      <c r="L27" s="36"/>
      <c r="M27" s="31"/>
      <c r="S27" s="31"/>
      <c r="T27" s="31"/>
      <c r="U27" s="31"/>
    </row>
    <row r="28" spans="1:21">
      <c r="A28" s="76">
        <v>7</v>
      </c>
      <c r="B28" s="229" t="s">
        <v>23</v>
      </c>
      <c r="C28" s="52">
        <f t="shared" si="3"/>
        <v>1722</v>
      </c>
      <c r="D28" s="128">
        <f t="shared" si="6"/>
        <v>1101</v>
      </c>
      <c r="E28" s="66">
        <f t="shared" si="4"/>
        <v>119.16955017301038</v>
      </c>
      <c r="F28" s="70">
        <f t="shared" si="5"/>
        <v>156.40326975476839</v>
      </c>
      <c r="G28" s="5"/>
      <c r="H28" s="489">
        <v>6</v>
      </c>
      <c r="I28" s="119">
        <v>31</v>
      </c>
      <c r="J28" s="226" t="s">
        <v>128</v>
      </c>
      <c r="L28" s="36"/>
      <c r="S28" s="31"/>
      <c r="T28" s="31"/>
      <c r="U28" s="31"/>
    </row>
    <row r="29" spans="1:21">
      <c r="A29" s="76">
        <v>8</v>
      </c>
      <c r="B29" s="226" t="s">
        <v>5</v>
      </c>
      <c r="C29" s="52">
        <f t="shared" si="3"/>
        <v>1507</v>
      </c>
      <c r="D29" s="128">
        <f t="shared" si="6"/>
        <v>2146</v>
      </c>
      <c r="E29" s="66">
        <f t="shared" si="4"/>
        <v>83.076074972436615</v>
      </c>
      <c r="F29" s="70">
        <f t="shared" si="5"/>
        <v>70.223671947809876</v>
      </c>
      <c r="G29" s="15"/>
      <c r="H29" s="539">
        <v>2</v>
      </c>
      <c r="I29" s="119">
        <v>11</v>
      </c>
      <c r="J29" s="226" t="s">
        <v>19</v>
      </c>
      <c r="L29" s="36"/>
      <c r="M29" s="31"/>
      <c r="S29" s="31"/>
      <c r="T29" s="31"/>
      <c r="U29" s="31"/>
    </row>
    <row r="30" spans="1:21">
      <c r="A30" s="76">
        <v>9</v>
      </c>
      <c r="B30" s="229" t="s">
        <v>3</v>
      </c>
      <c r="C30" s="52">
        <f t="shared" si="3"/>
        <v>1436</v>
      </c>
      <c r="D30" s="128">
        <f t="shared" si="6"/>
        <v>1488</v>
      </c>
      <c r="E30" s="66">
        <f t="shared" si="4"/>
        <v>99.445983379501385</v>
      </c>
      <c r="F30" s="70">
        <f t="shared" si="5"/>
        <v>96.505376344086031</v>
      </c>
      <c r="G30" s="16"/>
      <c r="H30" s="131">
        <v>1</v>
      </c>
      <c r="I30" s="119">
        <v>12</v>
      </c>
      <c r="J30" s="226" t="s">
        <v>20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7" t="s">
        <v>30</v>
      </c>
      <c r="C31" s="52">
        <f t="shared" si="3"/>
        <v>1288</v>
      </c>
      <c r="D31" s="128">
        <f t="shared" si="6"/>
        <v>1276</v>
      </c>
      <c r="E31" s="66">
        <f t="shared" si="4"/>
        <v>95.195861049519579</v>
      </c>
      <c r="F31" s="70">
        <f t="shared" si="5"/>
        <v>100.94043887147335</v>
      </c>
      <c r="G31" s="132"/>
      <c r="H31" s="178">
        <v>0</v>
      </c>
      <c r="I31" s="119">
        <v>3</v>
      </c>
      <c r="J31" s="226" t="s">
        <v>12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61455</v>
      </c>
      <c r="D32" s="82">
        <f>SUM(L14)</f>
        <v>63207</v>
      </c>
      <c r="E32" s="85">
        <f t="shared" si="4"/>
        <v>84.120400788436271</v>
      </c>
      <c r="F32" s="83">
        <f t="shared" si="5"/>
        <v>97.228155109402437</v>
      </c>
      <c r="G32" s="84"/>
      <c r="H32" s="540">
        <v>0</v>
      </c>
      <c r="I32" s="119">
        <v>5</v>
      </c>
      <c r="J32" s="226" t="s">
        <v>14</v>
      </c>
      <c r="L32" s="36"/>
      <c r="M32" s="31"/>
      <c r="S32" s="31"/>
      <c r="T32" s="31"/>
      <c r="U32" s="31"/>
    </row>
    <row r="33" spans="1:30">
      <c r="H33" s="128">
        <v>0</v>
      </c>
      <c r="I33" s="119">
        <v>6</v>
      </c>
      <c r="J33" s="226" t="s">
        <v>15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28">
        <v>0</v>
      </c>
      <c r="I34" s="119">
        <v>7</v>
      </c>
      <c r="J34" s="226" t="s">
        <v>16</v>
      </c>
      <c r="L34" s="298"/>
      <c r="M34" s="31"/>
      <c r="S34" s="31"/>
      <c r="T34" s="31"/>
      <c r="U34" s="31"/>
    </row>
    <row r="35" spans="1:30">
      <c r="H35" s="538">
        <v>0</v>
      </c>
      <c r="I35" s="119">
        <v>8</v>
      </c>
      <c r="J35" s="226" t="s">
        <v>17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9">
        <v>0</v>
      </c>
      <c r="I36" s="119">
        <v>10</v>
      </c>
      <c r="J36" s="226" t="s">
        <v>18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270">
        <v>0</v>
      </c>
      <c r="I37" s="119">
        <v>13</v>
      </c>
      <c r="J37" s="226" t="s">
        <v>7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270">
        <v>0</v>
      </c>
      <c r="I38" s="119">
        <v>18</v>
      </c>
      <c r="J38" s="226" t="s">
        <v>24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3">
        <v>0</v>
      </c>
      <c r="I39" s="119">
        <v>20</v>
      </c>
      <c r="J39" s="226" t="s">
        <v>26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53">
        <v>0</v>
      </c>
      <c r="I40" s="119">
        <v>28</v>
      </c>
      <c r="J40" s="226" t="s">
        <v>34</v>
      </c>
      <c r="L40" s="57"/>
      <c r="M40" s="31"/>
      <c r="S40" s="31"/>
      <c r="T40" s="31"/>
      <c r="U40" s="31"/>
    </row>
    <row r="41" spans="1:30">
      <c r="H41" s="127">
        <v>0</v>
      </c>
      <c r="I41" s="119">
        <v>29</v>
      </c>
      <c r="J41" s="226" t="s">
        <v>118</v>
      </c>
      <c r="L41" s="57"/>
      <c r="M41" s="31"/>
      <c r="S41" s="31"/>
      <c r="T41" s="31"/>
      <c r="U41" s="31"/>
    </row>
    <row r="42" spans="1:30">
      <c r="H42" s="53">
        <v>0</v>
      </c>
      <c r="I42" s="119">
        <v>30</v>
      </c>
      <c r="J42" s="226" t="s">
        <v>35</v>
      </c>
      <c r="L42" s="57"/>
      <c r="M42" s="31"/>
      <c r="S42" s="31"/>
      <c r="T42" s="31"/>
      <c r="U42" s="31"/>
    </row>
    <row r="43" spans="1:30">
      <c r="H43" s="53">
        <v>0</v>
      </c>
      <c r="I43" s="119">
        <v>35</v>
      </c>
      <c r="J43" s="226" t="s">
        <v>38</v>
      </c>
      <c r="L43" s="57"/>
      <c r="M43" s="31"/>
      <c r="S43" s="37"/>
      <c r="T43" s="37"/>
      <c r="U43" s="37"/>
    </row>
    <row r="44" spans="1:30">
      <c r="H44" s="166">
        <f>SUM(H4:H43)</f>
        <v>61455</v>
      </c>
      <c r="I44" s="119"/>
      <c r="J44" s="235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4" t="s">
        <v>224</v>
      </c>
      <c r="I47" s="119"/>
      <c r="J47" s="253" t="s">
        <v>80</v>
      </c>
      <c r="K47" s="5"/>
      <c r="L47" s="419" t="s">
        <v>211</v>
      </c>
      <c r="S47" s="31"/>
      <c r="T47" s="31"/>
      <c r="U47" s="31"/>
      <c r="V47" s="31"/>
    </row>
    <row r="48" spans="1:30">
      <c r="H48" s="261" t="s">
        <v>122</v>
      </c>
      <c r="I48" s="170"/>
      <c r="J48" s="252" t="s">
        <v>57</v>
      </c>
      <c r="K48" s="246"/>
      <c r="L48" s="424" t="s">
        <v>122</v>
      </c>
      <c r="S48" s="31"/>
      <c r="T48" s="31"/>
      <c r="U48" s="31"/>
      <c r="V48" s="31"/>
    </row>
    <row r="49" spans="1:22">
      <c r="H49" s="52">
        <v>57938</v>
      </c>
      <c r="I49" s="119">
        <v>26</v>
      </c>
      <c r="J49" s="226" t="s">
        <v>32</v>
      </c>
      <c r="K49" s="5">
        <f>SUM(I49)</f>
        <v>26</v>
      </c>
      <c r="L49" s="425">
        <v>56991</v>
      </c>
      <c r="M49" s="1"/>
      <c r="N49" s="129"/>
      <c r="O49" s="129"/>
      <c r="S49" s="31"/>
      <c r="T49" s="31"/>
      <c r="U49" s="31"/>
      <c r="V49" s="31"/>
    </row>
    <row r="50" spans="1:22">
      <c r="H50" s="128">
        <v>30361</v>
      </c>
      <c r="I50" s="119">
        <v>16</v>
      </c>
      <c r="J50" s="226" t="s">
        <v>3</v>
      </c>
      <c r="K50" s="5">
        <f t="shared" ref="K50:K58" si="7">SUM(I50)</f>
        <v>16</v>
      </c>
      <c r="L50" s="425">
        <v>7227</v>
      </c>
      <c r="M50" s="31"/>
      <c r="N50" s="130"/>
      <c r="O50" s="130"/>
      <c r="S50" s="31"/>
      <c r="T50" s="31"/>
      <c r="U50" s="31"/>
      <c r="V50" s="31"/>
    </row>
    <row r="51" spans="1:22">
      <c r="H51" s="53">
        <v>9061</v>
      </c>
      <c r="I51" s="119">
        <v>33</v>
      </c>
      <c r="J51" s="226" t="s">
        <v>0</v>
      </c>
      <c r="K51" s="5">
        <f t="shared" si="7"/>
        <v>33</v>
      </c>
      <c r="L51" s="425">
        <v>11012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8837</v>
      </c>
      <c r="I52" s="119">
        <v>25</v>
      </c>
      <c r="J52" s="226" t="s">
        <v>31</v>
      </c>
      <c r="K52" s="5">
        <f t="shared" si="7"/>
        <v>25</v>
      </c>
      <c r="L52" s="425">
        <v>11729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224</v>
      </c>
      <c r="D53" s="74" t="s">
        <v>211</v>
      </c>
      <c r="E53" s="74" t="s">
        <v>55</v>
      </c>
      <c r="F53" s="74" t="s">
        <v>54</v>
      </c>
      <c r="G53" s="74" t="s">
        <v>56</v>
      </c>
      <c r="H53" s="127">
        <v>8755</v>
      </c>
      <c r="I53" s="119">
        <v>34</v>
      </c>
      <c r="J53" s="226" t="s">
        <v>1</v>
      </c>
      <c r="K53" s="5">
        <f t="shared" si="7"/>
        <v>34</v>
      </c>
      <c r="L53" s="425">
        <v>8700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6" t="s">
        <v>32</v>
      </c>
      <c r="C54" s="52">
        <f t="shared" ref="C54:C63" si="8">SUM(H49)</f>
        <v>57938</v>
      </c>
      <c r="D54" s="139">
        <f>SUM(L49)</f>
        <v>56991</v>
      </c>
      <c r="E54" s="66">
        <f t="shared" ref="E54:E64" si="9">SUM(N63/M63*100)</f>
        <v>94.860585817901992</v>
      </c>
      <c r="F54" s="66">
        <f>SUM(C54/D54*100)</f>
        <v>101.6616658770683</v>
      </c>
      <c r="G54" s="5"/>
      <c r="H54" s="127">
        <v>8410</v>
      </c>
      <c r="I54" s="119">
        <v>13</v>
      </c>
      <c r="J54" s="226" t="s">
        <v>7</v>
      </c>
      <c r="K54" s="5">
        <f t="shared" si="7"/>
        <v>13</v>
      </c>
      <c r="L54" s="425">
        <v>12405</v>
      </c>
      <c r="M54" s="31"/>
      <c r="N54" s="516"/>
      <c r="O54" s="130"/>
      <c r="S54" s="31"/>
      <c r="T54" s="31"/>
      <c r="U54" s="31"/>
      <c r="V54" s="31"/>
    </row>
    <row r="55" spans="1:22">
      <c r="A55" s="76">
        <v>2</v>
      </c>
      <c r="B55" s="226" t="s">
        <v>3</v>
      </c>
      <c r="C55" s="52">
        <f t="shared" si="8"/>
        <v>30361</v>
      </c>
      <c r="D55" s="139">
        <f t="shared" ref="D55:D64" si="10">SUM(L50)</f>
        <v>7227</v>
      </c>
      <c r="E55" s="66">
        <f t="shared" si="9"/>
        <v>464.8752105343745</v>
      </c>
      <c r="F55" s="66">
        <f t="shared" ref="F55:F64" si="11">SUM(C55/D55*100)</f>
        <v>420.10516120105154</v>
      </c>
      <c r="G55" s="5"/>
      <c r="H55" s="53">
        <v>4401</v>
      </c>
      <c r="I55" s="119">
        <v>24</v>
      </c>
      <c r="J55" s="226" t="s">
        <v>30</v>
      </c>
      <c r="K55" s="5">
        <f t="shared" si="7"/>
        <v>24</v>
      </c>
      <c r="L55" s="425">
        <v>4604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6" t="s">
        <v>0</v>
      </c>
      <c r="C56" s="52">
        <f t="shared" si="8"/>
        <v>9061</v>
      </c>
      <c r="D56" s="139">
        <f t="shared" si="10"/>
        <v>11012</v>
      </c>
      <c r="E56" s="66">
        <f t="shared" si="9"/>
        <v>94.899455383326341</v>
      </c>
      <c r="F56" s="66">
        <f t="shared" si="11"/>
        <v>82.282964039229938</v>
      </c>
      <c r="G56" s="5"/>
      <c r="H56" s="53">
        <v>3752</v>
      </c>
      <c r="I56" s="119">
        <v>36</v>
      </c>
      <c r="J56" s="226" t="s">
        <v>5</v>
      </c>
      <c r="K56" s="5">
        <f t="shared" si="7"/>
        <v>36</v>
      </c>
      <c r="L56" s="425">
        <v>2229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6" t="s">
        <v>31</v>
      </c>
      <c r="C57" s="52">
        <f t="shared" si="8"/>
        <v>8837</v>
      </c>
      <c r="D57" s="139">
        <f t="shared" si="10"/>
        <v>11729</v>
      </c>
      <c r="E57" s="66">
        <f t="shared" si="9"/>
        <v>71.151368760064415</v>
      </c>
      <c r="F57" s="66">
        <f t="shared" si="11"/>
        <v>75.343166510358941</v>
      </c>
      <c r="G57" s="5"/>
      <c r="H57" s="131">
        <v>3063</v>
      </c>
      <c r="I57" s="119">
        <v>15</v>
      </c>
      <c r="J57" s="226" t="s">
        <v>22</v>
      </c>
      <c r="K57" s="5">
        <f t="shared" si="7"/>
        <v>15</v>
      </c>
      <c r="L57" s="425">
        <v>3929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6" t="s">
        <v>1</v>
      </c>
      <c r="C58" s="52">
        <f t="shared" si="8"/>
        <v>8755</v>
      </c>
      <c r="D58" s="139">
        <f t="shared" si="10"/>
        <v>8700</v>
      </c>
      <c r="E58" s="66">
        <f t="shared" si="9"/>
        <v>92.999787550456773</v>
      </c>
      <c r="F58" s="66">
        <f t="shared" si="11"/>
        <v>100.63218390804597</v>
      </c>
      <c r="G58" s="16"/>
      <c r="H58" s="236">
        <v>2996</v>
      </c>
      <c r="I58" s="196">
        <v>40</v>
      </c>
      <c r="J58" s="229" t="s">
        <v>2</v>
      </c>
      <c r="K58" s="18">
        <f t="shared" si="7"/>
        <v>40</v>
      </c>
      <c r="L58" s="426">
        <v>8743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6" t="s">
        <v>7</v>
      </c>
      <c r="C59" s="52">
        <f t="shared" si="8"/>
        <v>8410</v>
      </c>
      <c r="D59" s="139">
        <f t="shared" si="10"/>
        <v>12405</v>
      </c>
      <c r="E59" s="66">
        <f t="shared" si="9"/>
        <v>28.574340853492796</v>
      </c>
      <c r="F59" s="66">
        <f t="shared" si="11"/>
        <v>67.795243853284973</v>
      </c>
      <c r="G59" s="5"/>
      <c r="H59" s="463">
        <v>1198</v>
      </c>
      <c r="I59" s="473">
        <v>22</v>
      </c>
      <c r="J59" s="310" t="s">
        <v>28</v>
      </c>
      <c r="K59" s="12" t="s">
        <v>76</v>
      </c>
      <c r="L59" s="427">
        <v>127823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6" t="s">
        <v>30</v>
      </c>
      <c r="C60" s="52">
        <f t="shared" si="8"/>
        <v>4401</v>
      </c>
      <c r="D60" s="139">
        <f t="shared" si="10"/>
        <v>4604</v>
      </c>
      <c r="E60" s="66">
        <f t="shared" si="9"/>
        <v>102.04034314862045</v>
      </c>
      <c r="F60" s="66">
        <f t="shared" si="11"/>
        <v>95.590790616854903</v>
      </c>
      <c r="G60" s="5"/>
      <c r="H60" s="178">
        <v>1116</v>
      </c>
      <c r="I60" s="199">
        <v>38</v>
      </c>
      <c r="J60" s="226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6" t="s">
        <v>5</v>
      </c>
      <c r="C61" s="52">
        <f t="shared" si="8"/>
        <v>3752</v>
      </c>
      <c r="D61" s="139">
        <f t="shared" si="10"/>
        <v>2229</v>
      </c>
      <c r="E61" s="66">
        <f t="shared" si="9"/>
        <v>149.12559618441972</v>
      </c>
      <c r="F61" s="66">
        <f t="shared" si="11"/>
        <v>168.3266038582324</v>
      </c>
      <c r="G61" s="15"/>
      <c r="H61" s="541">
        <v>707</v>
      </c>
      <c r="I61" s="199">
        <v>17</v>
      </c>
      <c r="J61" s="226" t="s">
        <v>23</v>
      </c>
      <c r="K61" s="61"/>
      <c r="S61" s="31"/>
      <c r="T61" s="31"/>
      <c r="U61" s="31"/>
      <c r="V61" s="31"/>
    </row>
    <row r="62" spans="1:22">
      <c r="A62" s="76">
        <v>9</v>
      </c>
      <c r="B62" s="226" t="s">
        <v>22</v>
      </c>
      <c r="C62" s="52">
        <f t="shared" si="8"/>
        <v>3063</v>
      </c>
      <c r="D62" s="139">
        <f t="shared" si="10"/>
        <v>3929</v>
      </c>
      <c r="E62" s="66">
        <f t="shared" si="9"/>
        <v>841.48351648351638</v>
      </c>
      <c r="F62" s="66">
        <f t="shared" si="11"/>
        <v>77.958768134385338</v>
      </c>
      <c r="G62" s="16"/>
      <c r="H62" s="178">
        <v>474</v>
      </c>
      <c r="I62" s="247">
        <v>21</v>
      </c>
      <c r="J62" s="5" t="s">
        <v>195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9" t="s">
        <v>2</v>
      </c>
      <c r="C63" s="458">
        <f t="shared" si="8"/>
        <v>2996</v>
      </c>
      <c r="D63" s="197">
        <f t="shared" si="10"/>
        <v>8743</v>
      </c>
      <c r="E63" s="72">
        <f t="shared" si="9"/>
        <v>41.091756960636403</v>
      </c>
      <c r="F63" s="72">
        <f t="shared" si="11"/>
        <v>34.267413931144915</v>
      </c>
      <c r="G63" s="132"/>
      <c r="H63" s="178">
        <v>240</v>
      </c>
      <c r="I63" s="119">
        <v>9</v>
      </c>
      <c r="J63" s="466" t="s">
        <v>206</v>
      </c>
      <c r="K63" s="5">
        <f>SUM(K49)</f>
        <v>26</v>
      </c>
      <c r="L63" s="226" t="s">
        <v>32</v>
      </c>
      <c r="M63" s="239">
        <v>61077</v>
      </c>
      <c r="N63" s="128">
        <f>SUM(H49)</f>
        <v>57938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141549</v>
      </c>
      <c r="D64" s="198">
        <f t="shared" si="10"/>
        <v>127823</v>
      </c>
      <c r="E64" s="85">
        <f t="shared" si="9"/>
        <v>94.927336986044139</v>
      </c>
      <c r="F64" s="85">
        <f t="shared" si="11"/>
        <v>110.73828653685173</v>
      </c>
      <c r="G64" s="84"/>
      <c r="H64" s="131">
        <v>79</v>
      </c>
      <c r="I64" s="119">
        <v>29</v>
      </c>
      <c r="J64" s="226" t="s">
        <v>118</v>
      </c>
      <c r="K64" s="5">
        <f t="shared" ref="K64:K72" si="12">SUM(K50)</f>
        <v>16</v>
      </c>
      <c r="L64" s="226" t="s">
        <v>3</v>
      </c>
      <c r="M64" s="239">
        <v>6531</v>
      </c>
      <c r="N64" s="128">
        <f t="shared" ref="N64:N72" si="13">SUM(H50)</f>
        <v>30361</v>
      </c>
      <c r="O64" s="54"/>
      <c r="S64" s="31"/>
      <c r="T64" s="31"/>
      <c r="U64" s="31"/>
      <c r="V64" s="31"/>
    </row>
    <row r="65" spans="2:22">
      <c r="H65" s="6">
        <v>76</v>
      </c>
      <c r="I65" s="119">
        <v>23</v>
      </c>
      <c r="J65" s="226" t="s">
        <v>29</v>
      </c>
      <c r="K65" s="5">
        <f t="shared" si="12"/>
        <v>33</v>
      </c>
      <c r="L65" s="226" t="s">
        <v>0</v>
      </c>
      <c r="M65" s="239">
        <v>9548</v>
      </c>
      <c r="N65" s="128">
        <f t="shared" si="13"/>
        <v>9061</v>
      </c>
      <c r="O65" s="54"/>
      <c r="S65" s="31"/>
      <c r="T65" s="31"/>
      <c r="U65" s="31"/>
      <c r="V65" s="31"/>
    </row>
    <row r="66" spans="2:22">
      <c r="H66" s="52">
        <v>39</v>
      </c>
      <c r="I66" s="119">
        <v>1</v>
      </c>
      <c r="J66" s="226" t="s">
        <v>4</v>
      </c>
      <c r="K66" s="5">
        <f t="shared" si="12"/>
        <v>25</v>
      </c>
      <c r="L66" s="226" t="s">
        <v>31</v>
      </c>
      <c r="M66" s="239">
        <v>12420</v>
      </c>
      <c r="N66" s="128">
        <f t="shared" si="13"/>
        <v>8837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20</v>
      </c>
      <c r="I67" s="119">
        <v>27</v>
      </c>
      <c r="J67" s="226" t="s">
        <v>33</v>
      </c>
      <c r="K67" s="5">
        <f t="shared" si="12"/>
        <v>34</v>
      </c>
      <c r="L67" s="226" t="s">
        <v>1</v>
      </c>
      <c r="M67" s="239">
        <v>9414</v>
      </c>
      <c r="N67" s="128">
        <f t="shared" si="13"/>
        <v>8755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15</v>
      </c>
      <c r="I68" s="119">
        <v>30</v>
      </c>
      <c r="J68" s="226" t="s">
        <v>35</v>
      </c>
      <c r="K68" s="5">
        <f t="shared" si="12"/>
        <v>13</v>
      </c>
      <c r="L68" s="226" t="s">
        <v>7</v>
      </c>
      <c r="M68" s="239">
        <v>29432</v>
      </c>
      <c r="N68" s="128">
        <f t="shared" si="13"/>
        <v>8410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9</v>
      </c>
      <c r="I69" s="119">
        <v>14</v>
      </c>
      <c r="J69" s="226" t="s">
        <v>21</v>
      </c>
      <c r="K69" s="5">
        <f t="shared" si="12"/>
        <v>24</v>
      </c>
      <c r="L69" s="226" t="s">
        <v>30</v>
      </c>
      <c r="M69" s="239">
        <v>4313</v>
      </c>
      <c r="N69" s="128">
        <f t="shared" si="13"/>
        <v>4401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2</v>
      </c>
      <c r="I70" s="119">
        <v>35</v>
      </c>
      <c r="J70" s="226" t="s">
        <v>38</v>
      </c>
      <c r="K70" s="5">
        <f t="shared" si="12"/>
        <v>36</v>
      </c>
      <c r="L70" s="226" t="s">
        <v>5</v>
      </c>
      <c r="M70" s="239">
        <v>2516</v>
      </c>
      <c r="N70" s="128">
        <f t="shared" si="13"/>
        <v>3752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464">
        <v>0</v>
      </c>
      <c r="I71" s="119">
        <v>2</v>
      </c>
      <c r="J71" s="226" t="s">
        <v>6</v>
      </c>
      <c r="K71" s="5">
        <f t="shared" si="12"/>
        <v>15</v>
      </c>
      <c r="L71" s="226" t="s">
        <v>22</v>
      </c>
      <c r="M71" s="239">
        <v>364</v>
      </c>
      <c r="N71" s="128">
        <f t="shared" si="13"/>
        <v>3063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3</v>
      </c>
      <c r="J72" s="226" t="s">
        <v>12</v>
      </c>
      <c r="K72" s="5">
        <f t="shared" si="12"/>
        <v>40</v>
      </c>
      <c r="L72" s="229" t="s">
        <v>2</v>
      </c>
      <c r="M72" s="240">
        <v>7291</v>
      </c>
      <c r="N72" s="128">
        <f t="shared" si="13"/>
        <v>2996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127">
        <v>0</v>
      </c>
      <c r="I73" s="119">
        <v>4</v>
      </c>
      <c r="J73" s="226" t="s">
        <v>13</v>
      </c>
      <c r="K73" s="52"/>
      <c r="L73" s="389" t="s">
        <v>107</v>
      </c>
      <c r="M73" s="238">
        <v>149113</v>
      </c>
      <c r="N73" s="237">
        <f>SUM(H89)</f>
        <v>141549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5</v>
      </c>
      <c r="J74" s="226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6</v>
      </c>
      <c r="J75" s="226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7</v>
      </c>
      <c r="J76" s="226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464">
        <v>0</v>
      </c>
      <c r="I77" s="119">
        <v>8</v>
      </c>
      <c r="J77" s="226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10</v>
      </c>
      <c r="J78" s="226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11</v>
      </c>
      <c r="J79" s="226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12</v>
      </c>
      <c r="J80" s="226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71">
        <v>0</v>
      </c>
      <c r="I81" s="119">
        <v>18</v>
      </c>
      <c r="J81" s="226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19</v>
      </c>
      <c r="J82" s="226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20</v>
      </c>
      <c r="J83" s="226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464">
        <v>0</v>
      </c>
      <c r="I84" s="119">
        <v>28</v>
      </c>
      <c r="J84" s="226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31</v>
      </c>
      <c r="J85" s="226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32</v>
      </c>
      <c r="J86" s="226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6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6" t="s">
        <v>41</v>
      </c>
      <c r="L88" s="57"/>
      <c r="M88" s="31"/>
      <c r="N88" s="31"/>
      <c r="O88" s="31"/>
      <c r="Q88" s="31"/>
    </row>
    <row r="89" spans="8:22">
      <c r="H89" s="167">
        <f>SUM(H49:H88)</f>
        <v>141549</v>
      </c>
      <c r="I89" s="119"/>
      <c r="J89" s="5" t="s">
        <v>112</v>
      </c>
      <c r="L89" s="57"/>
      <c r="M89" s="31"/>
      <c r="N89" s="31"/>
      <c r="O89" s="31"/>
    </row>
    <row r="90" spans="8:22">
      <c r="I90" s="234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30" sqref="M3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0" t="s">
        <v>224</v>
      </c>
      <c r="I2" s="119"/>
      <c r="J2" s="262" t="s">
        <v>126</v>
      </c>
      <c r="K2" s="5"/>
      <c r="L2" s="254" t="s">
        <v>211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1" t="s">
        <v>122</v>
      </c>
      <c r="I3" s="119"/>
      <c r="J3" s="204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19498</v>
      </c>
      <c r="I4" s="119">
        <v>33</v>
      </c>
      <c r="J4" s="40" t="s">
        <v>0</v>
      </c>
      <c r="K4" s="280">
        <f>SUM(I4)</f>
        <v>33</v>
      </c>
      <c r="L4" s="380">
        <v>12031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403">
        <v>19471</v>
      </c>
      <c r="I5" s="119">
        <v>3</v>
      </c>
      <c r="J5" s="40" t="s">
        <v>12</v>
      </c>
      <c r="K5" s="280">
        <f t="shared" ref="K5:K13" si="0">SUM(I5)</f>
        <v>3</v>
      </c>
      <c r="L5" s="380">
        <v>20796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464">
        <v>17728</v>
      </c>
      <c r="I6" s="119">
        <v>17</v>
      </c>
      <c r="J6" s="40" t="s">
        <v>23</v>
      </c>
      <c r="K6" s="280">
        <f t="shared" si="0"/>
        <v>17</v>
      </c>
      <c r="L6" s="380">
        <v>8858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16761</v>
      </c>
      <c r="I7" s="119">
        <v>31</v>
      </c>
      <c r="J7" s="40" t="s">
        <v>72</v>
      </c>
      <c r="K7" s="280">
        <f t="shared" si="0"/>
        <v>31</v>
      </c>
      <c r="L7" s="380">
        <v>14318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12514</v>
      </c>
      <c r="I8" s="119">
        <v>34</v>
      </c>
      <c r="J8" s="40" t="s">
        <v>1</v>
      </c>
      <c r="K8" s="280">
        <f t="shared" si="0"/>
        <v>34</v>
      </c>
      <c r="L8" s="380">
        <v>13173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11520</v>
      </c>
      <c r="I9" s="119">
        <v>13</v>
      </c>
      <c r="J9" s="40" t="s">
        <v>7</v>
      </c>
      <c r="K9" s="280">
        <f t="shared" si="0"/>
        <v>13</v>
      </c>
      <c r="L9" s="380">
        <v>16676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53">
        <v>11442</v>
      </c>
      <c r="I10" s="119">
        <v>40</v>
      </c>
      <c r="J10" s="40" t="s">
        <v>2</v>
      </c>
      <c r="K10" s="280">
        <f t="shared" si="0"/>
        <v>40</v>
      </c>
      <c r="L10" s="380">
        <v>11717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10792</v>
      </c>
      <c r="I11" s="119">
        <v>38</v>
      </c>
      <c r="J11" s="40" t="s">
        <v>40</v>
      </c>
      <c r="K11" s="280">
        <f t="shared" si="0"/>
        <v>38</v>
      </c>
      <c r="L11" s="380">
        <v>8592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34">
        <v>9916</v>
      </c>
      <c r="I12" s="119">
        <v>2</v>
      </c>
      <c r="J12" s="40" t="s">
        <v>6</v>
      </c>
      <c r="K12" s="280">
        <f t="shared" si="0"/>
        <v>2</v>
      </c>
      <c r="L12" s="381">
        <v>14035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29">
        <v>8996</v>
      </c>
      <c r="I13" s="196">
        <v>26</v>
      </c>
      <c r="J13" s="103" t="s">
        <v>32</v>
      </c>
      <c r="K13" s="280">
        <f t="shared" si="0"/>
        <v>26</v>
      </c>
      <c r="L13" s="381">
        <v>8088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3">
        <v>8428</v>
      </c>
      <c r="I14" s="308">
        <v>16</v>
      </c>
      <c r="J14" s="531" t="s">
        <v>3</v>
      </c>
      <c r="K14" s="151" t="s">
        <v>9</v>
      </c>
      <c r="L14" s="382">
        <v>168683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7532</v>
      </c>
      <c r="I15" s="119">
        <v>11</v>
      </c>
      <c r="J15" s="40" t="s">
        <v>19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6592</v>
      </c>
      <c r="I16" s="119">
        <v>21</v>
      </c>
      <c r="J16" s="466" t="s">
        <v>199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3021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2988</v>
      </c>
      <c r="I18" s="119">
        <v>14</v>
      </c>
      <c r="J18" s="40" t="s">
        <v>21</v>
      </c>
      <c r="K18" s="1"/>
      <c r="L18" s="263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2618</v>
      </c>
      <c r="I19" s="119">
        <v>25</v>
      </c>
      <c r="J19" s="40" t="s">
        <v>31</v>
      </c>
      <c r="K19" s="165">
        <f>SUM(I4)</f>
        <v>33</v>
      </c>
      <c r="L19" s="40" t="s">
        <v>0</v>
      </c>
      <c r="M19" s="449">
        <v>21691</v>
      </c>
      <c r="N19" s="128">
        <f>SUM(H4)</f>
        <v>19498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224</v>
      </c>
      <c r="D20" s="74" t="s">
        <v>211</v>
      </c>
      <c r="E20" s="74" t="s">
        <v>55</v>
      </c>
      <c r="F20" s="74" t="s">
        <v>54</v>
      </c>
      <c r="G20" s="75" t="s">
        <v>56</v>
      </c>
      <c r="H20" s="127">
        <v>2302</v>
      </c>
      <c r="I20" s="119">
        <v>1</v>
      </c>
      <c r="J20" s="40" t="s">
        <v>4</v>
      </c>
      <c r="K20" s="165">
        <f t="shared" ref="K20:K28" si="1">SUM(I5)</f>
        <v>3</v>
      </c>
      <c r="L20" s="40" t="s">
        <v>12</v>
      </c>
      <c r="M20" s="450">
        <v>31764</v>
      </c>
      <c r="N20" s="128">
        <f t="shared" ref="N20:N28" si="2">SUM(H5)</f>
        <v>19471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0</v>
      </c>
      <c r="C21" s="279">
        <f>SUM(H4)</f>
        <v>19498</v>
      </c>
      <c r="D21" s="9">
        <f>SUM(L4)</f>
        <v>12031</v>
      </c>
      <c r="E21" s="66">
        <f t="shared" ref="E21:E30" si="3">SUM(N19/M19*100)</f>
        <v>89.88981605274077</v>
      </c>
      <c r="F21" s="66">
        <f t="shared" ref="F21:F31" si="4">SUM(C21/D21*100)</f>
        <v>162.06466627877981</v>
      </c>
      <c r="G21" s="77"/>
      <c r="H21" s="127">
        <v>2018</v>
      </c>
      <c r="I21" s="119">
        <v>9</v>
      </c>
      <c r="J21" s="466" t="s">
        <v>208</v>
      </c>
      <c r="K21" s="165">
        <f t="shared" si="1"/>
        <v>17</v>
      </c>
      <c r="L21" s="40" t="s">
        <v>23</v>
      </c>
      <c r="M21" s="450">
        <v>21152</v>
      </c>
      <c r="N21" s="128">
        <f t="shared" si="2"/>
        <v>17728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12</v>
      </c>
      <c r="C22" s="279">
        <f t="shared" ref="C22:C30" si="5">SUM(H5)</f>
        <v>19471</v>
      </c>
      <c r="D22" s="9">
        <f t="shared" ref="D22:D30" si="6">SUM(L5)</f>
        <v>20796</v>
      </c>
      <c r="E22" s="66">
        <f t="shared" si="3"/>
        <v>61.29895479158796</v>
      </c>
      <c r="F22" s="66">
        <f t="shared" si="4"/>
        <v>93.628582419696087</v>
      </c>
      <c r="G22" s="77"/>
      <c r="H22" s="127">
        <v>834</v>
      </c>
      <c r="I22" s="119">
        <v>27</v>
      </c>
      <c r="J22" s="40" t="s">
        <v>33</v>
      </c>
      <c r="K22" s="165">
        <f t="shared" si="1"/>
        <v>31</v>
      </c>
      <c r="L22" s="40" t="s">
        <v>72</v>
      </c>
      <c r="M22" s="450">
        <v>17168</v>
      </c>
      <c r="N22" s="128">
        <f t="shared" si="2"/>
        <v>16761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23</v>
      </c>
      <c r="C23" s="301">
        <f t="shared" si="5"/>
        <v>17728</v>
      </c>
      <c r="D23" s="139">
        <f t="shared" si="6"/>
        <v>8858</v>
      </c>
      <c r="E23" s="302">
        <f t="shared" si="3"/>
        <v>83.812405446293496</v>
      </c>
      <c r="F23" s="302">
        <f t="shared" si="4"/>
        <v>200.13547076089409</v>
      </c>
      <c r="G23" s="77"/>
      <c r="H23" s="127">
        <v>530</v>
      </c>
      <c r="I23" s="119">
        <v>10</v>
      </c>
      <c r="J23" s="40" t="s">
        <v>18</v>
      </c>
      <c r="K23" s="165">
        <f t="shared" si="1"/>
        <v>34</v>
      </c>
      <c r="L23" s="40" t="s">
        <v>1</v>
      </c>
      <c r="M23" s="450">
        <v>20736</v>
      </c>
      <c r="N23" s="128">
        <f t="shared" si="2"/>
        <v>12514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72</v>
      </c>
      <c r="C24" s="279">
        <f t="shared" si="5"/>
        <v>16761</v>
      </c>
      <c r="D24" s="9">
        <f t="shared" si="6"/>
        <v>14318</v>
      </c>
      <c r="E24" s="66">
        <f t="shared" si="3"/>
        <v>97.629310344827587</v>
      </c>
      <c r="F24" s="66">
        <f t="shared" si="4"/>
        <v>117.06243888811288</v>
      </c>
      <c r="G24" s="77"/>
      <c r="H24" s="127">
        <v>494</v>
      </c>
      <c r="I24" s="119">
        <v>4</v>
      </c>
      <c r="J24" s="40" t="s">
        <v>13</v>
      </c>
      <c r="K24" s="165">
        <f t="shared" si="1"/>
        <v>13</v>
      </c>
      <c r="L24" s="40" t="s">
        <v>7</v>
      </c>
      <c r="M24" s="450">
        <v>16584</v>
      </c>
      <c r="N24" s="128">
        <f t="shared" si="2"/>
        <v>11520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1</v>
      </c>
      <c r="C25" s="279">
        <f t="shared" si="5"/>
        <v>12514</v>
      </c>
      <c r="D25" s="9">
        <f t="shared" si="6"/>
        <v>13173</v>
      </c>
      <c r="E25" s="66">
        <f t="shared" si="3"/>
        <v>60.349151234567898</v>
      </c>
      <c r="F25" s="66">
        <f t="shared" si="4"/>
        <v>94.997343050178401</v>
      </c>
      <c r="G25" s="87"/>
      <c r="H25" s="127">
        <v>382</v>
      </c>
      <c r="I25" s="119">
        <v>32</v>
      </c>
      <c r="J25" s="40" t="s">
        <v>37</v>
      </c>
      <c r="K25" s="165">
        <f t="shared" si="1"/>
        <v>40</v>
      </c>
      <c r="L25" s="40" t="s">
        <v>2</v>
      </c>
      <c r="M25" s="450">
        <v>15496</v>
      </c>
      <c r="N25" s="128">
        <f t="shared" si="2"/>
        <v>11442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</v>
      </c>
      <c r="C26" s="279">
        <f t="shared" si="5"/>
        <v>11520</v>
      </c>
      <c r="D26" s="9">
        <f t="shared" si="6"/>
        <v>16676</v>
      </c>
      <c r="E26" s="66">
        <f t="shared" si="3"/>
        <v>69.464544138929085</v>
      </c>
      <c r="F26" s="66">
        <f t="shared" si="4"/>
        <v>69.081314463900213</v>
      </c>
      <c r="G26" s="77"/>
      <c r="H26" s="127">
        <v>355</v>
      </c>
      <c r="I26" s="119">
        <v>36</v>
      </c>
      <c r="J26" s="40" t="s">
        <v>5</v>
      </c>
      <c r="K26" s="165">
        <f t="shared" si="1"/>
        <v>38</v>
      </c>
      <c r="L26" s="40" t="s">
        <v>40</v>
      </c>
      <c r="M26" s="450">
        <v>9922</v>
      </c>
      <c r="N26" s="128">
        <f t="shared" si="2"/>
        <v>10792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79">
        <f t="shared" si="5"/>
        <v>11442</v>
      </c>
      <c r="D27" s="9">
        <f t="shared" si="6"/>
        <v>11717</v>
      </c>
      <c r="E27" s="66">
        <f t="shared" si="3"/>
        <v>73.83840991223542</v>
      </c>
      <c r="F27" s="66">
        <f t="shared" si="4"/>
        <v>97.652982845438245</v>
      </c>
      <c r="G27" s="77"/>
      <c r="H27" s="127">
        <v>319</v>
      </c>
      <c r="I27" s="119">
        <v>12</v>
      </c>
      <c r="J27" s="40" t="s">
        <v>20</v>
      </c>
      <c r="K27" s="165">
        <f t="shared" si="1"/>
        <v>2</v>
      </c>
      <c r="L27" s="40" t="s">
        <v>6</v>
      </c>
      <c r="M27" s="451">
        <v>18245</v>
      </c>
      <c r="N27" s="128">
        <f t="shared" si="2"/>
        <v>9916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40</v>
      </c>
      <c r="C28" s="279">
        <f t="shared" si="5"/>
        <v>10792</v>
      </c>
      <c r="D28" s="9">
        <f t="shared" si="6"/>
        <v>8592</v>
      </c>
      <c r="E28" s="66">
        <f t="shared" si="3"/>
        <v>108.76839346905867</v>
      </c>
      <c r="F28" s="66">
        <f t="shared" si="4"/>
        <v>125.60521415270019</v>
      </c>
      <c r="G28" s="88"/>
      <c r="H28" s="127">
        <v>246</v>
      </c>
      <c r="I28" s="119">
        <v>39</v>
      </c>
      <c r="J28" s="40" t="s">
        <v>41</v>
      </c>
      <c r="K28" s="255">
        <f t="shared" si="1"/>
        <v>26</v>
      </c>
      <c r="L28" s="103" t="s">
        <v>32</v>
      </c>
      <c r="M28" s="472">
        <v>9768</v>
      </c>
      <c r="N28" s="236">
        <f t="shared" si="2"/>
        <v>8996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6</v>
      </c>
      <c r="C29" s="279">
        <f t="shared" si="5"/>
        <v>9916</v>
      </c>
      <c r="D29" s="9">
        <f t="shared" si="6"/>
        <v>14035</v>
      </c>
      <c r="E29" s="66">
        <f t="shared" si="3"/>
        <v>54.349136749794468</v>
      </c>
      <c r="F29" s="66">
        <f t="shared" si="4"/>
        <v>70.651941574634847</v>
      </c>
      <c r="G29" s="87"/>
      <c r="H29" s="127">
        <v>114</v>
      </c>
      <c r="I29" s="119">
        <v>29</v>
      </c>
      <c r="J29" s="40" t="s">
        <v>58</v>
      </c>
      <c r="K29" s="163"/>
      <c r="L29" s="163" t="s">
        <v>219</v>
      </c>
      <c r="M29" s="452">
        <v>227270</v>
      </c>
      <c r="N29" s="244">
        <f>SUM(H44)</f>
        <v>177619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32</v>
      </c>
      <c r="C30" s="279">
        <f t="shared" si="5"/>
        <v>8996</v>
      </c>
      <c r="D30" s="9">
        <f t="shared" si="6"/>
        <v>8088</v>
      </c>
      <c r="E30" s="72">
        <f t="shared" si="3"/>
        <v>92.0966420966421</v>
      </c>
      <c r="F30" s="78">
        <f t="shared" si="4"/>
        <v>111.22650840751731</v>
      </c>
      <c r="G30" s="90"/>
      <c r="H30" s="127">
        <v>71</v>
      </c>
      <c r="I30" s="119">
        <v>20</v>
      </c>
      <c r="J30" s="40" t="s">
        <v>26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177619</v>
      </c>
      <c r="D31" s="82">
        <f>SUM(L14)</f>
        <v>168683</v>
      </c>
      <c r="E31" s="85">
        <f>SUM(N29/M29*100)</f>
        <v>78.15329783957408</v>
      </c>
      <c r="F31" s="78">
        <f t="shared" si="4"/>
        <v>105.2975107153655</v>
      </c>
      <c r="G31" s="86"/>
      <c r="H31" s="127">
        <v>56</v>
      </c>
      <c r="I31" s="119">
        <v>15</v>
      </c>
      <c r="J31" s="40" t="s">
        <v>22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52">
        <v>43</v>
      </c>
      <c r="I32" s="119">
        <v>5</v>
      </c>
      <c r="J32" s="40" t="s">
        <v>14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27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9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1">
        <v>1</v>
      </c>
      <c r="I35" s="119">
        <v>30</v>
      </c>
      <c r="J35" s="40" t="s">
        <v>35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1</v>
      </c>
      <c r="I36" s="119">
        <v>37</v>
      </c>
      <c r="J36" s="40" t="s">
        <v>39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6</v>
      </c>
      <c r="J37" s="40" t="s">
        <v>15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7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8</v>
      </c>
      <c r="J39" s="40" t="s">
        <v>17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53">
        <v>0</v>
      </c>
      <c r="I40" s="119">
        <v>19</v>
      </c>
      <c r="J40" s="40" t="s">
        <v>25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22</v>
      </c>
      <c r="J41" s="40" t="s">
        <v>28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28</v>
      </c>
      <c r="J42" s="40" t="s">
        <v>34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403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177619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4" t="s">
        <v>224</v>
      </c>
      <c r="I48" s="119"/>
      <c r="J48" s="265" t="s">
        <v>105</v>
      </c>
      <c r="K48" s="5"/>
      <c r="L48" s="454" t="s">
        <v>211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4" t="s">
        <v>11</v>
      </c>
      <c r="K49" s="5"/>
      <c r="L49" s="454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28">
        <v>20272</v>
      </c>
      <c r="I50" s="119">
        <v>16</v>
      </c>
      <c r="J50" s="40" t="s">
        <v>3</v>
      </c>
      <c r="K50" s="447">
        <f>SUM(I50)</f>
        <v>16</v>
      </c>
      <c r="L50" s="455">
        <v>23781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2826</v>
      </c>
      <c r="I51" s="119">
        <v>25</v>
      </c>
      <c r="J51" s="40" t="s">
        <v>31</v>
      </c>
      <c r="K51" s="447">
        <f t="shared" ref="K51:K59" si="7">SUM(I51)</f>
        <v>25</v>
      </c>
      <c r="L51" s="456">
        <v>435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2343</v>
      </c>
      <c r="I52" s="119">
        <v>26</v>
      </c>
      <c r="J52" s="40" t="s">
        <v>32</v>
      </c>
      <c r="K52" s="447">
        <f t="shared" si="7"/>
        <v>26</v>
      </c>
      <c r="L52" s="456">
        <v>2800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224</v>
      </c>
      <c r="D53" s="74" t="s">
        <v>211</v>
      </c>
      <c r="E53" s="74" t="s">
        <v>55</v>
      </c>
      <c r="F53" s="74" t="s">
        <v>54</v>
      </c>
      <c r="G53" s="75" t="s">
        <v>56</v>
      </c>
      <c r="H53" s="127">
        <v>1402</v>
      </c>
      <c r="I53" s="119">
        <v>38</v>
      </c>
      <c r="J53" s="40" t="s">
        <v>40</v>
      </c>
      <c r="K53" s="447">
        <f t="shared" si="7"/>
        <v>38</v>
      </c>
      <c r="L53" s="456">
        <v>1061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20272</v>
      </c>
      <c r="D54" s="139">
        <f>SUM(L50)</f>
        <v>23781</v>
      </c>
      <c r="E54" s="66">
        <f t="shared" ref="E54:E63" si="8">SUM(N67/M67*100)</f>
        <v>77.34157414825836</v>
      </c>
      <c r="F54" s="66">
        <f t="shared" ref="F54:F61" si="9">SUM(C54/D54*100)</f>
        <v>85.244522938480301</v>
      </c>
      <c r="G54" s="77"/>
      <c r="H54" s="127">
        <v>1100</v>
      </c>
      <c r="I54" s="119">
        <v>33</v>
      </c>
      <c r="J54" s="40" t="s">
        <v>0</v>
      </c>
      <c r="K54" s="447">
        <f t="shared" si="7"/>
        <v>33</v>
      </c>
      <c r="L54" s="456">
        <v>327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31</v>
      </c>
      <c r="C55" s="52">
        <f t="shared" ref="C55:C63" si="10">SUM(H51)</f>
        <v>2826</v>
      </c>
      <c r="D55" s="139">
        <f t="shared" ref="D55:D63" si="11">SUM(L51)</f>
        <v>435</v>
      </c>
      <c r="E55" s="66">
        <f t="shared" si="8"/>
        <v>229.38311688311691</v>
      </c>
      <c r="F55" s="66">
        <f t="shared" si="9"/>
        <v>649.65517241379314</v>
      </c>
      <c r="G55" s="77"/>
      <c r="H55" s="53">
        <v>496</v>
      </c>
      <c r="I55" s="119">
        <v>34</v>
      </c>
      <c r="J55" s="40" t="s">
        <v>1</v>
      </c>
      <c r="K55" s="447">
        <f t="shared" si="7"/>
        <v>34</v>
      </c>
      <c r="L55" s="456">
        <v>777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32</v>
      </c>
      <c r="C56" s="52">
        <f t="shared" si="10"/>
        <v>2343</v>
      </c>
      <c r="D56" s="139">
        <f t="shared" si="11"/>
        <v>2800</v>
      </c>
      <c r="E56" s="66">
        <f t="shared" si="8"/>
        <v>67.230989956958396</v>
      </c>
      <c r="F56" s="66">
        <f t="shared" si="9"/>
        <v>83.678571428571431</v>
      </c>
      <c r="G56" s="77"/>
      <c r="H56" s="53">
        <v>472</v>
      </c>
      <c r="I56" s="119">
        <v>31</v>
      </c>
      <c r="J56" s="40" t="s">
        <v>130</v>
      </c>
      <c r="K56" s="447">
        <f t="shared" si="7"/>
        <v>31</v>
      </c>
      <c r="L56" s="456">
        <v>641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1402</v>
      </c>
      <c r="D57" s="139">
        <f t="shared" si="11"/>
        <v>1061</v>
      </c>
      <c r="E57" s="66">
        <f t="shared" si="8"/>
        <v>109.9607843137255</v>
      </c>
      <c r="F57" s="66">
        <f t="shared" si="9"/>
        <v>132.13949104618285</v>
      </c>
      <c r="G57" s="77"/>
      <c r="H57" s="53">
        <v>460</v>
      </c>
      <c r="I57" s="119">
        <v>40</v>
      </c>
      <c r="J57" s="40" t="s">
        <v>2</v>
      </c>
      <c r="K57" s="447">
        <f t="shared" si="7"/>
        <v>40</v>
      </c>
      <c r="L57" s="456">
        <v>1439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0</v>
      </c>
      <c r="C58" s="52">
        <f t="shared" si="10"/>
        <v>1100</v>
      </c>
      <c r="D58" s="139">
        <f t="shared" si="11"/>
        <v>327</v>
      </c>
      <c r="E58" s="66">
        <f t="shared" si="8"/>
        <v>104.46343779677112</v>
      </c>
      <c r="F58" s="66">
        <f t="shared" si="9"/>
        <v>336.39143730886849</v>
      </c>
      <c r="G58" s="87"/>
      <c r="H58" s="53">
        <v>457</v>
      </c>
      <c r="I58" s="119">
        <v>36</v>
      </c>
      <c r="J58" s="40" t="s">
        <v>5</v>
      </c>
      <c r="K58" s="447">
        <f t="shared" si="7"/>
        <v>36</v>
      </c>
      <c r="L58" s="456">
        <v>145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496</v>
      </c>
      <c r="D59" s="139">
        <f t="shared" si="11"/>
        <v>777</v>
      </c>
      <c r="E59" s="66">
        <f t="shared" si="8"/>
        <v>81.983471074380162</v>
      </c>
      <c r="F59" s="66">
        <f t="shared" si="9"/>
        <v>63.835263835263831</v>
      </c>
      <c r="G59" s="77"/>
      <c r="H59" s="542">
        <v>286</v>
      </c>
      <c r="I59" s="196">
        <v>14</v>
      </c>
      <c r="J59" s="103" t="s">
        <v>21</v>
      </c>
      <c r="K59" s="448">
        <f t="shared" si="7"/>
        <v>14</v>
      </c>
      <c r="L59" s="457">
        <v>399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22">
        <v>7</v>
      </c>
      <c r="B60" s="40" t="s">
        <v>72</v>
      </c>
      <c r="C60" s="128">
        <f t="shared" si="10"/>
        <v>472</v>
      </c>
      <c r="D60" s="139">
        <f t="shared" si="11"/>
        <v>641</v>
      </c>
      <c r="E60" s="302">
        <f t="shared" si="8"/>
        <v>96.326530612244895</v>
      </c>
      <c r="F60" s="302">
        <f t="shared" si="9"/>
        <v>73.634945397815912</v>
      </c>
      <c r="G60" s="523"/>
      <c r="H60" s="532">
        <v>254</v>
      </c>
      <c r="I60" s="308">
        <v>24</v>
      </c>
      <c r="J60" s="543" t="s">
        <v>30</v>
      </c>
      <c r="K60" s="524" t="s">
        <v>9</v>
      </c>
      <c r="L60" s="525">
        <v>33101</v>
      </c>
      <c r="M60" s="526"/>
      <c r="N60" s="130"/>
      <c r="Q60" s="129"/>
      <c r="R60" s="526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</v>
      </c>
      <c r="C61" s="52">
        <f t="shared" si="10"/>
        <v>460</v>
      </c>
      <c r="D61" s="139">
        <f t="shared" si="11"/>
        <v>1439</v>
      </c>
      <c r="E61" s="66">
        <f t="shared" si="8"/>
        <v>90.551181102362193</v>
      </c>
      <c r="F61" s="66">
        <f t="shared" si="9"/>
        <v>31.966643502432245</v>
      </c>
      <c r="G61" s="88"/>
      <c r="H61" s="53">
        <v>169</v>
      </c>
      <c r="I61" s="119">
        <v>13</v>
      </c>
      <c r="J61" s="40" t="s">
        <v>7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5</v>
      </c>
      <c r="C62" s="52">
        <f t="shared" si="10"/>
        <v>457</v>
      </c>
      <c r="D62" s="139">
        <f t="shared" si="11"/>
        <v>145</v>
      </c>
      <c r="E62" s="66">
        <f t="shared" si="8"/>
        <v>44.980314960629919</v>
      </c>
      <c r="F62" s="66">
        <f>SUM(C62/D62*100)</f>
        <v>315.17241379310343</v>
      </c>
      <c r="G62" s="87"/>
      <c r="H62" s="403">
        <v>119</v>
      </c>
      <c r="I62" s="119">
        <v>15</v>
      </c>
      <c r="J62" s="40" t="s">
        <v>22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21</v>
      </c>
      <c r="C63" s="52">
        <f t="shared" si="10"/>
        <v>286</v>
      </c>
      <c r="D63" s="139">
        <f t="shared" si="11"/>
        <v>399</v>
      </c>
      <c r="E63" s="72">
        <f t="shared" si="8"/>
        <v>47.666666666666671</v>
      </c>
      <c r="F63" s="72">
        <f>SUM(C63/D63*100)</f>
        <v>71.679197994987462</v>
      </c>
      <c r="G63" s="90"/>
      <c r="H63" s="127">
        <v>101</v>
      </c>
      <c r="I63" s="119">
        <v>19</v>
      </c>
      <c r="J63" s="40" t="s">
        <v>25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30962</v>
      </c>
      <c r="D64" s="82">
        <f>SUM(L60)</f>
        <v>33101</v>
      </c>
      <c r="E64" s="85">
        <f>SUM(N77/M77*100)</f>
        <v>83.09046507259211</v>
      </c>
      <c r="F64" s="85">
        <f>SUM(C64/D64*100)</f>
        <v>93.537959578260484</v>
      </c>
      <c r="G64" s="86"/>
      <c r="H64" s="487">
        <v>80</v>
      </c>
      <c r="I64" s="119">
        <v>9</v>
      </c>
      <c r="J64" s="466" t="s">
        <v>208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67</v>
      </c>
      <c r="I65" s="119">
        <v>17</v>
      </c>
      <c r="J65" s="40" t="s">
        <v>23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49</v>
      </c>
      <c r="I66" s="119">
        <v>1</v>
      </c>
      <c r="J66" s="40" t="s">
        <v>4</v>
      </c>
      <c r="K66" s="1"/>
      <c r="L66" s="266" t="s">
        <v>105</v>
      </c>
      <c r="M66" s="480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5</v>
      </c>
      <c r="I67" s="119">
        <v>29</v>
      </c>
      <c r="J67" s="40" t="s">
        <v>58</v>
      </c>
      <c r="K67" s="5">
        <f>SUM(I50)</f>
        <v>16</v>
      </c>
      <c r="L67" s="40" t="s">
        <v>3</v>
      </c>
      <c r="M67" s="241">
        <v>26211</v>
      </c>
      <c r="N67" s="128">
        <f>SUM(H50)</f>
        <v>20272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4</v>
      </c>
      <c r="I68" s="119">
        <v>23</v>
      </c>
      <c r="J68" s="40" t="s">
        <v>29</v>
      </c>
      <c r="K68" s="5">
        <f t="shared" ref="K68:K76" si="12">SUM(I51)</f>
        <v>25</v>
      </c>
      <c r="L68" s="40" t="s">
        <v>31</v>
      </c>
      <c r="M68" s="242">
        <v>1232</v>
      </c>
      <c r="N68" s="128">
        <f t="shared" ref="N68:N76" si="13">SUM(H51)</f>
        <v>2826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127">
        <v>0</v>
      </c>
      <c r="I69" s="119">
        <v>2</v>
      </c>
      <c r="J69" s="40" t="s">
        <v>6</v>
      </c>
      <c r="K69" s="5">
        <f t="shared" si="12"/>
        <v>26</v>
      </c>
      <c r="L69" s="40" t="s">
        <v>32</v>
      </c>
      <c r="M69" s="242">
        <v>3485</v>
      </c>
      <c r="N69" s="128">
        <f t="shared" si="13"/>
        <v>2343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38</v>
      </c>
      <c r="L70" s="40" t="s">
        <v>40</v>
      </c>
      <c r="M70" s="242">
        <v>1275</v>
      </c>
      <c r="N70" s="128">
        <f t="shared" si="13"/>
        <v>1402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4</v>
      </c>
      <c r="J71" s="40" t="s">
        <v>13</v>
      </c>
      <c r="K71" s="5">
        <f t="shared" si="12"/>
        <v>33</v>
      </c>
      <c r="L71" s="40" t="s">
        <v>0</v>
      </c>
      <c r="M71" s="242">
        <v>1053</v>
      </c>
      <c r="N71" s="128">
        <f t="shared" si="13"/>
        <v>1100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34</v>
      </c>
      <c r="L72" s="40" t="s">
        <v>1</v>
      </c>
      <c r="M72" s="242">
        <v>605</v>
      </c>
      <c r="N72" s="128">
        <f t="shared" si="13"/>
        <v>496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127">
        <v>0</v>
      </c>
      <c r="I73" s="119">
        <v>6</v>
      </c>
      <c r="J73" s="40" t="s">
        <v>15</v>
      </c>
      <c r="K73" s="5">
        <f t="shared" si="12"/>
        <v>31</v>
      </c>
      <c r="L73" s="40" t="s">
        <v>72</v>
      </c>
      <c r="M73" s="242">
        <v>490</v>
      </c>
      <c r="N73" s="128">
        <f t="shared" si="13"/>
        <v>472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40</v>
      </c>
      <c r="L74" s="40" t="s">
        <v>2</v>
      </c>
      <c r="M74" s="242">
        <v>508</v>
      </c>
      <c r="N74" s="128">
        <f t="shared" si="13"/>
        <v>460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36</v>
      </c>
      <c r="L75" s="40" t="s">
        <v>5</v>
      </c>
      <c r="M75" s="242">
        <v>1016</v>
      </c>
      <c r="N75" s="128">
        <f t="shared" si="13"/>
        <v>457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127">
        <v>0</v>
      </c>
      <c r="I76" s="119">
        <v>10</v>
      </c>
      <c r="J76" s="40" t="s">
        <v>18</v>
      </c>
      <c r="K76" s="18">
        <f t="shared" si="12"/>
        <v>14</v>
      </c>
      <c r="L76" s="103" t="s">
        <v>21</v>
      </c>
      <c r="M76" s="243">
        <v>600</v>
      </c>
      <c r="N76" s="236">
        <f t="shared" si="13"/>
        <v>286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3" t="s">
        <v>70</v>
      </c>
      <c r="M77" s="415">
        <v>37263</v>
      </c>
      <c r="N77" s="244">
        <f>SUM(H90)</f>
        <v>30962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128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87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30</v>
      </c>
      <c r="J85" s="40" t="s">
        <v>35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32</v>
      </c>
      <c r="J86" s="40" t="s">
        <v>37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35</v>
      </c>
      <c r="J87" s="40" t="s">
        <v>38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127">
        <v>0</v>
      </c>
      <c r="I88" s="119">
        <v>37</v>
      </c>
      <c r="J88" s="40" t="s">
        <v>39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30962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L45" sqref="L45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7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4" t="s">
        <v>228</v>
      </c>
      <c r="I2" s="5"/>
      <c r="J2" s="257" t="s">
        <v>124</v>
      </c>
      <c r="K2" s="117"/>
      <c r="L2" s="438" t="s">
        <v>214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4" t="s">
        <v>11</v>
      </c>
      <c r="K3" s="117"/>
      <c r="L3" s="439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22007</v>
      </c>
      <c r="I4" s="119">
        <v>34</v>
      </c>
      <c r="J4" s="227" t="s">
        <v>1</v>
      </c>
      <c r="K4" s="169">
        <f>SUM(I4)</f>
        <v>34</v>
      </c>
      <c r="L4" s="431">
        <v>18872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21215</v>
      </c>
      <c r="I5" s="119">
        <v>33</v>
      </c>
      <c r="J5" s="227" t="s">
        <v>0</v>
      </c>
      <c r="K5" s="169">
        <f t="shared" ref="K5:K13" si="0">SUM(I5)</f>
        <v>33</v>
      </c>
      <c r="L5" s="432">
        <v>21654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9495</v>
      </c>
      <c r="I6" s="119">
        <v>40</v>
      </c>
      <c r="J6" s="227" t="s">
        <v>2</v>
      </c>
      <c r="K6" s="169">
        <f t="shared" si="0"/>
        <v>40</v>
      </c>
      <c r="L6" s="432">
        <v>15870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9019</v>
      </c>
      <c r="I7" s="119">
        <v>13</v>
      </c>
      <c r="J7" s="227" t="s">
        <v>7</v>
      </c>
      <c r="K7" s="169">
        <f t="shared" si="0"/>
        <v>13</v>
      </c>
      <c r="L7" s="432">
        <v>4579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6792</v>
      </c>
      <c r="I8" s="119">
        <v>9</v>
      </c>
      <c r="J8" s="488" t="s">
        <v>207</v>
      </c>
      <c r="K8" s="169">
        <f t="shared" si="0"/>
        <v>9</v>
      </c>
      <c r="L8" s="432">
        <v>7034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5917</v>
      </c>
      <c r="I9" s="119">
        <v>24</v>
      </c>
      <c r="J9" s="227" t="s">
        <v>30</v>
      </c>
      <c r="K9" s="169">
        <f t="shared" si="0"/>
        <v>24</v>
      </c>
      <c r="L9" s="432">
        <v>5523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5457</v>
      </c>
      <c r="I10" s="119">
        <v>36</v>
      </c>
      <c r="J10" s="227" t="s">
        <v>5</v>
      </c>
      <c r="K10" s="169">
        <f t="shared" si="0"/>
        <v>36</v>
      </c>
      <c r="L10" s="432">
        <v>3839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1928</v>
      </c>
      <c r="I11" s="119">
        <v>25</v>
      </c>
      <c r="J11" s="227" t="s">
        <v>31</v>
      </c>
      <c r="K11" s="169">
        <f t="shared" si="0"/>
        <v>25</v>
      </c>
      <c r="L11" s="432">
        <v>2332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1776</v>
      </c>
      <c r="I12" s="119">
        <v>16</v>
      </c>
      <c r="J12" s="227" t="s">
        <v>3</v>
      </c>
      <c r="K12" s="169">
        <f t="shared" si="0"/>
        <v>16</v>
      </c>
      <c r="L12" s="432">
        <v>15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6">
        <v>1430</v>
      </c>
      <c r="I13" s="196">
        <v>12</v>
      </c>
      <c r="J13" s="307" t="s">
        <v>20</v>
      </c>
      <c r="K13" s="256">
        <f t="shared" si="0"/>
        <v>12</v>
      </c>
      <c r="L13" s="440">
        <v>1400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536">
        <v>1404</v>
      </c>
      <c r="I14" s="308">
        <v>22</v>
      </c>
      <c r="J14" s="309" t="s">
        <v>28</v>
      </c>
      <c r="K14" s="117" t="s">
        <v>9</v>
      </c>
      <c r="L14" s="441">
        <v>86357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938</v>
      </c>
      <c r="I15" s="119">
        <v>17</v>
      </c>
      <c r="J15" s="227" t="s">
        <v>23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806</v>
      </c>
      <c r="I16" s="119">
        <v>26</v>
      </c>
      <c r="J16" s="227" t="s">
        <v>32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674</v>
      </c>
      <c r="I17" s="119">
        <v>21</v>
      </c>
      <c r="J17" s="227" t="s">
        <v>27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535">
        <v>551</v>
      </c>
      <c r="I18" s="119">
        <v>6</v>
      </c>
      <c r="J18" s="227" t="s">
        <v>15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475</v>
      </c>
      <c r="I19" s="119">
        <v>31</v>
      </c>
      <c r="J19" s="119" t="s">
        <v>188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320</v>
      </c>
      <c r="I20" s="119">
        <v>38</v>
      </c>
      <c r="J20" s="227" t="s">
        <v>40</v>
      </c>
      <c r="K20" s="169">
        <f>SUM(I4)</f>
        <v>34</v>
      </c>
      <c r="L20" s="227" t="s">
        <v>1</v>
      </c>
      <c r="M20" s="442">
        <v>29042</v>
      </c>
      <c r="N20" s="128">
        <f>SUM(H4)</f>
        <v>22007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224</v>
      </c>
      <c r="D21" s="74" t="s">
        <v>211</v>
      </c>
      <c r="E21" s="74" t="s">
        <v>55</v>
      </c>
      <c r="F21" s="74" t="s">
        <v>54</v>
      </c>
      <c r="G21" s="75" t="s">
        <v>56</v>
      </c>
      <c r="H21" s="127">
        <v>210</v>
      </c>
      <c r="I21" s="119">
        <v>14</v>
      </c>
      <c r="J21" s="227" t="s">
        <v>21</v>
      </c>
      <c r="K21" s="169">
        <f t="shared" ref="K21:K29" si="1">SUM(I5)</f>
        <v>33</v>
      </c>
      <c r="L21" s="227" t="s">
        <v>0</v>
      </c>
      <c r="M21" s="443">
        <v>29596</v>
      </c>
      <c r="N21" s="128">
        <f t="shared" ref="N21:N29" si="2">SUM(H5)</f>
        <v>21215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7" t="s">
        <v>1</v>
      </c>
      <c r="C22" s="52">
        <f>SUM(H4)</f>
        <v>22007</v>
      </c>
      <c r="D22" s="139">
        <f>SUM(L4)</f>
        <v>18872</v>
      </c>
      <c r="E22" s="70">
        <f t="shared" ref="E22:E31" si="3">SUM(N20/M20*100)</f>
        <v>75.776461676193094</v>
      </c>
      <c r="F22" s="66">
        <f t="shared" ref="F22:F32" si="4">SUM(C22/D22*100)</f>
        <v>116.61191182704536</v>
      </c>
      <c r="G22" s="77"/>
      <c r="H22" s="127">
        <v>180</v>
      </c>
      <c r="I22" s="119">
        <v>18</v>
      </c>
      <c r="J22" s="227" t="s">
        <v>24</v>
      </c>
      <c r="K22" s="169">
        <f t="shared" si="1"/>
        <v>40</v>
      </c>
      <c r="L22" s="227" t="s">
        <v>2</v>
      </c>
      <c r="M22" s="443">
        <v>11373</v>
      </c>
      <c r="N22" s="128">
        <f t="shared" si="2"/>
        <v>9495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7" t="s">
        <v>0</v>
      </c>
      <c r="C23" s="52">
        <f t="shared" ref="C23:C31" si="5">SUM(H5)</f>
        <v>21215</v>
      </c>
      <c r="D23" s="139">
        <f t="shared" ref="D23:D31" si="6">SUM(L5)</f>
        <v>21654</v>
      </c>
      <c r="E23" s="70">
        <f t="shared" si="3"/>
        <v>71.681984051898908</v>
      </c>
      <c r="F23" s="66">
        <f t="shared" si="4"/>
        <v>97.97266094024198</v>
      </c>
      <c r="G23" s="77"/>
      <c r="H23" s="403">
        <v>109</v>
      </c>
      <c r="I23" s="119">
        <v>11</v>
      </c>
      <c r="J23" s="227" t="s">
        <v>19</v>
      </c>
      <c r="K23" s="169">
        <f t="shared" si="1"/>
        <v>13</v>
      </c>
      <c r="L23" s="227" t="s">
        <v>7</v>
      </c>
      <c r="M23" s="443">
        <v>5419</v>
      </c>
      <c r="N23" s="128">
        <f t="shared" si="2"/>
        <v>9019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7" t="s">
        <v>2</v>
      </c>
      <c r="C24" s="52">
        <f t="shared" si="5"/>
        <v>9495</v>
      </c>
      <c r="D24" s="139">
        <f t="shared" si="6"/>
        <v>15870</v>
      </c>
      <c r="E24" s="70">
        <f t="shared" si="3"/>
        <v>83.487206541809542</v>
      </c>
      <c r="F24" s="66">
        <f t="shared" si="4"/>
        <v>59.829867674858228</v>
      </c>
      <c r="G24" s="77"/>
      <c r="H24" s="127">
        <v>81</v>
      </c>
      <c r="I24" s="119">
        <v>2</v>
      </c>
      <c r="J24" s="227" t="s">
        <v>6</v>
      </c>
      <c r="K24" s="169">
        <f t="shared" si="1"/>
        <v>9</v>
      </c>
      <c r="L24" s="488" t="s">
        <v>206</v>
      </c>
      <c r="M24" s="443">
        <v>7333</v>
      </c>
      <c r="N24" s="128">
        <f t="shared" si="2"/>
        <v>6792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7" t="s">
        <v>7</v>
      </c>
      <c r="C25" s="52">
        <f t="shared" si="5"/>
        <v>9019</v>
      </c>
      <c r="D25" s="139">
        <f t="shared" si="6"/>
        <v>4579</v>
      </c>
      <c r="E25" s="70">
        <f t="shared" si="3"/>
        <v>166.432921203174</v>
      </c>
      <c r="F25" s="66">
        <f t="shared" si="4"/>
        <v>196.96440270801486</v>
      </c>
      <c r="G25" s="77"/>
      <c r="H25" s="127">
        <v>51</v>
      </c>
      <c r="I25" s="119">
        <v>20</v>
      </c>
      <c r="J25" s="227" t="s">
        <v>26</v>
      </c>
      <c r="K25" s="169">
        <f t="shared" si="1"/>
        <v>24</v>
      </c>
      <c r="L25" s="227" t="s">
        <v>30</v>
      </c>
      <c r="M25" s="443">
        <v>6798</v>
      </c>
      <c r="N25" s="128">
        <f t="shared" si="2"/>
        <v>5917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88" t="s">
        <v>206</v>
      </c>
      <c r="C26" s="52">
        <f t="shared" si="5"/>
        <v>6792</v>
      </c>
      <c r="D26" s="139">
        <f t="shared" si="6"/>
        <v>7034</v>
      </c>
      <c r="E26" s="70">
        <f t="shared" si="3"/>
        <v>92.622391926905763</v>
      </c>
      <c r="F26" s="66">
        <f t="shared" si="4"/>
        <v>96.5595678134774</v>
      </c>
      <c r="G26" s="87"/>
      <c r="H26" s="127">
        <v>37</v>
      </c>
      <c r="I26" s="119">
        <v>32</v>
      </c>
      <c r="J26" s="227" t="s">
        <v>37</v>
      </c>
      <c r="K26" s="169">
        <f t="shared" si="1"/>
        <v>36</v>
      </c>
      <c r="L26" s="227" t="s">
        <v>5</v>
      </c>
      <c r="M26" s="443">
        <v>6885</v>
      </c>
      <c r="N26" s="128">
        <f t="shared" si="2"/>
        <v>5457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7" t="s">
        <v>30</v>
      </c>
      <c r="C27" s="52">
        <f t="shared" si="5"/>
        <v>5917</v>
      </c>
      <c r="D27" s="139">
        <f t="shared" si="6"/>
        <v>5523</v>
      </c>
      <c r="E27" s="70">
        <f t="shared" si="3"/>
        <v>87.040305972344811</v>
      </c>
      <c r="F27" s="66">
        <f t="shared" si="4"/>
        <v>107.13380409197899</v>
      </c>
      <c r="G27" s="91"/>
      <c r="H27" s="127">
        <v>36</v>
      </c>
      <c r="I27" s="119">
        <v>29</v>
      </c>
      <c r="J27" s="227" t="s">
        <v>118</v>
      </c>
      <c r="K27" s="169">
        <f t="shared" si="1"/>
        <v>25</v>
      </c>
      <c r="L27" s="227" t="s">
        <v>31</v>
      </c>
      <c r="M27" s="443">
        <v>2409</v>
      </c>
      <c r="N27" s="128">
        <f t="shared" si="2"/>
        <v>1928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7" t="s">
        <v>5</v>
      </c>
      <c r="C28" s="52">
        <f t="shared" si="5"/>
        <v>5457</v>
      </c>
      <c r="D28" s="139">
        <f t="shared" si="6"/>
        <v>3839</v>
      </c>
      <c r="E28" s="70">
        <f t="shared" si="3"/>
        <v>79.259259259259267</v>
      </c>
      <c r="F28" s="66">
        <f t="shared" si="4"/>
        <v>142.14639228965876</v>
      </c>
      <c r="G28" s="77"/>
      <c r="H28" s="127">
        <v>35</v>
      </c>
      <c r="I28" s="119">
        <v>1</v>
      </c>
      <c r="J28" s="227" t="s">
        <v>4</v>
      </c>
      <c r="K28" s="169">
        <f t="shared" si="1"/>
        <v>16</v>
      </c>
      <c r="L28" s="227" t="s">
        <v>3</v>
      </c>
      <c r="M28" s="443">
        <v>750</v>
      </c>
      <c r="N28" s="128">
        <f t="shared" si="2"/>
        <v>1776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7" t="s">
        <v>31</v>
      </c>
      <c r="C29" s="52">
        <f t="shared" si="5"/>
        <v>1928</v>
      </c>
      <c r="D29" s="139">
        <f t="shared" si="6"/>
        <v>2332</v>
      </c>
      <c r="E29" s="70">
        <f t="shared" si="3"/>
        <v>80.033208800332091</v>
      </c>
      <c r="F29" s="66">
        <f t="shared" si="4"/>
        <v>82.675814751286453</v>
      </c>
      <c r="G29" s="88"/>
      <c r="H29" s="127">
        <v>35</v>
      </c>
      <c r="I29" s="119">
        <v>4</v>
      </c>
      <c r="J29" s="227" t="s">
        <v>13</v>
      </c>
      <c r="K29" s="256">
        <f t="shared" si="1"/>
        <v>12</v>
      </c>
      <c r="L29" s="307" t="s">
        <v>20</v>
      </c>
      <c r="M29" s="444">
        <v>2860</v>
      </c>
      <c r="N29" s="128">
        <f t="shared" si="2"/>
        <v>1430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7" t="s">
        <v>3</v>
      </c>
      <c r="C30" s="52">
        <f t="shared" si="5"/>
        <v>1776</v>
      </c>
      <c r="D30" s="139">
        <f t="shared" si="6"/>
        <v>15</v>
      </c>
      <c r="E30" s="70">
        <f t="shared" si="3"/>
        <v>236.79999999999998</v>
      </c>
      <c r="F30" s="66">
        <f t="shared" si="4"/>
        <v>11840</v>
      </c>
      <c r="G30" s="87"/>
      <c r="H30" s="403">
        <v>21</v>
      </c>
      <c r="I30" s="119">
        <v>15</v>
      </c>
      <c r="J30" s="227" t="s">
        <v>22</v>
      </c>
      <c r="K30" s="163"/>
      <c r="L30" s="462" t="s">
        <v>132</v>
      </c>
      <c r="M30" s="445">
        <v>109983</v>
      </c>
      <c r="N30" s="128">
        <f>SUM(H44)</f>
        <v>91041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7" t="s">
        <v>20</v>
      </c>
      <c r="C31" s="52">
        <f t="shared" si="5"/>
        <v>1430</v>
      </c>
      <c r="D31" s="139">
        <f t="shared" si="6"/>
        <v>1400</v>
      </c>
      <c r="E31" s="71">
        <f t="shared" si="3"/>
        <v>50</v>
      </c>
      <c r="F31" s="78">
        <f t="shared" si="4"/>
        <v>102.14285714285714</v>
      </c>
      <c r="G31" s="90"/>
      <c r="H31" s="127">
        <v>19</v>
      </c>
      <c r="I31" s="119">
        <v>28</v>
      </c>
      <c r="J31" s="227" t="s">
        <v>34</v>
      </c>
      <c r="K31" s="54"/>
      <c r="L31" s="299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91041</v>
      </c>
      <c r="D32" s="82">
        <f>SUM(L14)</f>
        <v>86357</v>
      </c>
      <c r="E32" s="83">
        <f>SUM(N30/M30*100)</f>
        <v>82.777338315921554</v>
      </c>
      <c r="F32" s="78">
        <f t="shared" si="4"/>
        <v>105.42399573861991</v>
      </c>
      <c r="G32" s="86"/>
      <c r="H32" s="128">
        <v>18</v>
      </c>
      <c r="I32" s="119">
        <v>27</v>
      </c>
      <c r="J32" s="227" t="s">
        <v>33</v>
      </c>
      <c r="K32" s="54"/>
      <c r="L32" s="298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5</v>
      </c>
      <c r="I33" s="119">
        <v>39</v>
      </c>
      <c r="J33" s="227" t="s">
        <v>41</v>
      </c>
      <c r="K33" s="54"/>
      <c r="L33" s="298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1">
        <v>0</v>
      </c>
      <c r="I34" s="119">
        <v>3</v>
      </c>
      <c r="J34" s="227" t="s">
        <v>12</v>
      </c>
      <c r="K34" s="54"/>
      <c r="L34" s="298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5</v>
      </c>
      <c r="J35" s="227" t="s">
        <v>14</v>
      </c>
      <c r="K35" s="54"/>
      <c r="L35" s="298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7</v>
      </c>
      <c r="J36" s="227" t="s">
        <v>16</v>
      </c>
      <c r="K36" s="54"/>
      <c r="L36" s="298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403">
        <v>0</v>
      </c>
      <c r="I37" s="119">
        <v>8</v>
      </c>
      <c r="J37" s="227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7" t="s">
        <v>18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19</v>
      </c>
      <c r="J39" s="227" t="s">
        <v>25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23</v>
      </c>
      <c r="J40" s="227" t="s">
        <v>29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7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7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7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91041</v>
      </c>
      <c r="I44" s="5"/>
      <c r="J44" s="226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8" t="s">
        <v>224</v>
      </c>
      <c r="I48" s="5"/>
      <c r="J48" s="253" t="s">
        <v>127</v>
      </c>
      <c r="K48" s="117"/>
      <c r="L48" s="417" t="s">
        <v>214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4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21855</v>
      </c>
      <c r="I50" s="227">
        <v>40</v>
      </c>
      <c r="J50" s="226" t="s">
        <v>2</v>
      </c>
      <c r="K50" s="172">
        <f>SUM(I50)</f>
        <v>40</v>
      </c>
      <c r="L50" s="418">
        <v>17911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16664</v>
      </c>
      <c r="I51" s="227">
        <v>17</v>
      </c>
      <c r="J51" s="226" t="s">
        <v>23</v>
      </c>
      <c r="K51" s="172">
        <f t="shared" ref="K51:K59" si="7">SUM(I51)</f>
        <v>17</v>
      </c>
      <c r="L51" s="418">
        <v>12991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16476</v>
      </c>
      <c r="I52" s="227">
        <v>16</v>
      </c>
      <c r="J52" s="226" t="s">
        <v>3</v>
      </c>
      <c r="K52" s="172">
        <f t="shared" si="7"/>
        <v>16</v>
      </c>
      <c r="L52" s="418">
        <v>18396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15718</v>
      </c>
      <c r="I53" s="227">
        <v>26</v>
      </c>
      <c r="J53" s="226" t="s">
        <v>32</v>
      </c>
      <c r="K53" s="172">
        <f t="shared" si="7"/>
        <v>26</v>
      </c>
      <c r="L53" s="418">
        <v>18323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224</v>
      </c>
      <c r="D54" s="74" t="s">
        <v>211</v>
      </c>
      <c r="E54" s="74" t="s">
        <v>55</v>
      </c>
      <c r="F54" s="74" t="s">
        <v>54</v>
      </c>
      <c r="G54" s="75" t="s">
        <v>56</v>
      </c>
      <c r="H54" s="127">
        <v>14781</v>
      </c>
      <c r="I54" s="227">
        <v>36</v>
      </c>
      <c r="J54" s="226" t="s">
        <v>5</v>
      </c>
      <c r="K54" s="172">
        <f t="shared" si="7"/>
        <v>36</v>
      </c>
      <c r="L54" s="418">
        <v>15561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6" t="s">
        <v>2</v>
      </c>
      <c r="C55" s="52">
        <f>SUM(H50)</f>
        <v>21855</v>
      </c>
      <c r="D55" s="9">
        <f t="shared" ref="D55:D64" si="8">SUM(L50)</f>
        <v>17911</v>
      </c>
      <c r="E55" s="66">
        <f>SUM(N66/M66*100)</f>
        <v>88.866750701419107</v>
      </c>
      <c r="F55" s="66">
        <f t="shared" ref="F55:F65" si="9">SUM(C55/D55*100)</f>
        <v>122.01998771704538</v>
      </c>
      <c r="G55" s="77"/>
      <c r="H55" s="127">
        <v>13087</v>
      </c>
      <c r="I55" s="227">
        <v>24</v>
      </c>
      <c r="J55" s="226" t="s">
        <v>30</v>
      </c>
      <c r="K55" s="172">
        <f t="shared" si="7"/>
        <v>24</v>
      </c>
      <c r="L55" s="418">
        <v>12889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6" t="s">
        <v>23</v>
      </c>
      <c r="C56" s="52">
        <f t="shared" ref="C56:C64" si="10">SUM(H51)</f>
        <v>16664</v>
      </c>
      <c r="D56" s="9">
        <f t="shared" si="8"/>
        <v>12991</v>
      </c>
      <c r="E56" s="66">
        <f t="shared" ref="E56:E65" si="11">SUM(N67/M67*100)</f>
        <v>103.53525939732837</v>
      </c>
      <c r="F56" s="66">
        <f t="shared" si="9"/>
        <v>128.27342006004156</v>
      </c>
      <c r="G56" s="77"/>
      <c r="H56" s="127">
        <v>11423</v>
      </c>
      <c r="I56" s="227">
        <v>38</v>
      </c>
      <c r="J56" s="226" t="s">
        <v>40</v>
      </c>
      <c r="K56" s="172">
        <f t="shared" si="7"/>
        <v>38</v>
      </c>
      <c r="L56" s="418">
        <v>12895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6" t="s">
        <v>3</v>
      </c>
      <c r="C57" s="52">
        <f t="shared" si="10"/>
        <v>16476</v>
      </c>
      <c r="D57" s="9">
        <f t="shared" si="8"/>
        <v>18396</v>
      </c>
      <c r="E57" s="66">
        <f t="shared" si="11"/>
        <v>98.164918970448042</v>
      </c>
      <c r="F57" s="66">
        <f t="shared" si="9"/>
        <v>89.56294846705805</v>
      </c>
      <c r="G57" s="77"/>
      <c r="H57" s="127">
        <v>7013</v>
      </c>
      <c r="I57" s="227">
        <v>33</v>
      </c>
      <c r="J57" s="226" t="s">
        <v>0</v>
      </c>
      <c r="K57" s="172">
        <f t="shared" si="7"/>
        <v>33</v>
      </c>
      <c r="L57" s="418">
        <v>6086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6" t="s">
        <v>32</v>
      </c>
      <c r="C58" s="52">
        <f t="shared" si="10"/>
        <v>15718</v>
      </c>
      <c r="D58" s="9">
        <f t="shared" si="8"/>
        <v>18323</v>
      </c>
      <c r="E58" s="66">
        <f t="shared" si="11"/>
        <v>81.685895437064758</v>
      </c>
      <c r="F58" s="66">
        <f t="shared" si="9"/>
        <v>85.782895814004263</v>
      </c>
      <c r="G58" s="77"/>
      <c r="H58" s="453">
        <v>5792</v>
      </c>
      <c r="I58" s="307">
        <v>37</v>
      </c>
      <c r="J58" s="229" t="s">
        <v>39</v>
      </c>
      <c r="K58" s="172">
        <f t="shared" si="7"/>
        <v>37</v>
      </c>
      <c r="L58" s="416">
        <v>3901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6" t="s">
        <v>5</v>
      </c>
      <c r="C59" s="52">
        <f t="shared" si="10"/>
        <v>14781</v>
      </c>
      <c r="D59" s="9">
        <f t="shared" si="8"/>
        <v>15561</v>
      </c>
      <c r="E59" s="66">
        <f t="shared" si="11"/>
        <v>77.733368393373652</v>
      </c>
      <c r="F59" s="66">
        <f t="shared" si="9"/>
        <v>94.987468671679196</v>
      </c>
      <c r="G59" s="87"/>
      <c r="H59" s="453">
        <v>5625</v>
      </c>
      <c r="I59" s="229">
        <v>25</v>
      </c>
      <c r="J59" s="229" t="s">
        <v>31</v>
      </c>
      <c r="K59" s="172">
        <f t="shared" si="7"/>
        <v>25</v>
      </c>
      <c r="L59" s="416">
        <v>5638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6" t="s">
        <v>30</v>
      </c>
      <c r="C60" s="52">
        <f t="shared" si="10"/>
        <v>13087</v>
      </c>
      <c r="D60" s="9">
        <f t="shared" si="8"/>
        <v>12889</v>
      </c>
      <c r="E60" s="66">
        <f t="shared" si="11"/>
        <v>84.263730603309511</v>
      </c>
      <c r="F60" s="66">
        <f t="shared" si="9"/>
        <v>101.53619365350299</v>
      </c>
      <c r="G60" s="77"/>
      <c r="H60" s="544">
        <v>3245</v>
      </c>
      <c r="I60" s="309">
        <v>30</v>
      </c>
      <c r="J60" s="310" t="s">
        <v>121</v>
      </c>
      <c r="K60" s="117" t="s">
        <v>9</v>
      </c>
      <c r="L60" s="420">
        <v>141196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6" t="s">
        <v>40</v>
      </c>
      <c r="C61" s="52">
        <f t="shared" si="10"/>
        <v>11423</v>
      </c>
      <c r="D61" s="9">
        <f t="shared" si="8"/>
        <v>12895</v>
      </c>
      <c r="E61" s="66">
        <f t="shared" si="11"/>
        <v>91.846908418428882</v>
      </c>
      <c r="F61" s="66">
        <f t="shared" si="9"/>
        <v>88.584722760759988</v>
      </c>
      <c r="G61" s="77"/>
      <c r="H61" s="127">
        <v>2781</v>
      </c>
      <c r="I61" s="226">
        <v>15</v>
      </c>
      <c r="J61" s="226" t="s">
        <v>22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6" t="s">
        <v>0</v>
      </c>
      <c r="C62" s="52">
        <f t="shared" si="10"/>
        <v>7013</v>
      </c>
      <c r="D62" s="9">
        <f t="shared" si="8"/>
        <v>6086</v>
      </c>
      <c r="E62" s="66">
        <f t="shared" si="11"/>
        <v>306.37833114897336</v>
      </c>
      <c r="F62" s="66">
        <f t="shared" si="9"/>
        <v>115.23167926388433</v>
      </c>
      <c r="G62" s="88"/>
      <c r="H62" s="127">
        <v>2475</v>
      </c>
      <c r="I62" s="227">
        <v>34</v>
      </c>
      <c r="J62" s="226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9" t="s">
        <v>39</v>
      </c>
      <c r="C63" s="52">
        <f t="shared" si="10"/>
        <v>5792</v>
      </c>
      <c r="D63" s="9">
        <f t="shared" si="8"/>
        <v>3901</v>
      </c>
      <c r="E63" s="66">
        <f t="shared" si="11"/>
        <v>140.95887077147725</v>
      </c>
      <c r="F63" s="66">
        <f t="shared" si="9"/>
        <v>148.47475006408612</v>
      </c>
      <c r="G63" s="87"/>
      <c r="H63" s="127">
        <v>1867</v>
      </c>
      <c r="I63" s="226">
        <v>18</v>
      </c>
      <c r="J63" s="226" t="s">
        <v>24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9" t="s">
        <v>31</v>
      </c>
      <c r="C64" s="52">
        <f t="shared" si="10"/>
        <v>5625</v>
      </c>
      <c r="D64" s="9">
        <f t="shared" si="8"/>
        <v>5638</v>
      </c>
      <c r="E64" s="72">
        <f t="shared" si="11"/>
        <v>77.650469353948097</v>
      </c>
      <c r="F64" s="66">
        <f t="shared" si="9"/>
        <v>99.769421780773328</v>
      </c>
      <c r="G64" s="90"/>
      <c r="H64" s="171">
        <v>1260</v>
      </c>
      <c r="I64" s="227">
        <v>14</v>
      </c>
      <c r="J64" s="226" t="s">
        <v>21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146211</v>
      </c>
      <c r="D65" s="82">
        <f>SUM(L60)</f>
        <v>141196</v>
      </c>
      <c r="E65" s="85">
        <f t="shared" si="11"/>
        <v>92.980559494813946</v>
      </c>
      <c r="F65" s="85">
        <f t="shared" si="9"/>
        <v>103.55180033428708</v>
      </c>
      <c r="G65" s="86"/>
      <c r="H65" s="128">
        <v>1245</v>
      </c>
      <c r="I65" s="226">
        <v>39</v>
      </c>
      <c r="J65" s="226" t="s">
        <v>41</v>
      </c>
      <c r="K65" s="1"/>
      <c r="L65" s="267" t="s">
        <v>127</v>
      </c>
      <c r="M65" s="201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1194</v>
      </c>
      <c r="I66" s="227">
        <v>35</v>
      </c>
      <c r="J66" s="226" t="s">
        <v>38</v>
      </c>
      <c r="K66" s="165">
        <f>SUM(I50)</f>
        <v>40</v>
      </c>
      <c r="L66" s="226" t="s">
        <v>2</v>
      </c>
      <c r="M66" s="430">
        <v>24593</v>
      </c>
      <c r="N66" s="128">
        <f>SUM(H50)</f>
        <v>21855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403">
        <v>1002</v>
      </c>
      <c r="I67" s="226">
        <v>11</v>
      </c>
      <c r="J67" s="226" t="s">
        <v>19</v>
      </c>
      <c r="K67" s="165">
        <f t="shared" ref="K67:K75" si="12">SUM(I51)</f>
        <v>17</v>
      </c>
      <c r="L67" s="226" t="s">
        <v>23</v>
      </c>
      <c r="M67" s="428">
        <v>16095</v>
      </c>
      <c r="N67" s="128">
        <f t="shared" ref="N67:N75" si="13">SUM(H51)</f>
        <v>16664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894</v>
      </c>
      <c r="I68" s="227">
        <v>29</v>
      </c>
      <c r="J68" s="226" t="s">
        <v>118</v>
      </c>
      <c r="K68" s="165">
        <f t="shared" si="12"/>
        <v>16</v>
      </c>
      <c r="L68" s="226" t="s">
        <v>3</v>
      </c>
      <c r="M68" s="428">
        <v>16784</v>
      </c>
      <c r="N68" s="128">
        <f t="shared" si="13"/>
        <v>16476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595</v>
      </c>
      <c r="I69" s="226">
        <v>21</v>
      </c>
      <c r="J69" s="226" t="s">
        <v>27</v>
      </c>
      <c r="K69" s="165">
        <f t="shared" si="12"/>
        <v>26</v>
      </c>
      <c r="L69" s="226" t="s">
        <v>32</v>
      </c>
      <c r="M69" s="428">
        <v>19242</v>
      </c>
      <c r="N69" s="128">
        <f t="shared" si="13"/>
        <v>15718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403</v>
      </c>
      <c r="I70" s="226">
        <v>1</v>
      </c>
      <c r="J70" s="226" t="s">
        <v>4</v>
      </c>
      <c r="K70" s="165">
        <f t="shared" si="12"/>
        <v>36</v>
      </c>
      <c r="L70" s="226" t="s">
        <v>5</v>
      </c>
      <c r="M70" s="428">
        <v>19015</v>
      </c>
      <c r="N70" s="128">
        <f t="shared" si="13"/>
        <v>14781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364</v>
      </c>
      <c r="I71" s="226">
        <v>13</v>
      </c>
      <c r="J71" s="226" t="s">
        <v>7</v>
      </c>
      <c r="K71" s="165">
        <f t="shared" si="12"/>
        <v>24</v>
      </c>
      <c r="L71" s="226" t="s">
        <v>30</v>
      </c>
      <c r="M71" s="428">
        <v>15531</v>
      </c>
      <c r="N71" s="128">
        <f t="shared" si="13"/>
        <v>13087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403">
        <v>141</v>
      </c>
      <c r="I72" s="226">
        <v>9</v>
      </c>
      <c r="J72" s="466" t="s">
        <v>207</v>
      </c>
      <c r="K72" s="165">
        <f t="shared" si="12"/>
        <v>38</v>
      </c>
      <c r="L72" s="226" t="s">
        <v>40</v>
      </c>
      <c r="M72" s="428">
        <v>12437</v>
      </c>
      <c r="N72" s="128">
        <f t="shared" si="13"/>
        <v>11423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106</v>
      </c>
      <c r="I73" s="226">
        <v>28</v>
      </c>
      <c r="J73" s="226" t="s">
        <v>34</v>
      </c>
      <c r="K73" s="165">
        <f t="shared" si="12"/>
        <v>33</v>
      </c>
      <c r="L73" s="226" t="s">
        <v>0</v>
      </c>
      <c r="M73" s="428">
        <v>2289</v>
      </c>
      <c r="N73" s="128">
        <f t="shared" si="13"/>
        <v>7013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83</v>
      </c>
      <c r="I74" s="226">
        <v>4</v>
      </c>
      <c r="J74" s="226" t="s">
        <v>13</v>
      </c>
      <c r="K74" s="165">
        <f t="shared" si="12"/>
        <v>37</v>
      </c>
      <c r="L74" s="229" t="s">
        <v>39</v>
      </c>
      <c r="M74" s="429">
        <v>4109</v>
      </c>
      <c r="N74" s="128">
        <f t="shared" si="13"/>
        <v>5792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403">
        <v>83</v>
      </c>
      <c r="I75" s="226">
        <v>22</v>
      </c>
      <c r="J75" s="226" t="s">
        <v>28</v>
      </c>
      <c r="K75" s="165">
        <f t="shared" si="12"/>
        <v>25</v>
      </c>
      <c r="L75" s="229" t="s">
        <v>31</v>
      </c>
      <c r="M75" s="429">
        <v>7244</v>
      </c>
      <c r="N75" s="236">
        <f t="shared" si="13"/>
        <v>5625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23</v>
      </c>
      <c r="I76" s="226">
        <v>27</v>
      </c>
      <c r="J76" s="226" t="s">
        <v>33</v>
      </c>
      <c r="K76" s="5"/>
      <c r="L76" s="462" t="s">
        <v>132</v>
      </c>
      <c r="M76" s="475">
        <v>157249</v>
      </c>
      <c r="N76" s="244">
        <f>SUM(H90)</f>
        <v>146211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16</v>
      </c>
      <c r="I77" s="226">
        <v>23</v>
      </c>
      <c r="J77" s="226" t="s">
        <v>29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0</v>
      </c>
      <c r="I78" s="226">
        <v>2</v>
      </c>
      <c r="J78" s="226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403">
        <v>0</v>
      </c>
      <c r="I79" s="226">
        <v>3</v>
      </c>
      <c r="J79" s="226" t="s">
        <v>12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1">
        <v>0</v>
      </c>
      <c r="I80" s="226">
        <v>5</v>
      </c>
      <c r="J80" s="226" t="s">
        <v>14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6">
        <v>6</v>
      </c>
      <c r="J81" s="226" t="s">
        <v>15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6">
        <v>7</v>
      </c>
      <c r="J82" s="226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403">
        <v>0</v>
      </c>
      <c r="I83" s="226">
        <v>8</v>
      </c>
      <c r="J83" s="226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6">
        <v>10</v>
      </c>
      <c r="J84" s="226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7">
        <v>12</v>
      </c>
      <c r="J85" s="227" t="s">
        <v>20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6">
        <v>19</v>
      </c>
      <c r="J86" s="226" t="s">
        <v>25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270">
        <v>0</v>
      </c>
      <c r="I87" s="226">
        <v>20</v>
      </c>
      <c r="J87" s="226" t="s">
        <v>26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6">
        <v>31</v>
      </c>
      <c r="J88" s="226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6">
        <v>32</v>
      </c>
      <c r="J89" s="226" t="s">
        <v>37</v>
      </c>
      <c r="K89" s="54"/>
      <c r="L89" s="31"/>
    </row>
    <row r="90" spans="8:30" ht="13.5" customHeight="1">
      <c r="H90" s="166">
        <f>SUM(H50:H89)</f>
        <v>146211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G63" sqref="G63"/>
    </sheetView>
  </sheetViews>
  <sheetFormatPr defaultRowHeight="13.5"/>
  <cols>
    <col min="1" max="1" width="5.625" style="311" customWidth="1"/>
    <col min="2" max="2" width="19.5" style="311" customWidth="1"/>
    <col min="3" max="4" width="13.25" style="311" customWidth="1"/>
    <col min="5" max="5" width="11.875" style="311" customWidth="1"/>
    <col min="6" max="6" width="15.125" style="311" customWidth="1"/>
    <col min="7" max="7" width="15" style="311" customWidth="1"/>
    <col min="8" max="8" width="15.5" style="311" customWidth="1"/>
    <col min="9" max="9" width="18.375" style="311" customWidth="1"/>
    <col min="10" max="10" width="17.125" style="311" customWidth="1"/>
    <col min="11" max="11" width="18.5" style="311" customWidth="1"/>
    <col min="12" max="12" width="16.875" style="311" customWidth="1"/>
    <col min="13" max="13" width="15.125" style="311" customWidth="1"/>
    <col min="14" max="16384" width="9" style="311"/>
  </cols>
  <sheetData>
    <row r="1" spans="1:12" ht="22.5" customHeight="1">
      <c r="A1" s="571" t="s">
        <v>229</v>
      </c>
      <c r="B1" s="572"/>
      <c r="C1" s="572"/>
      <c r="D1" s="572"/>
      <c r="E1" s="572"/>
      <c r="F1" s="572"/>
      <c r="G1" s="572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7" t="s">
        <v>224</v>
      </c>
      <c r="J2" s="407" t="s">
        <v>224</v>
      </c>
      <c r="K2" s="411" t="s">
        <v>211</v>
      </c>
      <c r="L2" s="411" t="s">
        <v>234</v>
      </c>
    </row>
    <row r="3" spans="1:12">
      <c r="I3" s="40" t="s">
        <v>85</v>
      </c>
      <c r="J3" s="408">
        <v>161877</v>
      </c>
      <c r="K3" s="547" t="s">
        <v>85</v>
      </c>
      <c r="L3" s="412">
        <v>156503</v>
      </c>
    </row>
    <row r="4" spans="1:12">
      <c r="I4" s="5" t="s">
        <v>88</v>
      </c>
      <c r="J4" s="408">
        <v>105825</v>
      </c>
      <c r="K4" s="548" t="s">
        <v>88</v>
      </c>
      <c r="L4" s="412">
        <v>88497</v>
      </c>
    </row>
    <row r="5" spans="1:12">
      <c r="I5" s="18" t="s">
        <v>106</v>
      </c>
      <c r="J5" s="408">
        <v>101348</v>
      </c>
      <c r="K5" s="549" t="s">
        <v>106</v>
      </c>
      <c r="L5" s="412">
        <v>96558</v>
      </c>
    </row>
    <row r="6" spans="1:12">
      <c r="I6" s="18" t="s">
        <v>117</v>
      </c>
      <c r="J6" s="408">
        <v>96560</v>
      </c>
      <c r="K6" s="549" t="s">
        <v>117</v>
      </c>
      <c r="L6" s="412">
        <v>69090</v>
      </c>
    </row>
    <row r="7" spans="1:12">
      <c r="I7" s="18" t="s">
        <v>114</v>
      </c>
      <c r="J7" s="408">
        <v>68998</v>
      </c>
      <c r="K7" s="549" t="s">
        <v>114</v>
      </c>
      <c r="L7" s="412">
        <v>69840</v>
      </c>
    </row>
    <row r="8" spans="1:12">
      <c r="I8" s="18" t="s">
        <v>157</v>
      </c>
      <c r="J8" s="408">
        <v>57152</v>
      </c>
      <c r="K8" s="549" t="s">
        <v>157</v>
      </c>
      <c r="L8" s="412">
        <v>51217</v>
      </c>
    </row>
    <row r="9" spans="1:12">
      <c r="I9" s="18" t="s">
        <v>87</v>
      </c>
      <c r="J9" s="408">
        <v>51687</v>
      </c>
      <c r="K9" s="549" t="s">
        <v>87</v>
      </c>
      <c r="L9" s="412">
        <v>57094</v>
      </c>
    </row>
    <row r="10" spans="1:12">
      <c r="I10" s="18" t="s">
        <v>108</v>
      </c>
      <c r="J10" s="408">
        <v>51579</v>
      </c>
      <c r="K10" s="549" t="s">
        <v>108</v>
      </c>
      <c r="L10" s="412">
        <v>62262</v>
      </c>
    </row>
    <row r="11" spans="1:12">
      <c r="I11" s="18" t="s">
        <v>111</v>
      </c>
      <c r="J11" s="408">
        <v>44508</v>
      </c>
      <c r="K11" s="549" t="s">
        <v>111</v>
      </c>
      <c r="L11" s="412">
        <v>32371</v>
      </c>
    </row>
    <row r="12" spans="1:12" ht="14.25" thickBot="1">
      <c r="I12" s="18" t="s">
        <v>109</v>
      </c>
      <c r="J12" s="409">
        <v>44109</v>
      </c>
      <c r="K12" s="549" t="s">
        <v>109</v>
      </c>
      <c r="L12" s="413">
        <v>37499</v>
      </c>
    </row>
    <row r="13" spans="1:12" ht="15.75" thickTop="1" thickBot="1">
      <c r="A13" s="65"/>
      <c r="B13" s="212"/>
      <c r="C13" s="313"/>
      <c r="D13" s="314"/>
      <c r="E13" s="65"/>
      <c r="F13" s="39"/>
      <c r="G13" s="39"/>
      <c r="I13" s="120" t="s">
        <v>8</v>
      </c>
      <c r="J13" s="446">
        <v>1098259</v>
      </c>
      <c r="K13" s="35" t="s">
        <v>9</v>
      </c>
      <c r="L13" s="176">
        <v>1044456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5" t="s">
        <v>230</v>
      </c>
      <c r="K23" s="492" t="s">
        <v>230</v>
      </c>
      <c r="L23" s="22" t="s">
        <v>71</v>
      </c>
      <c r="M23" s="8"/>
    </row>
    <row r="24" spans="9:14">
      <c r="I24" s="408">
        <f t="shared" ref="I24:I33" si="0">SUM(J3)</f>
        <v>161877</v>
      </c>
      <c r="J24" s="40" t="s">
        <v>85</v>
      </c>
      <c r="K24" s="408">
        <f>SUM(I24)</f>
        <v>161877</v>
      </c>
      <c r="L24" s="545">
        <v>159087</v>
      </c>
      <c r="M24" s="141"/>
      <c r="N24" s="1"/>
    </row>
    <row r="25" spans="9:14">
      <c r="I25" s="408">
        <f t="shared" si="0"/>
        <v>105825</v>
      </c>
      <c r="J25" s="5" t="s">
        <v>88</v>
      </c>
      <c r="K25" s="408">
        <f t="shared" ref="K25:K33" si="1">SUM(I25)</f>
        <v>105825</v>
      </c>
      <c r="L25" s="545">
        <v>96217</v>
      </c>
      <c r="M25" s="179"/>
      <c r="N25" s="1"/>
    </row>
    <row r="26" spans="9:14">
      <c r="I26" s="408">
        <f t="shared" si="0"/>
        <v>101348</v>
      </c>
      <c r="J26" s="18" t="s">
        <v>106</v>
      </c>
      <c r="K26" s="408">
        <f t="shared" si="1"/>
        <v>101348</v>
      </c>
      <c r="L26" s="545">
        <v>105968</v>
      </c>
      <c r="M26" s="141"/>
      <c r="N26" s="1"/>
    </row>
    <row r="27" spans="9:14">
      <c r="I27" s="408">
        <f t="shared" si="0"/>
        <v>96560</v>
      </c>
      <c r="J27" s="18" t="s">
        <v>117</v>
      </c>
      <c r="K27" s="408">
        <f t="shared" si="1"/>
        <v>96560</v>
      </c>
      <c r="L27" s="545">
        <v>97450</v>
      </c>
      <c r="M27" s="141"/>
      <c r="N27" s="1"/>
    </row>
    <row r="28" spans="9:14">
      <c r="I28" s="408">
        <f t="shared" si="0"/>
        <v>68998</v>
      </c>
      <c r="J28" s="18" t="s">
        <v>114</v>
      </c>
      <c r="K28" s="408">
        <f t="shared" si="1"/>
        <v>68998</v>
      </c>
      <c r="L28" s="545">
        <v>64485</v>
      </c>
      <c r="M28" s="141"/>
      <c r="N28" s="2"/>
    </row>
    <row r="29" spans="9:14">
      <c r="I29" s="408">
        <f t="shared" si="0"/>
        <v>57152</v>
      </c>
      <c r="J29" s="18" t="s">
        <v>157</v>
      </c>
      <c r="K29" s="408">
        <f t="shared" si="1"/>
        <v>57152</v>
      </c>
      <c r="L29" s="545">
        <v>57002</v>
      </c>
      <c r="M29" s="141"/>
      <c r="N29" s="1"/>
    </row>
    <row r="30" spans="9:14">
      <c r="I30" s="408">
        <f t="shared" si="0"/>
        <v>51687</v>
      </c>
      <c r="J30" s="18" t="s">
        <v>87</v>
      </c>
      <c r="K30" s="408">
        <f t="shared" si="1"/>
        <v>51687</v>
      </c>
      <c r="L30" s="545">
        <v>49794</v>
      </c>
      <c r="M30" s="141"/>
      <c r="N30" s="1"/>
    </row>
    <row r="31" spans="9:14">
      <c r="I31" s="408">
        <f t="shared" si="0"/>
        <v>51579</v>
      </c>
      <c r="J31" s="18" t="s">
        <v>108</v>
      </c>
      <c r="K31" s="408">
        <f t="shared" si="1"/>
        <v>51579</v>
      </c>
      <c r="L31" s="545">
        <v>47753</v>
      </c>
      <c r="M31" s="141"/>
      <c r="N31" s="1"/>
    </row>
    <row r="32" spans="9:14">
      <c r="I32" s="408">
        <f t="shared" si="0"/>
        <v>44508</v>
      </c>
      <c r="J32" s="18" t="s">
        <v>111</v>
      </c>
      <c r="K32" s="408">
        <f t="shared" si="1"/>
        <v>44508</v>
      </c>
      <c r="L32" s="545">
        <v>46126</v>
      </c>
      <c r="M32" s="141"/>
      <c r="N32" s="37"/>
    </row>
    <row r="33" spans="8:14">
      <c r="I33" s="408">
        <f t="shared" si="0"/>
        <v>44109</v>
      </c>
      <c r="J33" s="18" t="s">
        <v>109</v>
      </c>
      <c r="K33" s="408">
        <f t="shared" si="1"/>
        <v>44109</v>
      </c>
      <c r="L33" s="546">
        <v>42429</v>
      </c>
      <c r="M33" s="141"/>
      <c r="N33" s="37"/>
    </row>
    <row r="34" spans="8:14" ht="14.25" thickBot="1">
      <c r="H34" s="8"/>
      <c r="I34" s="173">
        <f>SUM(J13-(I24+I25+I26+I27+I28+I29+I30+I31+I32+I33))</f>
        <v>314616</v>
      </c>
      <c r="J34" s="108" t="s">
        <v>134</v>
      </c>
      <c r="K34" s="173">
        <f>SUM(I34)</f>
        <v>314616</v>
      </c>
      <c r="L34" s="173" t="s">
        <v>86</v>
      </c>
    </row>
    <row r="35" spans="8:14" ht="15.75" thickTop="1" thickBot="1">
      <c r="H35" s="8"/>
      <c r="I35" s="468">
        <f>SUM(I24:I34)</f>
        <v>1098259</v>
      </c>
      <c r="J35" s="192" t="s">
        <v>9</v>
      </c>
      <c r="K35" s="174">
        <f>SUM(J13)</f>
        <v>1098259</v>
      </c>
      <c r="L35" s="194">
        <v>1118677</v>
      </c>
    </row>
    <row r="36" spans="8:14" ht="14.25" thickTop="1"/>
    <row r="37" spans="8:14">
      <c r="I37" s="465" t="s">
        <v>215</v>
      </c>
      <c r="J37" s="65"/>
      <c r="K37" s="492" t="s">
        <v>215</v>
      </c>
    </row>
    <row r="38" spans="8:14">
      <c r="I38" s="412">
        <f>SUM(L3)</f>
        <v>156503</v>
      </c>
      <c r="J38" s="40" t="s">
        <v>85</v>
      </c>
      <c r="K38" s="412">
        <f>SUM(I38)</f>
        <v>156503</v>
      </c>
    </row>
    <row r="39" spans="8:14">
      <c r="I39" s="412">
        <f t="shared" ref="I39:I47" si="2">SUM(L4)</f>
        <v>88497</v>
      </c>
      <c r="J39" s="5" t="s">
        <v>88</v>
      </c>
      <c r="K39" s="412">
        <f t="shared" ref="K39:K47" si="3">SUM(I39)</f>
        <v>88497</v>
      </c>
    </row>
    <row r="40" spans="8:14">
      <c r="I40" s="412">
        <f t="shared" si="2"/>
        <v>96558</v>
      </c>
      <c r="J40" s="18" t="s">
        <v>106</v>
      </c>
      <c r="K40" s="412">
        <f t="shared" si="3"/>
        <v>96558</v>
      </c>
    </row>
    <row r="41" spans="8:14">
      <c r="I41" s="412">
        <f t="shared" si="2"/>
        <v>69090</v>
      </c>
      <c r="J41" s="18" t="s">
        <v>117</v>
      </c>
      <c r="K41" s="412">
        <f t="shared" si="3"/>
        <v>69090</v>
      </c>
    </row>
    <row r="42" spans="8:14">
      <c r="I42" s="412">
        <f t="shared" si="2"/>
        <v>69840</v>
      </c>
      <c r="J42" s="18" t="s">
        <v>114</v>
      </c>
      <c r="K42" s="412">
        <f t="shared" si="3"/>
        <v>69840</v>
      </c>
    </row>
    <row r="43" spans="8:14">
      <c r="I43" s="412">
        <f>SUM(L8)</f>
        <v>51217</v>
      </c>
      <c r="J43" s="18" t="s">
        <v>157</v>
      </c>
      <c r="K43" s="412">
        <f t="shared" si="3"/>
        <v>51217</v>
      </c>
    </row>
    <row r="44" spans="8:14">
      <c r="I44" s="412">
        <f t="shared" si="2"/>
        <v>57094</v>
      </c>
      <c r="J44" s="18" t="s">
        <v>87</v>
      </c>
      <c r="K44" s="412">
        <f t="shared" si="3"/>
        <v>57094</v>
      </c>
    </row>
    <row r="45" spans="8:14">
      <c r="I45" s="412">
        <f>SUM(L10)</f>
        <v>62262</v>
      </c>
      <c r="J45" s="18" t="s">
        <v>108</v>
      </c>
      <c r="K45" s="412">
        <f t="shared" si="3"/>
        <v>62262</v>
      </c>
    </row>
    <row r="46" spans="8:14">
      <c r="I46" s="412">
        <f t="shared" si="2"/>
        <v>32371</v>
      </c>
      <c r="J46" s="18" t="s">
        <v>111</v>
      </c>
      <c r="K46" s="412">
        <f t="shared" si="3"/>
        <v>32371</v>
      </c>
      <c r="M46" s="8"/>
    </row>
    <row r="47" spans="8:14" ht="14.25" thickBot="1">
      <c r="I47" s="412">
        <f t="shared" si="2"/>
        <v>37499</v>
      </c>
      <c r="J47" s="18" t="s">
        <v>109</v>
      </c>
      <c r="K47" s="412">
        <f t="shared" si="3"/>
        <v>37499</v>
      </c>
      <c r="M47" s="8"/>
    </row>
    <row r="48" spans="8:14" ht="15" thickTop="1" thickBot="1">
      <c r="I48" s="157">
        <f>SUM(L13-(I38+I39+I40+I41+I42+I43+I44+I45+I46+I47))</f>
        <v>323525</v>
      </c>
      <c r="J48" s="103" t="s">
        <v>134</v>
      </c>
      <c r="K48" s="158">
        <f>SUM(I48)</f>
        <v>323525</v>
      </c>
    </row>
    <row r="49" spans="1:12" ht="15" thickTop="1" thickBot="1">
      <c r="I49" s="527">
        <f>SUM(I38:I48)</f>
        <v>1044456</v>
      </c>
      <c r="J49" s="467" t="s">
        <v>200</v>
      </c>
      <c r="K49" s="175">
        <f>SUM(L13)</f>
        <v>1044456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224</v>
      </c>
      <c r="D51" s="12" t="s">
        <v>211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161877</v>
      </c>
      <c r="D52" s="6">
        <f t="shared" ref="D52:D61" si="5">SUM(I38)</f>
        <v>156503</v>
      </c>
      <c r="E52" s="41">
        <f t="shared" ref="E52:E61" si="6">SUM(K24/L24*100)</f>
        <v>101.75375737803843</v>
      </c>
      <c r="F52" s="41">
        <f t="shared" ref="F52:F62" si="7">SUM(C52/D52*100)</f>
        <v>103.43379999105449</v>
      </c>
      <c r="G52" s="40"/>
      <c r="I52" s="8"/>
      <c r="K52" s="8"/>
    </row>
    <row r="53" spans="1:12">
      <c r="A53" s="28">
        <v>2</v>
      </c>
      <c r="B53" s="5" t="s">
        <v>88</v>
      </c>
      <c r="C53" s="6">
        <f t="shared" si="4"/>
        <v>105825</v>
      </c>
      <c r="D53" s="6">
        <f t="shared" si="5"/>
        <v>88497</v>
      </c>
      <c r="E53" s="41">
        <f t="shared" si="6"/>
        <v>109.98576135194405</v>
      </c>
      <c r="F53" s="41">
        <f t="shared" si="7"/>
        <v>119.5803247567714</v>
      </c>
      <c r="G53" s="40"/>
      <c r="I53" s="8"/>
    </row>
    <row r="54" spans="1:12">
      <c r="A54" s="28">
        <v>3</v>
      </c>
      <c r="B54" s="18" t="s">
        <v>106</v>
      </c>
      <c r="C54" s="6">
        <f t="shared" si="4"/>
        <v>101348</v>
      </c>
      <c r="D54" s="6">
        <f t="shared" si="5"/>
        <v>96558</v>
      </c>
      <c r="E54" s="41">
        <f t="shared" si="6"/>
        <v>95.640193265891597</v>
      </c>
      <c r="F54" s="41">
        <f t="shared" si="7"/>
        <v>104.96074897988774</v>
      </c>
      <c r="G54" s="40"/>
      <c r="I54" s="8"/>
    </row>
    <row r="55" spans="1:12" s="58" customFormat="1">
      <c r="A55" s="251">
        <v>4</v>
      </c>
      <c r="B55" s="18" t="s">
        <v>117</v>
      </c>
      <c r="C55" s="460">
        <f t="shared" si="4"/>
        <v>96560</v>
      </c>
      <c r="D55" s="460">
        <f t="shared" si="5"/>
        <v>69090</v>
      </c>
      <c r="E55" s="232">
        <f t="shared" si="6"/>
        <v>99.086711133914832</v>
      </c>
      <c r="F55" s="232">
        <f t="shared" si="7"/>
        <v>139.75973368070635</v>
      </c>
      <c r="G55" s="410"/>
    </row>
    <row r="56" spans="1:12">
      <c r="A56" s="28">
        <v>5</v>
      </c>
      <c r="B56" s="18" t="s">
        <v>114</v>
      </c>
      <c r="C56" s="6">
        <f t="shared" si="4"/>
        <v>68998</v>
      </c>
      <c r="D56" s="460">
        <f t="shared" si="5"/>
        <v>69840</v>
      </c>
      <c r="E56" s="41">
        <f t="shared" si="6"/>
        <v>106.99852678917578</v>
      </c>
      <c r="F56" s="41">
        <f t="shared" si="7"/>
        <v>98.794387170675833</v>
      </c>
      <c r="G56" s="40"/>
    </row>
    <row r="57" spans="1:12">
      <c r="A57" s="28">
        <v>6</v>
      </c>
      <c r="B57" s="18" t="s">
        <v>157</v>
      </c>
      <c r="C57" s="6">
        <f t="shared" si="4"/>
        <v>57152</v>
      </c>
      <c r="D57" s="6">
        <f t="shared" si="5"/>
        <v>51217</v>
      </c>
      <c r="E57" s="41">
        <f t="shared" si="6"/>
        <v>100.26314866145047</v>
      </c>
      <c r="F57" s="41">
        <f t="shared" si="7"/>
        <v>111.58794931370444</v>
      </c>
      <c r="G57" s="40"/>
    </row>
    <row r="58" spans="1:12" s="58" customFormat="1">
      <c r="A58" s="251">
        <v>7</v>
      </c>
      <c r="B58" s="18" t="s">
        <v>87</v>
      </c>
      <c r="C58" s="460">
        <f t="shared" si="4"/>
        <v>51687</v>
      </c>
      <c r="D58" s="460">
        <f t="shared" si="5"/>
        <v>57094</v>
      </c>
      <c r="E58" s="232">
        <f t="shared" si="6"/>
        <v>103.8016628509459</v>
      </c>
      <c r="F58" s="232">
        <f t="shared" si="7"/>
        <v>90.529652853189475</v>
      </c>
      <c r="G58" s="410"/>
    </row>
    <row r="59" spans="1:12">
      <c r="A59" s="28">
        <v>8</v>
      </c>
      <c r="B59" s="18" t="s">
        <v>108</v>
      </c>
      <c r="C59" s="6">
        <f t="shared" si="4"/>
        <v>51579</v>
      </c>
      <c r="D59" s="6">
        <f t="shared" si="5"/>
        <v>62262</v>
      </c>
      <c r="E59" s="41">
        <f t="shared" si="6"/>
        <v>108.01206206939878</v>
      </c>
      <c r="F59" s="41">
        <f t="shared" si="7"/>
        <v>82.841861809771615</v>
      </c>
      <c r="G59" s="40"/>
    </row>
    <row r="60" spans="1:12">
      <c r="A60" s="28">
        <v>9</v>
      </c>
      <c r="B60" s="18" t="s">
        <v>111</v>
      </c>
      <c r="C60" s="6">
        <f t="shared" si="4"/>
        <v>44508</v>
      </c>
      <c r="D60" s="6">
        <f t="shared" si="5"/>
        <v>32371</v>
      </c>
      <c r="E60" s="41">
        <f t="shared" si="6"/>
        <v>96.492216970905773</v>
      </c>
      <c r="F60" s="41">
        <f t="shared" si="7"/>
        <v>137.49343548237621</v>
      </c>
      <c r="G60" s="40"/>
    </row>
    <row r="61" spans="1:12" ht="14.25" thickBot="1">
      <c r="A61" s="108">
        <v>10</v>
      </c>
      <c r="B61" s="18" t="s">
        <v>109</v>
      </c>
      <c r="C61" s="111">
        <f t="shared" si="4"/>
        <v>44109</v>
      </c>
      <c r="D61" s="111">
        <f t="shared" si="5"/>
        <v>37499</v>
      </c>
      <c r="E61" s="102">
        <f t="shared" si="6"/>
        <v>103.95955596408118</v>
      </c>
      <c r="F61" s="102">
        <f t="shared" si="7"/>
        <v>117.62713672364595</v>
      </c>
      <c r="G61" s="103"/>
    </row>
    <row r="62" spans="1:12" ht="14.25" thickTop="1">
      <c r="A62" s="190"/>
      <c r="B62" s="163" t="s">
        <v>83</v>
      </c>
      <c r="C62" s="191">
        <f>SUM(J13)</f>
        <v>1098259</v>
      </c>
      <c r="D62" s="191">
        <f>SUM(L13)</f>
        <v>1044456</v>
      </c>
      <c r="E62" s="193">
        <f>SUM(C62/L35)*100</f>
        <v>98.174808277992668</v>
      </c>
      <c r="F62" s="193">
        <f t="shared" si="7"/>
        <v>105.15129407078901</v>
      </c>
      <c r="G62" s="200">
        <v>59.5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soko</cp:lastModifiedBy>
  <cp:lastPrinted>2018-03-08T06:59:58Z</cp:lastPrinted>
  <dcterms:created xsi:type="dcterms:W3CDTF">2004-08-12T01:21:30Z</dcterms:created>
  <dcterms:modified xsi:type="dcterms:W3CDTF">2018-03-09T07:41:28Z</dcterms:modified>
</cp:coreProperties>
</file>