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"/>
    </mc:Choice>
  </mc:AlternateContent>
  <bookViews>
    <workbookView xWindow="120" yWindow="75" windowWidth="5415" windowHeight="8340" tabRatio="597" firstSheet="11" activeTab="12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O29" i="56" l="1"/>
  <c r="O46" i="46"/>
  <c r="O87" i="51"/>
  <c r="N88" i="51"/>
  <c r="N58" i="51"/>
  <c r="O29" i="51"/>
  <c r="N29" i="51"/>
  <c r="O88" i="55"/>
  <c r="N88" i="55"/>
  <c r="O57" i="55"/>
  <c r="O56" i="55"/>
  <c r="O55" i="55"/>
  <c r="O58" i="55"/>
  <c r="N58" i="55"/>
  <c r="O29" i="55"/>
  <c r="N29" i="55"/>
  <c r="O88" i="56"/>
  <c r="N88" i="56"/>
  <c r="N58" i="56"/>
  <c r="N29" i="56"/>
  <c r="O87" i="49"/>
  <c r="N88" i="49"/>
  <c r="O57" i="49"/>
  <c r="O58" i="49"/>
  <c r="N58" i="49"/>
  <c r="O29" i="49"/>
  <c r="N29" i="49"/>
  <c r="O87" i="48"/>
  <c r="O88" i="48"/>
  <c r="N88" i="48"/>
  <c r="O57" i="48"/>
  <c r="N58" i="48"/>
  <c r="O29" i="48"/>
  <c r="N29" i="48"/>
  <c r="O47" i="47"/>
  <c r="O23" i="47"/>
  <c r="O74" i="47"/>
  <c r="N75" i="47"/>
  <c r="N47" i="47"/>
  <c r="N23" i="47"/>
  <c r="O21" i="46"/>
  <c r="O69" i="46"/>
  <c r="O70" i="46"/>
  <c r="N70" i="46"/>
  <c r="N46" i="46"/>
  <c r="N21" i="46"/>
  <c r="O60" i="54" l="1"/>
  <c r="O30" i="54"/>
  <c r="O90" i="54"/>
  <c r="N90" i="54"/>
  <c r="N60" i="54"/>
  <c r="N30" i="54"/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6" i="49" l="1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<sst xmlns="http://schemas.openxmlformats.org/spreadsheetml/2006/main" count="1320" uniqueCount="235">
  <si>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</si>
  <si>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</si>
  <si>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</si>
  <si>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</si>
  <si>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</si>
  <si>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</si>
  <si>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</si>
  <si>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</si>
  <si>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</si>
  <si>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</si>
  <si>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</si>
  <si>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</si>
  <si>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</si>
  <si>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</si>
  <si>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</si>
  <si>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</si>
  <si>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</si>
  <si>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</si>
  <si>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</si>
  <si>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</si>
  <si>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</si>
  <si>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</si>
  <si>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</si>
  <si>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</si>
  <si>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</si>
  <si>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</si>
  <si>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</si>
  <si>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</si>
  <si>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</si>
  <si>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</si>
  <si>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</si>
  <si>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</si>
  <si>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</si>
  <si>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</si>
  <si>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</si>
  <si>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</si>
  <si>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</si>
  <si>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</si>
  <si>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</si>
  <si>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</si>
  <si>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</si>
  <si>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</si>
  <si>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</si>
  <si>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</si>
  <si>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</si>
  <si>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</si>
  <si>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</si>
  <si>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</si>
  <si>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</si>
  <si>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</si>
  <si>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</si>
  <si>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</si>
  <si>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</si>
  <si>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</si>
  <si>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</si>
  <si>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</si>
  <si>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</si>
  <si>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</si>
  <si>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</si>
  <si>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</si>
  <si>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</si>
  <si>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</si>
  <si>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</si>
  <si>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</si>
  <si>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</si>
  <si>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</si>
  <si>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</si>
  <si>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</si>
  <si>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</si>
  <si>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</si>
  <si>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</si>
  <si>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</si>
  <si>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</si>
  <si>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</si>
  <si>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</si>
  <si>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</si>
  <si>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</si>
  <si>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</si>
  <si>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</si>
  <si>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</si>
  <si>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</si>
  <si>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</si>
  <si>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</si>
  <si>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</si>
  <si>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</si>
  <si>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</si>
  <si>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</si>
  <si>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</si>
  <si>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</si>
  <si>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</si>
  <si>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</si>
  <si>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</si>
  <si>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</si>
  <si>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</si>
  <si>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</si>
  <si>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</si>
  <si>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</si>
  <si>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</si>
  <si>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</si>
  <si>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</si>
  <si>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</si>
  <si>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</si>
  <si>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</si>
  <si>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</si>
  <si>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</si>
  <si>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</si>
  <si>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</si>
  <si>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</si>
  <si>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</si>
  <si>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</si>
  <si>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</si>
  <si>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</si>
  <si>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</si>
  <si>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</si>
  <si>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</si>
  <si>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</si>
  <si>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</si>
  <si>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</si>
  <si>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</si>
  <si>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</si>
  <si>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</si>
  <si>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</si>
  <si>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</si>
  <si>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</si>
  <si>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</si>
  <si>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</si>
  <si>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</si>
  <si>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</si>
  <si>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</si>
  <si>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</si>
  <si>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</si>
  <si>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</si>
  <si>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</si>
  <si>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</si>
  <si>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</si>
  <si>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</si>
  <si>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</si>
  <si>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</si>
  <si>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</si>
  <si>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</si>
  <si>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</si>
  <si>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</si>
  <si>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</si>
  <si>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</si>
  <si>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</si>
  <si>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</si>
  <si>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</si>
  <si>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</si>
  <si>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</si>
  <si>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</si>
  <si>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</si>
  <si>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</si>
  <si>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</si>
  <si>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</si>
  <si>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</si>
  <si>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</si>
  <si>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</si>
  <si>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</si>
  <si>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</si>
  <si>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</si>
  <si>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</si>
  <si>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</si>
  <si>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</si>
  <si>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</si>
  <si>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</si>
  <si>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</si>
  <si>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</si>
  <si>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</si>
  <si>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</si>
  <si>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</si>
  <si>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</si>
  <si>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</si>
  <si>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</si>
  <si>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</si>
  <si>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</si>
  <si>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</si>
  <si>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</si>
  <si>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</si>
  <si>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</si>
  <si>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</si>
  <si>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</si>
  <si>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</si>
  <si>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</si>
  <si>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</si>
  <si>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</si>
  <si>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</si>
  <si>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</si>
  <si>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</si>
  <si>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</si>
  <si>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</si>
  <si>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</si>
  <si>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</si>
  <si>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</si>
  <si>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</si>
  <si>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</si>
  <si>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</si>
  <si>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</si>
  <si>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</si>
  <si>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</si>
  <si>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</si>
  <si>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</si>
  <si>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</si>
  <si>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</si>
  <si>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</si>
  <si>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</si>
  <si>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</si>
  <si>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</si>
  <si>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</si>
  <si>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</si>
  <si>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</si>
  <si>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</si>
  <si>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</si>
  <si>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</si>
  <si>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</si>
  <si>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</si>
  <si>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</si>
  <si>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</si>
  <si>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</si>
  <si>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</si>
  <si>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</si>
  <si>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</si>
  <si>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</si>
  <si>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</si>
  <si>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</si>
  <si>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米</t>
    <rPh sb="0" eb="1">
      <t>コメ</t>
    </rPh>
    <phoneticPr fontId="2"/>
  </si>
  <si>
    <t>40品目合計</t>
    <rPh sb="2" eb="4">
      <t>ヒンモク</t>
    </rPh>
    <rPh sb="4" eb="6">
      <t>ゴウケイ</t>
    </rPh>
    <phoneticPr fontId="2"/>
  </si>
  <si>
    <t>（平成29年12月分倉庫統計）</t>
    <rPh sb="1" eb="3">
      <t>ヘイセイ</t>
    </rPh>
    <rPh sb="5" eb="6">
      <t>ネン</t>
    </rPh>
    <rPh sb="8" eb="9">
      <t>７ガツ</t>
    </rPh>
    <rPh sb="9" eb="10">
      <t>ブン</t>
    </rPh>
    <rPh sb="10" eb="12">
      <t>ソウコ</t>
    </rPh>
    <rPh sb="12" eb="14">
      <t>トウケイ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</si>
  <si>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</si>
  <si>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平成29年12月所管面（1～3類）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</si>
  <si>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t>2，897　㎡</t>
    <phoneticPr fontId="2"/>
  </si>
  <si>
    <r>
      <t>92，721 m</t>
    </r>
    <r>
      <rPr>
        <sz val="8"/>
        <rFont val="ＭＳ Ｐゴシック"/>
        <family val="3"/>
        <charset val="128"/>
      </rPr>
      <t>3</t>
    </r>
    <phoneticPr fontId="2"/>
  </si>
  <si>
    <t>8，866 ㎡</t>
    <phoneticPr fontId="2"/>
  </si>
  <si>
    <t>　　　　　　　　　　　　　　　　平成29年12月末上位10品目入庫高(県合計）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</si>
  <si>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平成29年12月末上位１０品目保管残高（県合計）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</si>
  <si>
    <t>電気機械</t>
    <rPh sb="0" eb="2">
      <t>デンキ</t>
    </rPh>
    <rPh sb="2" eb="4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</si>
</sst>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69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1" fillId="0" borderId="47" xfId="1" applyFill="1" applyBorder="1"/>
    <xf numFmtId="179" fontId="1" fillId="0" borderId="11" xfId="1" applyNumberFormat="1" applyBorder="1"/>
    <xf numFmtId="0" fontId="1" fillId="0" borderId="39" xfId="0" applyFont="1" applyBorder="1"/>
    <xf numFmtId="38" fontId="1" fillId="0" borderId="40" xfId="1" applyBorder="1"/>
    <xf numFmtId="38" fontId="1" fillId="0" borderId="39" xfId="1" applyBorder="1"/>
    <xf numFmtId="38" fontId="0" fillId="0" borderId="21" xfId="1" applyFont="1" applyFill="1" applyBorder="1"/>
    <xf numFmtId="179" fontId="1" fillId="0" borderId="42" xfId="1" applyNumberFormat="1" applyBorder="1"/>
    <xf numFmtId="38" fontId="1" fillId="0" borderId="10" xfId="1" applyFill="1" applyBorder="1"/>
    <xf numFmtId="38" fontId="1" fillId="0" borderId="38" xfId="1" applyFont="1" applyBorder="1"/>
    <xf numFmtId="38" fontId="1" fillId="0" borderId="43" xfId="1" applyFill="1" applyBorder="1"/>
    <xf numFmtId="38" fontId="0" fillId="0" borderId="12" xfId="1" applyFont="1" applyFill="1" applyBorder="1"/>
    <xf numFmtId="38" fontId="0" fillId="0" borderId="39" xfId="1" applyFont="1" applyFill="1" applyBorder="1"/>
    <xf numFmtId="38" fontId="0" fillId="0" borderId="40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99FF"/>
      <color rgb="FFFFCCFF"/>
      <color rgb="FFFC08F0"/>
      <color rgb="FF00CC66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29072"/>
        <c:axId val="19071263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29072"/>
        <c:axId val="190712632"/>
      </c:lineChart>
      <c:catAx>
        <c:axId val="1907290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0712632"/>
        <c:crosses val="autoZero"/>
        <c:auto val="1"/>
        <c:lblAlgn val="ctr"/>
        <c:lblOffset val="100"/>
        <c:tickLblSkip val="1"/>
        <c:noMultiLvlLbl val="0"/>
      </c:catAx>
      <c:valAx>
        <c:axId val="19071263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72907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2,317,903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2,317,903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381803</c:v>
                </c:pt>
                <c:pt idx="2">
                  <c:v>488222</c:v>
                </c:pt>
                <c:pt idx="3">
                  <c:v>85288</c:v>
                </c:pt>
                <c:pt idx="4">
                  <c:v>418243</c:v>
                </c:pt>
                <c:pt idx="5">
                  <c:v>748906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119715</c:v>
                </c:pt>
                <c:pt idx="1">
                  <c:v>235088</c:v>
                </c:pt>
                <c:pt idx="2">
                  <c:v>289069</c:v>
                </c:pt>
                <c:pt idx="3">
                  <c:v>53501</c:v>
                </c:pt>
                <c:pt idx="4">
                  <c:v>314892</c:v>
                </c:pt>
                <c:pt idx="5">
                  <c:v>490688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75726</c:v>
                </c:pt>
                <c:pt idx="1">
                  <c:v>146715</c:v>
                </c:pt>
                <c:pt idx="2">
                  <c:v>199153</c:v>
                </c:pt>
                <c:pt idx="3">
                  <c:v>31787</c:v>
                </c:pt>
                <c:pt idx="4">
                  <c:v>103351</c:v>
                </c:pt>
                <c:pt idx="5">
                  <c:v>258218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0.61253779913119555</c:v>
                </c:pt>
                <c:pt idx="1">
                  <c:v>0.61573114930998452</c:v>
                </c:pt>
                <c:pt idx="2">
                  <c:v>0.59208515798141015</c:v>
                </c:pt>
                <c:pt idx="3">
                  <c:v>0.62729809586342744</c:v>
                </c:pt>
                <c:pt idx="4">
                  <c:v>0.75289245725571019</c:v>
                </c:pt>
                <c:pt idx="5">
                  <c:v>0.655206394393956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02952"/>
        <c:axId val="192175048"/>
        <c:axId val="0"/>
      </c:bar3DChart>
      <c:catAx>
        <c:axId val="191202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175048"/>
        <c:crosses val="autoZero"/>
        <c:auto val="1"/>
        <c:lblAlgn val="ctr"/>
        <c:lblOffset val="100"/>
        <c:noMultiLvlLbl val="0"/>
      </c:catAx>
      <c:valAx>
        <c:axId val="1921750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2029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149768"/>
        <c:axId val="191993976"/>
      </c:lineChart>
      <c:catAx>
        <c:axId val="1921497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1993976"/>
        <c:crosses val="autoZero"/>
        <c:auto val="1"/>
        <c:lblAlgn val="ctr"/>
        <c:lblOffset val="100"/>
        <c:tickLblSkip val="1"/>
        <c:noMultiLvlLbl val="0"/>
      </c:catAx>
      <c:valAx>
        <c:axId val="19199397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214976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19760"/>
        <c:axId val="192126128"/>
      </c:lineChart>
      <c:catAx>
        <c:axId val="192019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2126128"/>
        <c:crosses val="autoZero"/>
        <c:auto val="1"/>
        <c:lblAlgn val="ctr"/>
        <c:lblOffset val="100"/>
        <c:noMultiLvlLbl val="0"/>
      </c:catAx>
      <c:valAx>
        <c:axId val="19212612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0197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15872"/>
        <c:axId val="129117912"/>
      </c:lineChart>
      <c:catAx>
        <c:axId val="19201587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29117912"/>
        <c:crosses val="autoZero"/>
        <c:auto val="1"/>
        <c:lblAlgn val="ctr"/>
        <c:lblOffset val="100"/>
        <c:noMultiLvlLbl val="0"/>
      </c:catAx>
      <c:valAx>
        <c:axId val="12911791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201587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-1.15440115440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50189E-3"/>
                  <c:y val="1.442978718569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054470066368019E-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114552</c:v>
                </c:pt>
                <c:pt idx="1">
                  <c:v>89458</c:v>
                </c:pt>
                <c:pt idx="2">
                  <c:v>65302</c:v>
                </c:pt>
                <c:pt idx="3">
                  <c:v>62499</c:v>
                </c:pt>
                <c:pt idx="4">
                  <c:v>59821</c:v>
                </c:pt>
                <c:pt idx="5">
                  <c:v>51919</c:v>
                </c:pt>
                <c:pt idx="6">
                  <c:v>42319</c:v>
                </c:pt>
                <c:pt idx="7">
                  <c:v>32958</c:v>
                </c:pt>
                <c:pt idx="8">
                  <c:v>31879</c:v>
                </c:pt>
                <c:pt idx="9">
                  <c:v>31769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108170</c:v>
                </c:pt>
                <c:pt idx="1">
                  <c:v>83231</c:v>
                </c:pt>
                <c:pt idx="2">
                  <c:v>52263</c:v>
                </c:pt>
                <c:pt idx="3">
                  <c:v>61043</c:v>
                </c:pt>
                <c:pt idx="4">
                  <c:v>54706</c:v>
                </c:pt>
                <c:pt idx="5">
                  <c:v>54685</c:v>
                </c:pt>
                <c:pt idx="6">
                  <c:v>25294</c:v>
                </c:pt>
                <c:pt idx="7">
                  <c:v>29155</c:v>
                </c:pt>
                <c:pt idx="8">
                  <c:v>32629</c:v>
                </c:pt>
                <c:pt idx="9">
                  <c:v>16505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29118696"/>
        <c:axId val="129119088"/>
      </c:barChart>
      <c:catAx>
        <c:axId val="12911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9119088"/>
        <c:crosses val="autoZero"/>
        <c:auto val="1"/>
        <c:lblAlgn val="ctr"/>
        <c:lblOffset val="100"/>
        <c:noMultiLvlLbl val="0"/>
      </c:catAx>
      <c:valAx>
        <c:axId val="1291190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291186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865423873297889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907971973588768E-3"/>
                  <c:y val="-0.12377350766933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350375006542982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6315768221280033"/>
                  <c:y val="-6.7758554263285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2555652765626518E-2"/>
                  <c:y val="4.83433263502612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114552</c:v>
                </c:pt>
                <c:pt idx="1">
                  <c:v>89458</c:v>
                </c:pt>
                <c:pt idx="2">
                  <c:v>65302</c:v>
                </c:pt>
                <c:pt idx="3">
                  <c:v>62499</c:v>
                </c:pt>
                <c:pt idx="4">
                  <c:v>59821</c:v>
                </c:pt>
                <c:pt idx="5">
                  <c:v>51919</c:v>
                </c:pt>
                <c:pt idx="6">
                  <c:v>42319</c:v>
                </c:pt>
                <c:pt idx="7">
                  <c:v>32958</c:v>
                </c:pt>
                <c:pt idx="8">
                  <c:v>31879</c:v>
                </c:pt>
                <c:pt idx="9">
                  <c:v>31769</c:v>
                </c:pt>
                <c:pt idx="10">
                  <c:v>171458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114552</c:v>
                </c:pt>
                <c:pt idx="1">
                  <c:v>89458</c:v>
                </c:pt>
                <c:pt idx="2">
                  <c:v>65302</c:v>
                </c:pt>
                <c:pt idx="3">
                  <c:v>62499</c:v>
                </c:pt>
                <c:pt idx="4">
                  <c:v>59821</c:v>
                </c:pt>
                <c:pt idx="5">
                  <c:v>51919</c:v>
                </c:pt>
                <c:pt idx="6">
                  <c:v>42319</c:v>
                </c:pt>
                <c:pt idx="7">
                  <c:v>32958</c:v>
                </c:pt>
                <c:pt idx="8">
                  <c:v>31879</c:v>
                </c:pt>
                <c:pt idx="9">
                  <c:v>31769</c:v>
                </c:pt>
                <c:pt idx="10">
                  <c:v>171458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776682494840186E-3"/>
                  <c:y val="-9.3540048873201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0219150087155136"/>
                  <c:y val="-0.15131480978670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0892709022059266"/>
                  <c:y val="-9.4359791232992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鉄鋼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108170</c:v>
                </c:pt>
                <c:pt idx="1">
                  <c:v>83231</c:v>
                </c:pt>
                <c:pt idx="2">
                  <c:v>52263</c:v>
                </c:pt>
                <c:pt idx="3">
                  <c:v>61043</c:v>
                </c:pt>
                <c:pt idx="4">
                  <c:v>54706</c:v>
                </c:pt>
                <c:pt idx="5">
                  <c:v>54685</c:v>
                </c:pt>
                <c:pt idx="6">
                  <c:v>25294</c:v>
                </c:pt>
                <c:pt idx="7">
                  <c:v>29155</c:v>
                </c:pt>
                <c:pt idx="8">
                  <c:v>32629</c:v>
                </c:pt>
                <c:pt idx="9">
                  <c:v>16505</c:v>
                </c:pt>
                <c:pt idx="10" formatCode="#,##0_);[Red]\(#,##0\)">
                  <c:v>164867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1.0956736087926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25281</c:v>
                </c:pt>
                <c:pt idx="1">
                  <c:v>19429</c:v>
                </c:pt>
                <c:pt idx="2">
                  <c:v>4802</c:v>
                </c:pt>
                <c:pt idx="3">
                  <c:v>4675</c:v>
                </c:pt>
                <c:pt idx="4">
                  <c:v>3338</c:v>
                </c:pt>
                <c:pt idx="5">
                  <c:v>3297</c:v>
                </c:pt>
                <c:pt idx="6">
                  <c:v>2451</c:v>
                </c:pt>
                <c:pt idx="7">
                  <c:v>1814</c:v>
                </c:pt>
                <c:pt idx="8">
                  <c:v>1445</c:v>
                </c:pt>
                <c:pt idx="9">
                  <c:v>1444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7.3865995991303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716412080343743E-3"/>
                  <c:y val="7.3246544156736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-1.11111628128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899049498069E-3"/>
                  <c:y val="1.1172817173880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ゴム製品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23966</c:v>
                </c:pt>
                <c:pt idx="1">
                  <c:v>16716</c:v>
                </c:pt>
                <c:pt idx="2">
                  <c:v>4813</c:v>
                </c:pt>
                <c:pt idx="3">
                  <c:v>4526</c:v>
                </c:pt>
                <c:pt idx="4">
                  <c:v>1067</c:v>
                </c:pt>
                <c:pt idx="5">
                  <c:v>349</c:v>
                </c:pt>
                <c:pt idx="6">
                  <c:v>1936</c:v>
                </c:pt>
                <c:pt idx="7">
                  <c:v>1994</c:v>
                </c:pt>
                <c:pt idx="8">
                  <c:v>1273</c:v>
                </c:pt>
                <c:pt idx="9">
                  <c:v>1499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90688"/>
        <c:axId val="192391080"/>
      </c:barChart>
      <c:catAx>
        <c:axId val="1923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1080"/>
        <c:crosses val="autoZero"/>
        <c:auto val="1"/>
        <c:lblAlgn val="ctr"/>
        <c:lblOffset val="100"/>
        <c:noMultiLvlLbl val="0"/>
      </c:catAx>
      <c:valAx>
        <c:axId val="19239108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06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5751633986928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3.830529706513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61077</c:v>
                </c:pt>
                <c:pt idx="1">
                  <c:v>29432</c:v>
                </c:pt>
                <c:pt idx="2">
                  <c:v>12420</c:v>
                </c:pt>
                <c:pt idx="3">
                  <c:v>9548</c:v>
                </c:pt>
                <c:pt idx="4">
                  <c:v>9414</c:v>
                </c:pt>
                <c:pt idx="5">
                  <c:v>7291</c:v>
                </c:pt>
                <c:pt idx="6">
                  <c:v>6531</c:v>
                </c:pt>
                <c:pt idx="7">
                  <c:v>4313</c:v>
                </c:pt>
                <c:pt idx="8">
                  <c:v>2562</c:v>
                </c:pt>
                <c:pt idx="9">
                  <c:v>2516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624826308476145E-3"/>
                  <c:y val="-7.5763540921021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56849</c:v>
                </c:pt>
                <c:pt idx="1">
                  <c:v>31967</c:v>
                </c:pt>
                <c:pt idx="2">
                  <c:v>7864</c:v>
                </c:pt>
                <c:pt idx="3">
                  <c:v>11921</c:v>
                </c:pt>
                <c:pt idx="4">
                  <c:v>9410</c:v>
                </c:pt>
                <c:pt idx="5">
                  <c:v>2297</c:v>
                </c:pt>
                <c:pt idx="6">
                  <c:v>8508</c:v>
                </c:pt>
                <c:pt idx="7">
                  <c:v>4513</c:v>
                </c:pt>
                <c:pt idx="8">
                  <c:v>281</c:v>
                </c:pt>
                <c:pt idx="9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91864"/>
        <c:axId val="192392256"/>
      </c:barChart>
      <c:catAx>
        <c:axId val="19239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2256"/>
        <c:crosses val="autoZero"/>
        <c:auto val="1"/>
        <c:lblAlgn val="ctr"/>
        <c:lblOffset val="100"/>
        <c:noMultiLvlLbl val="0"/>
      </c:catAx>
      <c:valAx>
        <c:axId val="192392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1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184397163120567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31764</c:v>
                </c:pt>
                <c:pt idx="1">
                  <c:v>21691</c:v>
                </c:pt>
                <c:pt idx="2">
                  <c:v>21152</c:v>
                </c:pt>
                <c:pt idx="3">
                  <c:v>20736</c:v>
                </c:pt>
                <c:pt idx="4">
                  <c:v>18245</c:v>
                </c:pt>
                <c:pt idx="5">
                  <c:v>17168</c:v>
                </c:pt>
                <c:pt idx="6">
                  <c:v>16584</c:v>
                </c:pt>
                <c:pt idx="7">
                  <c:v>15496</c:v>
                </c:pt>
                <c:pt idx="8">
                  <c:v>10779</c:v>
                </c:pt>
                <c:pt idx="9">
                  <c:v>9922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91489361702126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730496453901359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16505</c:v>
                </c:pt>
                <c:pt idx="1">
                  <c:v>14384</c:v>
                </c:pt>
                <c:pt idx="2">
                  <c:v>9599</c:v>
                </c:pt>
                <c:pt idx="3">
                  <c:v>13283</c:v>
                </c:pt>
                <c:pt idx="4">
                  <c:v>18904</c:v>
                </c:pt>
                <c:pt idx="5">
                  <c:v>17640</c:v>
                </c:pt>
                <c:pt idx="6">
                  <c:v>15290</c:v>
                </c:pt>
                <c:pt idx="7">
                  <c:v>13434</c:v>
                </c:pt>
                <c:pt idx="8">
                  <c:v>8753</c:v>
                </c:pt>
                <c:pt idx="9">
                  <c:v>7950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93040"/>
        <c:axId val="192393432"/>
      </c:barChart>
      <c:catAx>
        <c:axId val="19239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3432"/>
        <c:crosses val="autoZero"/>
        <c:auto val="1"/>
        <c:lblAlgn val="ctr"/>
        <c:lblOffset val="100"/>
        <c:noMultiLvlLbl val="0"/>
      </c:catAx>
      <c:valAx>
        <c:axId val="1923934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3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-1.069518716577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26211</c:v>
                </c:pt>
                <c:pt idx="1">
                  <c:v>3485</c:v>
                </c:pt>
                <c:pt idx="2">
                  <c:v>1275</c:v>
                </c:pt>
                <c:pt idx="3">
                  <c:v>1232</c:v>
                </c:pt>
                <c:pt idx="4">
                  <c:v>1053</c:v>
                </c:pt>
                <c:pt idx="5">
                  <c:v>1016</c:v>
                </c:pt>
                <c:pt idx="6">
                  <c:v>605</c:v>
                </c:pt>
                <c:pt idx="7">
                  <c:v>600</c:v>
                </c:pt>
                <c:pt idx="8">
                  <c:v>508</c:v>
                </c:pt>
                <c:pt idx="9">
                  <c:v>490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1.425968812721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66666666666666E-2"/>
                  <c:y val="1.426024955436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その他の化学工業品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非鉄金属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25951</c:v>
                </c:pt>
                <c:pt idx="1">
                  <c:v>4365</c:v>
                </c:pt>
                <c:pt idx="2">
                  <c:v>1041</c:v>
                </c:pt>
                <c:pt idx="3">
                  <c:v>1468</c:v>
                </c:pt>
                <c:pt idx="4">
                  <c:v>405</c:v>
                </c:pt>
                <c:pt idx="5">
                  <c:v>6</c:v>
                </c:pt>
                <c:pt idx="6">
                  <c:v>738</c:v>
                </c:pt>
                <c:pt idx="7">
                  <c:v>279</c:v>
                </c:pt>
                <c:pt idx="8">
                  <c:v>1957</c:v>
                </c:pt>
                <c:pt idx="9">
                  <c:v>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94216"/>
        <c:axId val="243892360"/>
      </c:barChart>
      <c:catAx>
        <c:axId val="192394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2360"/>
        <c:crosses val="autoZero"/>
        <c:auto val="1"/>
        <c:lblAlgn val="ctr"/>
        <c:lblOffset val="100"/>
        <c:noMultiLvlLbl val="0"/>
      </c:catAx>
      <c:valAx>
        <c:axId val="2438923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239421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719298245532E-3"/>
                  <c:y val="9.31765882205900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789473684210527E-2"/>
                  <c:y val="1.3374798738392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29596</c:v>
                </c:pt>
                <c:pt idx="1">
                  <c:v>29042</c:v>
                </c:pt>
                <c:pt idx="2">
                  <c:v>11373</c:v>
                </c:pt>
                <c:pt idx="3">
                  <c:v>7333</c:v>
                </c:pt>
                <c:pt idx="4">
                  <c:v>6885</c:v>
                </c:pt>
                <c:pt idx="5">
                  <c:v>6798</c:v>
                </c:pt>
                <c:pt idx="6">
                  <c:v>5419</c:v>
                </c:pt>
                <c:pt idx="7">
                  <c:v>2860</c:v>
                </c:pt>
                <c:pt idx="8">
                  <c:v>2409</c:v>
                </c:pt>
                <c:pt idx="9">
                  <c:v>1551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鉄鋼</c:v>
                </c:pt>
                <c:pt idx="7">
                  <c:v>非金属鉱物</c:v>
                </c:pt>
                <c:pt idx="8">
                  <c:v>その他の化学工業品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27180</c:v>
                </c:pt>
                <c:pt idx="1">
                  <c:v>23785</c:v>
                </c:pt>
                <c:pt idx="2">
                  <c:v>17787</c:v>
                </c:pt>
                <c:pt idx="3">
                  <c:v>6718</c:v>
                </c:pt>
                <c:pt idx="4">
                  <c:v>4078</c:v>
                </c:pt>
                <c:pt idx="5">
                  <c:v>6077</c:v>
                </c:pt>
                <c:pt idx="6">
                  <c:v>6967</c:v>
                </c:pt>
                <c:pt idx="7">
                  <c:v>2400</c:v>
                </c:pt>
                <c:pt idx="8">
                  <c:v>2190</c:v>
                </c:pt>
                <c:pt idx="9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93144"/>
        <c:axId val="243893536"/>
      </c:barChart>
      <c:catAx>
        <c:axId val="24389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3536"/>
        <c:crosses val="autoZero"/>
        <c:auto val="1"/>
        <c:lblAlgn val="ctr"/>
        <c:lblOffset val="100"/>
        <c:noMultiLvlLbl val="0"/>
      </c:catAx>
      <c:valAx>
        <c:axId val="243893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3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-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375787298485663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484929358820427E-2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324175852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24593</c:v>
                </c:pt>
                <c:pt idx="1">
                  <c:v>19242</c:v>
                </c:pt>
                <c:pt idx="2">
                  <c:v>19015</c:v>
                </c:pt>
                <c:pt idx="3">
                  <c:v>16784</c:v>
                </c:pt>
                <c:pt idx="4">
                  <c:v>16095</c:v>
                </c:pt>
                <c:pt idx="5">
                  <c:v>15531</c:v>
                </c:pt>
                <c:pt idx="6">
                  <c:v>12437</c:v>
                </c:pt>
                <c:pt idx="7">
                  <c:v>7244</c:v>
                </c:pt>
                <c:pt idx="8">
                  <c:v>4109</c:v>
                </c:pt>
                <c:pt idx="9">
                  <c:v>3681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549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5839471678943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32417585290433E-2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74882264700709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474882264699428E-3"/>
                  <c:y val="3.58422939068093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雑品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18774</c:v>
                </c:pt>
                <c:pt idx="1">
                  <c:v>21102</c:v>
                </c:pt>
                <c:pt idx="2">
                  <c:v>17919</c:v>
                </c:pt>
                <c:pt idx="3">
                  <c:v>16261</c:v>
                </c:pt>
                <c:pt idx="4">
                  <c:v>12879</c:v>
                </c:pt>
                <c:pt idx="5">
                  <c:v>13011</c:v>
                </c:pt>
                <c:pt idx="6">
                  <c:v>11962</c:v>
                </c:pt>
                <c:pt idx="7">
                  <c:v>6192</c:v>
                </c:pt>
                <c:pt idx="8">
                  <c:v>5151</c:v>
                </c:pt>
                <c:pt idx="9">
                  <c:v>3291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894320"/>
        <c:axId val="243894712"/>
      </c:barChart>
      <c:catAx>
        <c:axId val="24389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4712"/>
        <c:crosses val="autoZero"/>
        <c:auto val="1"/>
        <c:lblAlgn val="ctr"/>
        <c:lblOffset val="100"/>
        <c:noMultiLvlLbl val="0"/>
      </c:catAx>
      <c:valAx>
        <c:axId val="2438947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4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56628262832281E-3"/>
                  <c:y val="-3.164261217919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98594201829188E-2"/>
                  <c:y val="6.0457545781605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4475679192E-3"/>
                  <c:y val="-1.531198760338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2204424103737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飲料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159087</c:v>
                </c:pt>
                <c:pt idx="1">
                  <c:v>105968</c:v>
                </c:pt>
                <c:pt idx="2">
                  <c:v>97450</c:v>
                </c:pt>
                <c:pt idx="3">
                  <c:v>96217</c:v>
                </c:pt>
                <c:pt idx="4">
                  <c:v>64485</c:v>
                </c:pt>
                <c:pt idx="5">
                  <c:v>62647</c:v>
                </c:pt>
                <c:pt idx="6">
                  <c:v>57002</c:v>
                </c:pt>
                <c:pt idx="7">
                  <c:v>56770</c:v>
                </c:pt>
                <c:pt idx="8">
                  <c:v>49794</c:v>
                </c:pt>
                <c:pt idx="9">
                  <c:v>47753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7452346569128493E-3"/>
                  <c:y val="-2.4437197066613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9.2097755515114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1.8391202243884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4708422491365283E-3"/>
                  <c:y val="-6.0745839264371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5.904971260743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86465547228285E-3"/>
                  <c:y val="9.181426692372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-2.938431323086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6.2148867547163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飲料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152640</c:v>
                </c:pt>
                <c:pt idx="1">
                  <c:v>98218</c:v>
                </c:pt>
                <c:pt idx="2">
                  <c:v>66780</c:v>
                </c:pt>
                <c:pt idx="3">
                  <c:v>84765</c:v>
                </c:pt>
                <c:pt idx="4">
                  <c:v>67269</c:v>
                </c:pt>
                <c:pt idx="5">
                  <c:v>52783</c:v>
                </c:pt>
                <c:pt idx="6">
                  <c:v>50910</c:v>
                </c:pt>
                <c:pt idx="7">
                  <c:v>43564</c:v>
                </c:pt>
                <c:pt idx="8">
                  <c:v>55047</c:v>
                </c:pt>
                <c:pt idx="9">
                  <c:v>51084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3895496"/>
        <c:axId val="243895888"/>
      </c:barChart>
      <c:catAx>
        <c:axId val="243895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5888"/>
        <c:crosses val="autoZero"/>
        <c:auto val="1"/>
        <c:lblAlgn val="ctr"/>
        <c:lblOffset val="100"/>
        <c:noMultiLvlLbl val="0"/>
      </c:catAx>
      <c:valAx>
        <c:axId val="243895888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89549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飲料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159087</c:v>
                </c:pt>
                <c:pt idx="1">
                  <c:v>105968</c:v>
                </c:pt>
                <c:pt idx="2">
                  <c:v>97450</c:v>
                </c:pt>
                <c:pt idx="3">
                  <c:v>96217</c:v>
                </c:pt>
                <c:pt idx="4">
                  <c:v>64485</c:v>
                </c:pt>
                <c:pt idx="5">
                  <c:v>62647</c:v>
                </c:pt>
                <c:pt idx="6">
                  <c:v>57002</c:v>
                </c:pt>
                <c:pt idx="7">
                  <c:v>56770</c:v>
                </c:pt>
                <c:pt idx="8">
                  <c:v>49794</c:v>
                </c:pt>
                <c:pt idx="9">
                  <c:v>47753</c:v>
                </c:pt>
                <c:pt idx="10">
                  <c:v>321504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76356581381532E-2"/>
                  <c:y val="-0.1413852307762839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5616837971589428"/>
                  <c:y val="-0.187846737498424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6865086520673467"/>
                  <c:y val="-5.7286158007541631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缶詰・びん詰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飲料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152640</c:v>
                </c:pt>
                <c:pt idx="1">
                  <c:v>98218</c:v>
                </c:pt>
                <c:pt idx="2">
                  <c:v>66780</c:v>
                </c:pt>
                <c:pt idx="3">
                  <c:v>84765</c:v>
                </c:pt>
                <c:pt idx="4">
                  <c:v>67269</c:v>
                </c:pt>
                <c:pt idx="5">
                  <c:v>52783</c:v>
                </c:pt>
                <c:pt idx="6">
                  <c:v>50910</c:v>
                </c:pt>
                <c:pt idx="7">
                  <c:v>43564</c:v>
                </c:pt>
                <c:pt idx="8">
                  <c:v>55047</c:v>
                </c:pt>
                <c:pt idx="9">
                  <c:v>51084</c:v>
                </c:pt>
                <c:pt idx="10">
                  <c:v>299896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5.3120849933598934E-3"/>
                  <c:y val="-2.222252033319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534749889331559E-3"/>
                  <c:y val="-1.481481913526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2084993359926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米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19377</c:v>
                </c:pt>
                <c:pt idx="1">
                  <c:v>9999</c:v>
                </c:pt>
                <c:pt idx="2">
                  <c:v>9658</c:v>
                </c:pt>
                <c:pt idx="3">
                  <c:v>4414</c:v>
                </c:pt>
                <c:pt idx="4">
                  <c:v>4393</c:v>
                </c:pt>
                <c:pt idx="5">
                  <c:v>4257</c:v>
                </c:pt>
                <c:pt idx="6">
                  <c:v>4033</c:v>
                </c:pt>
                <c:pt idx="7">
                  <c:v>3253</c:v>
                </c:pt>
                <c:pt idx="8">
                  <c:v>3196</c:v>
                </c:pt>
                <c:pt idx="9">
                  <c:v>3129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827799911465086E-3"/>
                  <c:y val="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6555998229305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-1.111198924234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非鉄金属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米</c:v>
                </c:pt>
                <c:pt idx="8">
                  <c:v>その他の製造工業品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16680</c:v>
                </c:pt>
                <c:pt idx="1">
                  <c:v>7183</c:v>
                </c:pt>
                <c:pt idx="2">
                  <c:v>12592</c:v>
                </c:pt>
                <c:pt idx="3">
                  <c:v>4380</c:v>
                </c:pt>
                <c:pt idx="4">
                  <c:v>5062</c:v>
                </c:pt>
                <c:pt idx="5">
                  <c:v>4522</c:v>
                </c:pt>
                <c:pt idx="6">
                  <c:v>4588</c:v>
                </c:pt>
                <c:pt idx="7">
                  <c:v>2792</c:v>
                </c:pt>
                <c:pt idx="8">
                  <c:v>2693</c:v>
                </c:pt>
                <c:pt idx="9">
                  <c:v>3134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65760"/>
        <c:axId val="244766152"/>
      </c:barChart>
      <c:catAx>
        <c:axId val="2447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766152"/>
        <c:crosses val="autoZero"/>
        <c:auto val="1"/>
        <c:lblAlgn val="ctr"/>
        <c:lblOffset val="100"/>
        <c:noMultiLvlLbl val="0"/>
      </c:catAx>
      <c:valAx>
        <c:axId val="244766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4765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12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104885</c:v>
                </c:pt>
                <c:pt idx="1">
                  <c:v>36457</c:v>
                </c:pt>
                <c:pt idx="2">
                  <c:v>20962</c:v>
                </c:pt>
                <c:pt idx="3">
                  <c:v>13303</c:v>
                </c:pt>
                <c:pt idx="4">
                  <c:v>11419</c:v>
                </c:pt>
                <c:pt idx="5">
                  <c:v>10055</c:v>
                </c:pt>
                <c:pt idx="6">
                  <c:v>9467</c:v>
                </c:pt>
                <c:pt idx="7">
                  <c:v>7171</c:v>
                </c:pt>
                <c:pt idx="8">
                  <c:v>6456</c:v>
                </c:pt>
                <c:pt idx="9">
                  <c:v>5268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78426171529604E-2"/>
                  <c:y val="7.6628352490421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46772767462422E-2"/>
                  <c:y val="1.149395118713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10079575596816E-2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83465959328027E-3"/>
                  <c:y val="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7379E-3"/>
                  <c:y val="-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飲料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98541</c:v>
                </c:pt>
                <c:pt idx="1">
                  <c:v>27385</c:v>
                </c:pt>
                <c:pt idx="2">
                  <c:v>17422</c:v>
                </c:pt>
                <c:pt idx="3">
                  <c:v>13317</c:v>
                </c:pt>
                <c:pt idx="4">
                  <c:v>8703</c:v>
                </c:pt>
                <c:pt idx="5">
                  <c:v>10898</c:v>
                </c:pt>
                <c:pt idx="6">
                  <c:v>6916</c:v>
                </c:pt>
                <c:pt idx="7">
                  <c:v>819</c:v>
                </c:pt>
                <c:pt idx="8">
                  <c:v>3045</c:v>
                </c:pt>
                <c:pt idx="9">
                  <c:v>9045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66936"/>
        <c:axId val="244767328"/>
      </c:barChart>
      <c:catAx>
        <c:axId val="244766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767328"/>
        <c:crosses val="autoZero"/>
        <c:auto val="1"/>
        <c:lblAlgn val="ctr"/>
        <c:lblOffset val="100"/>
        <c:noMultiLvlLbl val="0"/>
      </c:catAx>
      <c:valAx>
        <c:axId val="244767328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766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604291885371751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50618882111357E-3"/>
                  <c:y val="1.12041877118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301237764223365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28323168838E-3"/>
                  <c:y val="-1.493960313784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28323167528E-3"/>
                  <c:y val="7.4690663667041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1.493930905695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62701</c:v>
                </c:pt>
                <c:pt idx="1">
                  <c:v>54827</c:v>
                </c:pt>
                <c:pt idx="2">
                  <c:v>35563</c:v>
                </c:pt>
                <c:pt idx="3">
                  <c:v>31403</c:v>
                </c:pt>
                <c:pt idx="4">
                  <c:v>23813</c:v>
                </c:pt>
                <c:pt idx="5">
                  <c:v>23123</c:v>
                </c:pt>
                <c:pt idx="6">
                  <c:v>19380</c:v>
                </c:pt>
                <c:pt idx="7">
                  <c:v>18525</c:v>
                </c:pt>
                <c:pt idx="8">
                  <c:v>17391</c:v>
                </c:pt>
                <c:pt idx="9">
                  <c:v>14944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5.3475928323167528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260247552844642E-2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535871292110915E-17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2.2408375423660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25309441054536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64329</c:v>
                </c:pt>
                <c:pt idx="1">
                  <c:v>41274</c:v>
                </c:pt>
                <c:pt idx="2">
                  <c:v>38705</c:v>
                </c:pt>
                <c:pt idx="3">
                  <c:v>30832</c:v>
                </c:pt>
                <c:pt idx="4">
                  <c:v>22798</c:v>
                </c:pt>
                <c:pt idx="5">
                  <c:v>21831</c:v>
                </c:pt>
                <c:pt idx="6">
                  <c:v>17375</c:v>
                </c:pt>
                <c:pt idx="7">
                  <c:v>17926</c:v>
                </c:pt>
                <c:pt idx="8">
                  <c:v>13799</c:v>
                </c:pt>
                <c:pt idx="9">
                  <c:v>25533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68112"/>
        <c:axId val="244413976"/>
      </c:barChart>
      <c:catAx>
        <c:axId val="24476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413976"/>
        <c:crosses val="autoZero"/>
        <c:auto val="1"/>
        <c:lblAlgn val="ctr"/>
        <c:lblOffset val="100"/>
        <c:noMultiLvlLbl val="0"/>
      </c:catAx>
      <c:valAx>
        <c:axId val="2444139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768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80907877169559E-2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その他の日用品</c:v>
                </c:pt>
                <c:pt idx="8">
                  <c:v>飲料</c:v>
                </c:pt>
                <c:pt idx="9">
                  <c:v>米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34387</c:v>
                </c:pt>
                <c:pt idx="1">
                  <c:v>4768</c:v>
                </c:pt>
                <c:pt idx="2">
                  <c:v>1607</c:v>
                </c:pt>
                <c:pt idx="3">
                  <c:v>1329</c:v>
                </c:pt>
                <c:pt idx="4">
                  <c:v>1284</c:v>
                </c:pt>
                <c:pt idx="5">
                  <c:v>1137</c:v>
                </c:pt>
                <c:pt idx="6">
                  <c:v>1032</c:v>
                </c:pt>
                <c:pt idx="7">
                  <c:v>972</c:v>
                </c:pt>
                <c:pt idx="8">
                  <c:v>928</c:v>
                </c:pt>
                <c:pt idx="9">
                  <c:v>800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缶詰・びん詰</c:v>
                </c:pt>
                <c:pt idx="7">
                  <c:v>その他の日用品</c:v>
                </c:pt>
                <c:pt idx="8">
                  <c:v>飲料</c:v>
                </c:pt>
                <c:pt idx="9">
                  <c:v>米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26998</c:v>
                </c:pt>
                <c:pt idx="1">
                  <c:v>5645</c:v>
                </c:pt>
                <c:pt idx="2">
                  <c:v>1429</c:v>
                </c:pt>
                <c:pt idx="3">
                  <c:v>386</c:v>
                </c:pt>
                <c:pt idx="4">
                  <c:v>2020</c:v>
                </c:pt>
                <c:pt idx="5">
                  <c:v>470</c:v>
                </c:pt>
                <c:pt idx="6">
                  <c:v>1763</c:v>
                </c:pt>
                <c:pt idx="7">
                  <c:v>299</c:v>
                </c:pt>
                <c:pt idx="8">
                  <c:v>714</c:v>
                </c:pt>
                <c:pt idx="9">
                  <c:v>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14760"/>
        <c:axId val="244415152"/>
      </c:barChart>
      <c:catAx>
        <c:axId val="24441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4415152"/>
        <c:crosses val="autoZero"/>
        <c:auto val="1"/>
        <c:lblAlgn val="ctr"/>
        <c:lblOffset val="100"/>
        <c:noMultiLvlLbl val="0"/>
      </c:catAx>
      <c:valAx>
        <c:axId val="244415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4414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825311942959001E-3"/>
                  <c:y val="1.5825919866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11942959001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41789</c:v>
                </c:pt>
                <c:pt idx="1">
                  <c:v>16461</c:v>
                </c:pt>
                <c:pt idx="2">
                  <c:v>13390</c:v>
                </c:pt>
                <c:pt idx="3">
                  <c:v>10085</c:v>
                </c:pt>
                <c:pt idx="4">
                  <c:v>7365</c:v>
                </c:pt>
                <c:pt idx="5">
                  <c:v>5926</c:v>
                </c:pt>
                <c:pt idx="6">
                  <c:v>4619</c:v>
                </c:pt>
                <c:pt idx="7">
                  <c:v>4579</c:v>
                </c:pt>
                <c:pt idx="8">
                  <c:v>2996</c:v>
                </c:pt>
                <c:pt idx="9">
                  <c:v>2792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16502</c:v>
                </c:pt>
                <c:pt idx="1">
                  <c:v>12302</c:v>
                </c:pt>
                <c:pt idx="2">
                  <c:v>11517</c:v>
                </c:pt>
                <c:pt idx="3">
                  <c:v>14530</c:v>
                </c:pt>
                <c:pt idx="4">
                  <c:v>7080</c:v>
                </c:pt>
                <c:pt idx="5">
                  <c:v>7044</c:v>
                </c:pt>
                <c:pt idx="6">
                  <c:v>3222</c:v>
                </c:pt>
                <c:pt idx="7">
                  <c:v>4284</c:v>
                </c:pt>
                <c:pt idx="8">
                  <c:v>2995</c:v>
                </c:pt>
                <c:pt idx="9">
                  <c:v>2904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15936"/>
        <c:axId val="244416328"/>
      </c:barChart>
      <c:catAx>
        <c:axId val="2444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416328"/>
        <c:crosses val="autoZero"/>
        <c:auto val="1"/>
        <c:lblAlgn val="ctr"/>
        <c:lblOffset val="100"/>
        <c:noMultiLvlLbl val="0"/>
      </c:catAx>
      <c:valAx>
        <c:axId val="24441632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4159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506672777013983E-3"/>
                  <c:y val="-3.489269723637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3.5077968195152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62631060006E-2"/>
                  <c:y val="-1.054416326301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90573400547156E-3"/>
                  <c:y val="5.586200120713372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19503117665842E-3"/>
                  <c:y val="-3.6408550535461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48323</c:v>
                </c:pt>
                <c:pt idx="1">
                  <c:v>27532</c:v>
                </c:pt>
                <c:pt idx="2">
                  <c:v>24881</c:v>
                </c:pt>
                <c:pt idx="3">
                  <c:v>22311</c:v>
                </c:pt>
                <c:pt idx="4">
                  <c:v>17203</c:v>
                </c:pt>
                <c:pt idx="5">
                  <c:v>15950</c:v>
                </c:pt>
                <c:pt idx="6">
                  <c:v>13852</c:v>
                </c:pt>
                <c:pt idx="7">
                  <c:v>13139</c:v>
                </c:pt>
                <c:pt idx="8">
                  <c:v>11956</c:v>
                </c:pt>
                <c:pt idx="9">
                  <c:v>10204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257703898125E-3"/>
                  <c:y val="-1.077126054430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32368176200197E-3"/>
                  <c:y val="3.5830280573217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1315530003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3.6038008617906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35396</c:v>
                </c:pt>
                <c:pt idx="1">
                  <c:v>24396</c:v>
                </c:pt>
                <c:pt idx="2">
                  <c:v>23302</c:v>
                </c:pt>
                <c:pt idx="3">
                  <c:v>18921</c:v>
                </c:pt>
                <c:pt idx="4">
                  <c:v>14043</c:v>
                </c:pt>
                <c:pt idx="5">
                  <c:v>11108</c:v>
                </c:pt>
                <c:pt idx="6">
                  <c:v>13931</c:v>
                </c:pt>
                <c:pt idx="7">
                  <c:v>11131</c:v>
                </c:pt>
                <c:pt idx="8">
                  <c:v>13395</c:v>
                </c:pt>
                <c:pt idx="9">
                  <c:v>13588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17112"/>
        <c:axId val="244417504"/>
      </c:barChart>
      <c:catAx>
        <c:axId val="244417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417504"/>
        <c:crosses val="autoZero"/>
        <c:auto val="1"/>
        <c:lblAlgn val="ctr"/>
        <c:lblOffset val="100"/>
        <c:noMultiLvlLbl val="0"/>
      </c:catAx>
      <c:valAx>
        <c:axId val="244417504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417112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22328"/>
        <c:axId val="244822720"/>
      </c:lineChart>
      <c:catAx>
        <c:axId val="244822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272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232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23896"/>
        <c:axId val="244824288"/>
      </c:lineChart>
      <c:catAx>
        <c:axId val="24482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428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38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25072"/>
        <c:axId val="244825464"/>
      </c:lineChart>
      <c:catAx>
        <c:axId val="24482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54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50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45144"/>
        <c:axId val="244645536"/>
      </c:lineChart>
      <c:catAx>
        <c:axId val="24464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45536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514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46320"/>
        <c:axId val="244646712"/>
      </c:lineChart>
      <c:catAx>
        <c:axId val="24464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4671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6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647496"/>
        <c:axId val="244647888"/>
      </c:lineChart>
      <c:catAx>
        <c:axId val="24464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47888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4749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865608"/>
        <c:axId val="246866000"/>
      </c:lineChart>
      <c:catAx>
        <c:axId val="24686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6600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5608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866784"/>
        <c:axId val="246867176"/>
      </c:lineChart>
      <c:catAx>
        <c:axId val="24686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6717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67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867960"/>
        <c:axId val="246868352"/>
      </c:lineChart>
      <c:catAx>
        <c:axId val="24686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68352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79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869136"/>
        <c:axId val="246603448"/>
      </c:lineChart>
      <c:catAx>
        <c:axId val="24686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3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03448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691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04232"/>
        <c:axId val="246604624"/>
      </c:lineChart>
      <c:catAx>
        <c:axId val="246604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04624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423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05408"/>
        <c:axId val="246605800"/>
      </c:lineChart>
      <c:catAx>
        <c:axId val="24660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05800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540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06584"/>
        <c:axId val="246606976"/>
      </c:lineChart>
      <c:catAx>
        <c:axId val="246606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0697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0658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03464"/>
        <c:axId val="246403856"/>
      </c:lineChart>
      <c:catAx>
        <c:axId val="246403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0385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34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04640"/>
        <c:axId val="246405032"/>
      </c:lineChart>
      <c:catAx>
        <c:axId val="24640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0503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46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405816"/>
        <c:axId val="246406208"/>
      </c:lineChart>
      <c:catAx>
        <c:axId val="24640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40620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4058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74600"/>
        <c:axId val="247674992"/>
      </c:lineChart>
      <c:catAx>
        <c:axId val="247674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7499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4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75776"/>
        <c:axId val="247676168"/>
      </c:lineChart>
      <c:catAx>
        <c:axId val="24767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7616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57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76952"/>
        <c:axId val="247677344"/>
      </c:lineChart>
      <c:catAx>
        <c:axId val="24767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77344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695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678128"/>
        <c:axId val="248470216"/>
      </c:lineChart>
      <c:catAx>
        <c:axId val="24767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7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70216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6781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71000"/>
        <c:axId val="248471392"/>
      </c:lineChart>
      <c:catAx>
        <c:axId val="24847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7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7139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47100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/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0.86588</cdr:x>
      <cdr:y>0.25001</cdr:y>
    </cdr:from>
    <cdr:to>
      <cdr:x>0.99088</cdr:x>
      <cdr:y>0.65132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4116" y="723921"/>
          <a:ext cx="914400" cy="116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1,118,677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1,022,956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0.25363</cdr:y>
    </cdr:from>
    <cdr:to>
      <cdr:x>0.98959</cdr:x>
      <cdr:y>0.86232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85" y="666760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0.89947</cdr:x>
      <cdr:y>0.26709</cdr:y>
    </cdr:from>
    <cdr:to>
      <cdr:x>1</cdr:x>
      <cdr:y>0.77966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8" y="750484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0.28873</cdr:y>
    </cdr:from>
    <cdr:to>
      <cdr:x>0.9987</cdr:x>
      <cdr:y>0.73944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5391" y="781049"/>
          <a:ext cx="679808" cy="1219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0.275</cdr:y>
    </cdr:from>
    <cdr:to>
      <cdr:x>0.9882</cdr:x>
      <cdr:y>0.81071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497" y="733425"/>
          <a:ext cx="676321" cy="1428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0.89803</cdr:x>
      <cdr:y>0.20557</cdr:y>
    </cdr:from>
    <cdr:to>
      <cdr:x>0.98561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40" y="561948"/>
          <a:ext cx="638162" cy="148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0.90849</cdr:x>
      <cdr:y>0.225</cdr:y>
    </cdr:from>
    <cdr:to>
      <cdr:x>0.99608</cdr:x>
      <cdr:y>0.80357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19" y="600071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0.88491</cdr:x>
      <cdr:y>0.30758</cdr:y>
    </cdr:from>
    <cdr:to>
      <cdr:x>0.98047</cdr:x>
      <cdr:y>0.8885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3318" y="840815"/>
          <a:ext cx="699041" cy="1588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0.90994</cdr:x>
      <cdr:y>0.39042</cdr:y>
    </cdr:from>
    <cdr:to>
      <cdr:x>1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2394" y="1059842"/>
          <a:ext cx="661381" cy="1178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0.9026</cdr:x>
      <cdr:y>0.41706</cdr:y>
    </cdr:from>
    <cdr:to>
      <cdr:x>0.99351</cdr:x>
      <cdr:y>0.83916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85" y="1136146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0.88431</cdr:x>
      <cdr:y>0.08331</cdr:y>
    </cdr:from>
    <cdr:to>
      <cdr:x>0.99091</cdr:x>
      <cdr:y>0.61709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5722" y="233306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0.49103</cdr:y>
    </cdr:from>
    <cdr:to>
      <cdr:x>1</cdr:x>
      <cdr:y>0.87814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71" y="1304900"/>
          <a:ext cx="685779" cy="102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I6" sqref="I6"/>
    </sheetView>
  </sheetViews>
  <sheetFormatPr defaultRowHeight="17.25"/>
  <cols>
    <col min="1" max="1" width="9.625" style="325" customWidth="1"/>
    <col min="2" max="2" width="7.25" style="376" customWidth="1"/>
    <col min="3" max="3" width="9.625" style="377" customWidth="1"/>
    <col min="4" max="4" width="9" style="325"/>
    <col min="5" max="5" width="20" style="325" bestFit="1" customWidth="1"/>
    <col min="6" max="6" width="18.625" style="325" customWidth="1"/>
    <col min="7" max="7" width="7.75" style="325" customWidth="1"/>
    <col min="8" max="8" width="2.375" style="325" customWidth="1"/>
    <col min="9" max="9" width="7.75" style="325" customWidth="1"/>
    <col min="10" max="256" width="9" style="325"/>
    <col min="257" max="257" width="9.625" style="325" customWidth="1"/>
    <col min="258" max="258" width="7.25" style="325" customWidth="1"/>
    <col min="259" max="259" width="9.625" style="325" customWidth="1"/>
    <col min="260" max="260" width="9" style="325"/>
    <col min="261" max="261" width="20" style="325" bestFit="1" customWidth="1"/>
    <col min="262" max="262" width="18.625" style="325" customWidth="1"/>
    <col min="263" max="263" width="7.75" style="325" customWidth="1"/>
    <col min="264" max="264" width="2.375" style="325" customWidth="1"/>
    <col min="265" max="265" width="7.75" style="325" customWidth="1"/>
    <col min="266" max="512" width="9" style="325"/>
    <col min="513" max="513" width="9.625" style="325" customWidth="1"/>
    <col min="514" max="514" width="7.25" style="325" customWidth="1"/>
    <col min="515" max="515" width="9.625" style="325" customWidth="1"/>
    <col min="516" max="516" width="9" style="325"/>
    <col min="517" max="517" width="20" style="325" bestFit="1" customWidth="1"/>
    <col min="518" max="518" width="18.625" style="325" customWidth="1"/>
    <col min="519" max="519" width="7.75" style="325" customWidth="1"/>
    <col min="520" max="520" width="2.375" style="325" customWidth="1"/>
    <col min="521" max="521" width="7.75" style="325" customWidth="1"/>
    <col min="522" max="768" width="9" style="325"/>
    <col min="769" max="769" width="9.625" style="325" customWidth="1"/>
    <col min="770" max="770" width="7.25" style="325" customWidth="1"/>
    <col min="771" max="771" width="9.625" style="325" customWidth="1"/>
    <col min="772" max="772" width="9" style="325"/>
    <col min="773" max="773" width="20" style="325" bestFit="1" customWidth="1"/>
    <col min="774" max="774" width="18.625" style="325" customWidth="1"/>
    <col min="775" max="775" width="7.75" style="325" customWidth="1"/>
    <col min="776" max="776" width="2.375" style="325" customWidth="1"/>
    <col min="777" max="777" width="7.75" style="325" customWidth="1"/>
    <col min="778" max="1024" width="9" style="325"/>
    <col min="1025" max="1025" width="9.625" style="325" customWidth="1"/>
    <col min="1026" max="1026" width="7.25" style="325" customWidth="1"/>
    <col min="1027" max="1027" width="9.625" style="325" customWidth="1"/>
    <col min="1028" max="1028" width="9" style="325"/>
    <col min="1029" max="1029" width="20" style="325" bestFit="1" customWidth="1"/>
    <col min="1030" max="1030" width="18.625" style="325" customWidth="1"/>
    <col min="1031" max="1031" width="7.75" style="325" customWidth="1"/>
    <col min="1032" max="1032" width="2.375" style="325" customWidth="1"/>
    <col min="1033" max="1033" width="7.75" style="325" customWidth="1"/>
    <col min="1034" max="1280" width="9" style="325"/>
    <col min="1281" max="1281" width="9.625" style="325" customWidth="1"/>
    <col min="1282" max="1282" width="7.25" style="325" customWidth="1"/>
    <col min="1283" max="1283" width="9.625" style="325" customWidth="1"/>
    <col min="1284" max="1284" width="9" style="325"/>
    <col min="1285" max="1285" width="20" style="325" bestFit="1" customWidth="1"/>
    <col min="1286" max="1286" width="18.625" style="325" customWidth="1"/>
    <col min="1287" max="1287" width="7.75" style="325" customWidth="1"/>
    <col min="1288" max="1288" width="2.375" style="325" customWidth="1"/>
    <col min="1289" max="1289" width="7.75" style="325" customWidth="1"/>
    <col min="1290" max="1536" width="9" style="325"/>
    <col min="1537" max="1537" width="9.625" style="325" customWidth="1"/>
    <col min="1538" max="1538" width="7.25" style="325" customWidth="1"/>
    <col min="1539" max="1539" width="9.625" style="325" customWidth="1"/>
    <col min="1540" max="1540" width="9" style="325"/>
    <col min="1541" max="1541" width="20" style="325" bestFit="1" customWidth="1"/>
    <col min="1542" max="1542" width="18.625" style="325" customWidth="1"/>
    <col min="1543" max="1543" width="7.75" style="325" customWidth="1"/>
    <col min="1544" max="1544" width="2.375" style="325" customWidth="1"/>
    <col min="1545" max="1545" width="7.75" style="325" customWidth="1"/>
    <col min="1546" max="1792" width="9" style="325"/>
    <col min="1793" max="1793" width="9.625" style="325" customWidth="1"/>
    <col min="1794" max="1794" width="7.25" style="325" customWidth="1"/>
    <col min="1795" max="1795" width="9.625" style="325" customWidth="1"/>
    <col min="1796" max="1796" width="9" style="325"/>
    <col min="1797" max="1797" width="20" style="325" bestFit="1" customWidth="1"/>
    <col min="1798" max="1798" width="18.625" style="325" customWidth="1"/>
    <col min="1799" max="1799" width="7.75" style="325" customWidth="1"/>
    <col min="1800" max="1800" width="2.375" style="325" customWidth="1"/>
    <col min="1801" max="1801" width="7.75" style="325" customWidth="1"/>
    <col min="1802" max="2048" width="9" style="325"/>
    <col min="2049" max="2049" width="9.625" style="325" customWidth="1"/>
    <col min="2050" max="2050" width="7.25" style="325" customWidth="1"/>
    <col min="2051" max="2051" width="9.625" style="325" customWidth="1"/>
    <col min="2052" max="2052" width="9" style="325"/>
    <col min="2053" max="2053" width="20" style="325" bestFit="1" customWidth="1"/>
    <col min="2054" max="2054" width="18.625" style="325" customWidth="1"/>
    <col min="2055" max="2055" width="7.75" style="325" customWidth="1"/>
    <col min="2056" max="2056" width="2.375" style="325" customWidth="1"/>
    <col min="2057" max="2057" width="7.75" style="325" customWidth="1"/>
    <col min="2058" max="2304" width="9" style="325"/>
    <col min="2305" max="2305" width="9.625" style="325" customWidth="1"/>
    <col min="2306" max="2306" width="7.25" style="325" customWidth="1"/>
    <col min="2307" max="2307" width="9.625" style="325" customWidth="1"/>
    <col min="2308" max="2308" width="9" style="325"/>
    <col min="2309" max="2309" width="20" style="325" bestFit="1" customWidth="1"/>
    <col min="2310" max="2310" width="18.625" style="325" customWidth="1"/>
    <col min="2311" max="2311" width="7.75" style="325" customWidth="1"/>
    <col min="2312" max="2312" width="2.375" style="325" customWidth="1"/>
    <col min="2313" max="2313" width="7.75" style="325" customWidth="1"/>
    <col min="2314" max="2560" width="9" style="325"/>
    <col min="2561" max="2561" width="9.625" style="325" customWidth="1"/>
    <col min="2562" max="2562" width="7.25" style="325" customWidth="1"/>
    <col min="2563" max="2563" width="9.625" style="325" customWidth="1"/>
    <col min="2564" max="2564" width="9" style="325"/>
    <col min="2565" max="2565" width="20" style="325" bestFit="1" customWidth="1"/>
    <col min="2566" max="2566" width="18.625" style="325" customWidth="1"/>
    <col min="2567" max="2567" width="7.75" style="325" customWidth="1"/>
    <col min="2568" max="2568" width="2.375" style="325" customWidth="1"/>
    <col min="2569" max="2569" width="7.75" style="325" customWidth="1"/>
    <col min="2570" max="2816" width="9" style="325"/>
    <col min="2817" max="2817" width="9.625" style="325" customWidth="1"/>
    <col min="2818" max="2818" width="7.25" style="325" customWidth="1"/>
    <col min="2819" max="2819" width="9.625" style="325" customWidth="1"/>
    <col min="2820" max="2820" width="9" style="325"/>
    <col min="2821" max="2821" width="20" style="325" bestFit="1" customWidth="1"/>
    <col min="2822" max="2822" width="18.625" style="325" customWidth="1"/>
    <col min="2823" max="2823" width="7.75" style="325" customWidth="1"/>
    <col min="2824" max="2824" width="2.375" style="325" customWidth="1"/>
    <col min="2825" max="2825" width="7.75" style="325" customWidth="1"/>
    <col min="2826" max="3072" width="9" style="325"/>
    <col min="3073" max="3073" width="9.625" style="325" customWidth="1"/>
    <col min="3074" max="3074" width="7.25" style="325" customWidth="1"/>
    <col min="3075" max="3075" width="9.625" style="325" customWidth="1"/>
    <col min="3076" max="3076" width="9" style="325"/>
    <col min="3077" max="3077" width="20" style="325" bestFit="1" customWidth="1"/>
    <col min="3078" max="3078" width="18.625" style="325" customWidth="1"/>
    <col min="3079" max="3079" width="7.75" style="325" customWidth="1"/>
    <col min="3080" max="3080" width="2.375" style="325" customWidth="1"/>
    <col min="3081" max="3081" width="7.75" style="325" customWidth="1"/>
    <col min="3082" max="3328" width="9" style="325"/>
    <col min="3329" max="3329" width="9.625" style="325" customWidth="1"/>
    <col min="3330" max="3330" width="7.25" style="325" customWidth="1"/>
    <col min="3331" max="3331" width="9.625" style="325" customWidth="1"/>
    <col min="3332" max="3332" width="9" style="325"/>
    <col min="3333" max="3333" width="20" style="325" bestFit="1" customWidth="1"/>
    <col min="3334" max="3334" width="18.625" style="325" customWidth="1"/>
    <col min="3335" max="3335" width="7.75" style="325" customWidth="1"/>
    <col min="3336" max="3336" width="2.375" style="325" customWidth="1"/>
    <col min="3337" max="3337" width="7.75" style="325" customWidth="1"/>
    <col min="3338" max="3584" width="9" style="325"/>
    <col min="3585" max="3585" width="9.625" style="325" customWidth="1"/>
    <col min="3586" max="3586" width="7.25" style="325" customWidth="1"/>
    <col min="3587" max="3587" width="9.625" style="325" customWidth="1"/>
    <col min="3588" max="3588" width="9" style="325"/>
    <col min="3589" max="3589" width="20" style="325" bestFit="1" customWidth="1"/>
    <col min="3590" max="3590" width="18.625" style="325" customWidth="1"/>
    <col min="3591" max="3591" width="7.75" style="325" customWidth="1"/>
    <col min="3592" max="3592" width="2.375" style="325" customWidth="1"/>
    <col min="3593" max="3593" width="7.75" style="325" customWidth="1"/>
    <col min="3594" max="3840" width="9" style="325"/>
    <col min="3841" max="3841" width="9.625" style="325" customWidth="1"/>
    <col min="3842" max="3842" width="7.25" style="325" customWidth="1"/>
    <col min="3843" max="3843" width="9.625" style="325" customWidth="1"/>
    <col min="3844" max="3844" width="9" style="325"/>
    <col min="3845" max="3845" width="20" style="325" bestFit="1" customWidth="1"/>
    <col min="3846" max="3846" width="18.625" style="325" customWidth="1"/>
    <col min="3847" max="3847" width="7.75" style="325" customWidth="1"/>
    <col min="3848" max="3848" width="2.375" style="325" customWidth="1"/>
    <col min="3849" max="3849" width="7.75" style="325" customWidth="1"/>
    <col min="3850" max="4096" width="9" style="325"/>
    <col min="4097" max="4097" width="9.625" style="325" customWidth="1"/>
    <col min="4098" max="4098" width="7.25" style="325" customWidth="1"/>
    <col min="4099" max="4099" width="9.625" style="325" customWidth="1"/>
    <col min="4100" max="4100" width="9" style="325"/>
    <col min="4101" max="4101" width="20" style="325" bestFit="1" customWidth="1"/>
    <col min="4102" max="4102" width="18.625" style="325" customWidth="1"/>
    <col min="4103" max="4103" width="7.75" style="325" customWidth="1"/>
    <col min="4104" max="4104" width="2.375" style="325" customWidth="1"/>
    <col min="4105" max="4105" width="7.75" style="325" customWidth="1"/>
    <col min="4106" max="4352" width="9" style="325"/>
    <col min="4353" max="4353" width="9.625" style="325" customWidth="1"/>
    <col min="4354" max="4354" width="7.25" style="325" customWidth="1"/>
    <col min="4355" max="4355" width="9.625" style="325" customWidth="1"/>
    <col min="4356" max="4356" width="9" style="325"/>
    <col min="4357" max="4357" width="20" style="325" bestFit="1" customWidth="1"/>
    <col min="4358" max="4358" width="18.625" style="325" customWidth="1"/>
    <col min="4359" max="4359" width="7.75" style="325" customWidth="1"/>
    <col min="4360" max="4360" width="2.375" style="325" customWidth="1"/>
    <col min="4361" max="4361" width="7.75" style="325" customWidth="1"/>
    <col min="4362" max="4608" width="9" style="325"/>
    <col min="4609" max="4609" width="9.625" style="325" customWidth="1"/>
    <col min="4610" max="4610" width="7.25" style="325" customWidth="1"/>
    <col min="4611" max="4611" width="9.625" style="325" customWidth="1"/>
    <col min="4612" max="4612" width="9" style="325"/>
    <col min="4613" max="4613" width="20" style="325" bestFit="1" customWidth="1"/>
    <col min="4614" max="4614" width="18.625" style="325" customWidth="1"/>
    <col min="4615" max="4615" width="7.75" style="325" customWidth="1"/>
    <col min="4616" max="4616" width="2.375" style="325" customWidth="1"/>
    <col min="4617" max="4617" width="7.75" style="325" customWidth="1"/>
    <col min="4618" max="4864" width="9" style="325"/>
    <col min="4865" max="4865" width="9.625" style="325" customWidth="1"/>
    <col min="4866" max="4866" width="7.25" style="325" customWidth="1"/>
    <col min="4867" max="4867" width="9.625" style="325" customWidth="1"/>
    <col min="4868" max="4868" width="9" style="325"/>
    <col min="4869" max="4869" width="20" style="325" bestFit="1" customWidth="1"/>
    <col min="4870" max="4870" width="18.625" style="325" customWidth="1"/>
    <col min="4871" max="4871" width="7.75" style="325" customWidth="1"/>
    <col min="4872" max="4872" width="2.375" style="325" customWidth="1"/>
    <col min="4873" max="4873" width="7.75" style="325" customWidth="1"/>
    <col min="4874" max="5120" width="9" style="325"/>
    <col min="5121" max="5121" width="9.625" style="325" customWidth="1"/>
    <col min="5122" max="5122" width="7.25" style="325" customWidth="1"/>
    <col min="5123" max="5123" width="9.625" style="325" customWidth="1"/>
    <col min="5124" max="5124" width="9" style="325"/>
    <col min="5125" max="5125" width="20" style="325" bestFit="1" customWidth="1"/>
    <col min="5126" max="5126" width="18.625" style="325" customWidth="1"/>
    <col min="5127" max="5127" width="7.75" style="325" customWidth="1"/>
    <col min="5128" max="5128" width="2.375" style="325" customWidth="1"/>
    <col min="5129" max="5129" width="7.75" style="325" customWidth="1"/>
    <col min="5130" max="5376" width="9" style="325"/>
    <col min="5377" max="5377" width="9.625" style="325" customWidth="1"/>
    <col min="5378" max="5378" width="7.25" style="325" customWidth="1"/>
    <col min="5379" max="5379" width="9.625" style="325" customWidth="1"/>
    <col min="5380" max="5380" width="9" style="325"/>
    <col min="5381" max="5381" width="20" style="325" bestFit="1" customWidth="1"/>
    <col min="5382" max="5382" width="18.625" style="325" customWidth="1"/>
    <col min="5383" max="5383" width="7.75" style="325" customWidth="1"/>
    <col min="5384" max="5384" width="2.375" style="325" customWidth="1"/>
    <col min="5385" max="5385" width="7.75" style="325" customWidth="1"/>
    <col min="5386" max="5632" width="9" style="325"/>
    <col min="5633" max="5633" width="9.625" style="325" customWidth="1"/>
    <col min="5634" max="5634" width="7.25" style="325" customWidth="1"/>
    <col min="5635" max="5635" width="9.625" style="325" customWidth="1"/>
    <col min="5636" max="5636" width="9" style="325"/>
    <col min="5637" max="5637" width="20" style="325" bestFit="1" customWidth="1"/>
    <col min="5638" max="5638" width="18.625" style="325" customWidth="1"/>
    <col min="5639" max="5639" width="7.75" style="325" customWidth="1"/>
    <col min="5640" max="5640" width="2.375" style="325" customWidth="1"/>
    <col min="5641" max="5641" width="7.75" style="325" customWidth="1"/>
    <col min="5642" max="5888" width="9" style="325"/>
    <col min="5889" max="5889" width="9.625" style="325" customWidth="1"/>
    <col min="5890" max="5890" width="7.25" style="325" customWidth="1"/>
    <col min="5891" max="5891" width="9.625" style="325" customWidth="1"/>
    <col min="5892" max="5892" width="9" style="325"/>
    <col min="5893" max="5893" width="20" style="325" bestFit="1" customWidth="1"/>
    <col min="5894" max="5894" width="18.625" style="325" customWidth="1"/>
    <col min="5895" max="5895" width="7.75" style="325" customWidth="1"/>
    <col min="5896" max="5896" width="2.375" style="325" customWidth="1"/>
    <col min="5897" max="5897" width="7.75" style="325" customWidth="1"/>
    <col min="5898" max="6144" width="9" style="325"/>
    <col min="6145" max="6145" width="9.625" style="325" customWidth="1"/>
    <col min="6146" max="6146" width="7.25" style="325" customWidth="1"/>
    <col min="6147" max="6147" width="9.625" style="325" customWidth="1"/>
    <col min="6148" max="6148" width="9" style="325"/>
    <col min="6149" max="6149" width="20" style="325" bestFit="1" customWidth="1"/>
    <col min="6150" max="6150" width="18.625" style="325" customWidth="1"/>
    <col min="6151" max="6151" width="7.75" style="325" customWidth="1"/>
    <col min="6152" max="6152" width="2.375" style="325" customWidth="1"/>
    <col min="6153" max="6153" width="7.75" style="325" customWidth="1"/>
    <col min="6154" max="6400" width="9" style="325"/>
    <col min="6401" max="6401" width="9.625" style="325" customWidth="1"/>
    <col min="6402" max="6402" width="7.25" style="325" customWidth="1"/>
    <col min="6403" max="6403" width="9.625" style="325" customWidth="1"/>
    <col min="6404" max="6404" width="9" style="325"/>
    <col min="6405" max="6405" width="20" style="325" bestFit="1" customWidth="1"/>
    <col min="6406" max="6406" width="18.625" style="325" customWidth="1"/>
    <col min="6407" max="6407" width="7.75" style="325" customWidth="1"/>
    <col min="6408" max="6408" width="2.375" style="325" customWidth="1"/>
    <col min="6409" max="6409" width="7.75" style="325" customWidth="1"/>
    <col min="6410" max="6656" width="9" style="325"/>
    <col min="6657" max="6657" width="9.625" style="325" customWidth="1"/>
    <col min="6658" max="6658" width="7.25" style="325" customWidth="1"/>
    <col min="6659" max="6659" width="9.625" style="325" customWidth="1"/>
    <col min="6660" max="6660" width="9" style="325"/>
    <col min="6661" max="6661" width="20" style="325" bestFit="1" customWidth="1"/>
    <col min="6662" max="6662" width="18.625" style="325" customWidth="1"/>
    <col min="6663" max="6663" width="7.75" style="325" customWidth="1"/>
    <col min="6664" max="6664" width="2.375" style="325" customWidth="1"/>
    <col min="6665" max="6665" width="7.75" style="325" customWidth="1"/>
    <col min="6666" max="6912" width="9" style="325"/>
    <col min="6913" max="6913" width="9.625" style="325" customWidth="1"/>
    <col min="6914" max="6914" width="7.25" style="325" customWidth="1"/>
    <col min="6915" max="6915" width="9.625" style="325" customWidth="1"/>
    <col min="6916" max="6916" width="9" style="325"/>
    <col min="6917" max="6917" width="20" style="325" bestFit="1" customWidth="1"/>
    <col min="6918" max="6918" width="18.625" style="325" customWidth="1"/>
    <col min="6919" max="6919" width="7.75" style="325" customWidth="1"/>
    <col min="6920" max="6920" width="2.375" style="325" customWidth="1"/>
    <col min="6921" max="6921" width="7.75" style="325" customWidth="1"/>
    <col min="6922" max="7168" width="9" style="325"/>
    <col min="7169" max="7169" width="9.625" style="325" customWidth="1"/>
    <col min="7170" max="7170" width="7.25" style="325" customWidth="1"/>
    <col min="7171" max="7171" width="9.625" style="325" customWidth="1"/>
    <col min="7172" max="7172" width="9" style="325"/>
    <col min="7173" max="7173" width="20" style="325" bestFit="1" customWidth="1"/>
    <col min="7174" max="7174" width="18.625" style="325" customWidth="1"/>
    <col min="7175" max="7175" width="7.75" style="325" customWidth="1"/>
    <col min="7176" max="7176" width="2.375" style="325" customWidth="1"/>
    <col min="7177" max="7177" width="7.75" style="325" customWidth="1"/>
    <col min="7178" max="7424" width="9" style="325"/>
    <col min="7425" max="7425" width="9.625" style="325" customWidth="1"/>
    <col min="7426" max="7426" width="7.25" style="325" customWidth="1"/>
    <col min="7427" max="7427" width="9.625" style="325" customWidth="1"/>
    <col min="7428" max="7428" width="9" style="325"/>
    <col min="7429" max="7429" width="20" style="325" bestFit="1" customWidth="1"/>
    <col min="7430" max="7430" width="18.625" style="325" customWidth="1"/>
    <col min="7431" max="7431" width="7.75" style="325" customWidth="1"/>
    <col min="7432" max="7432" width="2.375" style="325" customWidth="1"/>
    <col min="7433" max="7433" width="7.75" style="325" customWidth="1"/>
    <col min="7434" max="7680" width="9" style="325"/>
    <col min="7681" max="7681" width="9.625" style="325" customWidth="1"/>
    <col min="7682" max="7682" width="7.25" style="325" customWidth="1"/>
    <col min="7683" max="7683" width="9.625" style="325" customWidth="1"/>
    <col min="7684" max="7684" width="9" style="325"/>
    <col min="7685" max="7685" width="20" style="325" bestFit="1" customWidth="1"/>
    <col min="7686" max="7686" width="18.625" style="325" customWidth="1"/>
    <col min="7687" max="7687" width="7.75" style="325" customWidth="1"/>
    <col min="7688" max="7688" width="2.375" style="325" customWidth="1"/>
    <col min="7689" max="7689" width="7.75" style="325" customWidth="1"/>
    <col min="7690" max="7936" width="9" style="325"/>
    <col min="7937" max="7937" width="9.625" style="325" customWidth="1"/>
    <col min="7938" max="7938" width="7.25" style="325" customWidth="1"/>
    <col min="7939" max="7939" width="9.625" style="325" customWidth="1"/>
    <col min="7940" max="7940" width="9" style="325"/>
    <col min="7941" max="7941" width="20" style="325" bestFit="1" customWidth="1"/>
    <col min="7942" max="7942" width="18.625" style="325" customWidth="1"/>
    <col min="7943" max="7943" width="7.75" style="325" customWidth="1"/>
    <col min="7944" max="7944" width="2.375" style="325" customWidth="1"/>
    <col min="7945" max="7945" width="7.75" style="325" customWidth="1"/>
    <col min="7946" max="8192" width="9" style="325"/>
    <col min="8193" max="8193" width="9.625" style="325" customWidth="1"/>
    <col min="8194" max="8194" width="7.25" style="325" customWidth="1"/>
    <col min="8195" max="8195" width="9.625" style="325" customWidth="1"/>
    <col min="8196" max="8196" width="9" style="325"/>
    <col min="8197" max="8197" width="20" style="325" bestFit="1" customWidth="1"/>
    <col min="8198" max="8198" width="18.625" style="325" customWidth="1"/>
    <col min="8199" max="8199" width="7.75" style="325" customWidth="1"/>
    <col min="8200" max="8200" width="2.375" style="325" customWidth="1"/>
    <col min="8201" max="8201" width="7.75" style="325" customWidth="1"/>
    <col min="8202" max="8448" width="9" style="325"/>
    <col min="8449" max="8449" width="9.625" style="325" customWidth="1"/>
    <col min="8450" max="8450" width="7.25" style="325" customWidth="1"/>
    <col min="8451" max="8451" width="9.625" style="325" customWidth="1"/>
    <col min="8452" max="8452" width="9" style="325"/>
    <col min="8453" max="8453" width="20" style="325" bestFit="1" customWidth="1"/>
    <col min="8454" max="8454" width="18.625" style="325" customWidth="1"/>
    <col min="8455" max="8455" width="7.75" style="325" customWidth="1"/>
    <col min="8456" max="8456" width="2.375" style="325" customWidth="1"/>
    <col min="8457" max="8457" width="7.75" style="325" customWidth="1"/>
    <col min="8458" max="8704" width="9" style="325"/>
    <col min="8705" max="8705" width="9.625" style="325" customWidth="1"/>
    <col min="8706" max="8706" width="7.25" style="325" customWidth="1"/>
    <col min="8707" max="8707" width="9.625" style="325" customWidth="1"/>
    <col min="8708" max="8708" width="9" style="325"/>
    <col min="8709" max="8709" width="20" style="325" bestFit="1" customWidth="1"/>
    <col min="8710" max="8710" width="18.625" style="325" customWidth="1"/>
    <col min="8711" max="8711" width="7.75" style="325" customWidth="1"/>
    <col min="8712" max="8712" width="2.375" style="325" customWidth="1"/>
    <col min="8713" max="8713" width="7.75" style="325" customWidth="1"/>
    <col min="8714" max="8960" width="9" style="325"/>
    <col min="8961" max="8961" width="9.625" style="325" customWidth="1"/>
    <col min="8962" max="8962" width="7.25" style="325" customWidth="1"/>
    <col min="8963" max="8963" width="9.625" style="325" customWidth="1"/>
    <col min="8964" max="8964" width="9" style="325"/>
    <col min="8965" max="8965" width="20" style="325" bestFit="1" customWidth="1"/>
    <col min="8966" max="8966" width="18.625" style="325" customWidth="1"/>
    <col min="8967" max="8967" width="7.75" style="325" customWidth="1"/>
    <col min="8968" max="8968" width="2.375" style="325" customWidth="1"/>
    <col min="8969" max="8969" width="7.75" style="325" customWidth="1"/>
    <col min="8970" max="9216" width="9" style="325"/>
    <col min="9217" max="9217" width="9.625" style="325" customWidth="1"/>
    <col min="9218" max="9218" width="7.25" style="325" customWidth="1"/>
    <col min="9219" max="9219" width="9.625" style="325" customWidth="1"/>
    <col min="9220" max="9220" width="9" style="325"/>
    <col min="9221" max="9221" width="20" style="325" bestFit="1" customWidth="1"/>
    <col min="9222" max="9222" width="18.625" style="325" customWidth="1"/>
    <col min="9223" max="9223" width="7.75" style="325" customWidth="1"/>
    <col min="9224" max="9224" width="2.375" style="325" customWidth="1"/>
    <col min="9225" max="9225" width="7.75" style="325" customWidth="1"/>
    <col min="9226" max="9472" width="9" style="325"/>
    <col min="9473" max="9473" width="9.625" style="325" customWidth="1"/>
    <col min="9474" max="9474" width="7.25" style="325" customWidth="1"/>
    <col min="9475" max="9475" width="9.625" style="325" customWidth="1"/>
    <col min="9476" max="9476" width="9" style="325"/>
    <col min="9477" max="9477" width="20" style="325" bestFit="1" customWidth="1"/>
    <col min="9478" max="9478" width="18.625" style="325" customWidth="1"/>
    <col min="9479" max="9479" width="7.75" style="325" customWidth="1"/>
    <col min="9480" max="9480" width="2.375" style="325" customWidth="1"/>
    <col min="9481" max="9481" width="7.75" style="325" customWidth="1"/>
    <col min="9482" max="9728" width="9" style="325"/>
    <col min="9729" max="9729" width="9.625" style="325" customWidth="1"/>
    <col min="9730" max="9730" width="7.25" style="325" customWidth="1"/>
    <col min="9731" max="9731" width="9.625" style="325" customWidth="1"/>
    <col min="9732" max="9732" width="9" style="325"/>
    <col min="9733" max="9733" width="20" style="325" bestFit="1" customWidth="1"/>
    <col min="9734" max="9734" width="18.625" style="325" customWidth="1"/>
    <col min="9735" max="9735" width="7.75" style="325" customWidth="1"/>
    <col min="9736" max="9736" width="2.375" style="325" customWidth="1"/>
    <col min="9737" max="9737" width="7.75" style="325" customWidth="1"/>
    <col min="9738" max="9984" width="9" style="325"/>
    <col min="9985" max="9985" width="9.625" style="325" customWidth="1"/>
    <col min="9986" max="9986" width="7.25" style="325" customWidth="1"/>
    <col min="9987" max="9987" width="9.625" style="325" customWidth="1"/>
    <col min="9988" max="9988" width="9" style="325"/>
    <col min="9989" max="9989" width="20" style="325" bestFit="1" customWidth="1"/>
    <col min="9990" max="9990" width="18.625" style="325" customWidth="1"/>
    <col min="9991" max="9991" width="7.75" style="325" customWidth="1"/>
    <col min="9992" max="9992" width="2.375" style="325" customWidth="1"/>
    <col min="9993" max="9993" width="7.75" style="325" customWidth="1"/>
    <col min="9994" max="10240" width="9" style="325"/>
    <col min="10241" max="10241" width="9.625" style="325" customWidth="1"/>
    <col min="10242" max="10242" width="7.25" style="325" customWidth="1"/>
    <col min="10243" max="10243" width="9.625" style="325" customWidth="1"/>
    <col min="10244" max="10244" width="9" style="325"/>
    <col min="10245" max="10245" width="20" style="325" bestFit="1" customWidth="1"/>
    <col min="10246" max="10246" width="18.625" style="325" customWidth="1"/>
    <col min="10247" max="10247" width="7.75" style="325" customWidth="1"/>
    <col min="10248" max="10248" width="2.375" style="325" customWidth="1"/>
    <col min="10249" max="10249" width="7.75" style="325" customWidth="1"/>
    <col min="10250" max="10496" width="9" style="325"/>
    <col min="10497" max="10497" width="9.625" style="325" customWidth="1"/>
    <col min="10498" max="10498" width="7.25" style="325" customWidth="1"/>
    <col min="10499" max="10499" width="9.625" style="325" customWidth="1"/>
    <col min="10500" max="10500" width="9" style="325"/>
    <col min="10501" max="10501" width="20" style="325" bestFit="1" customWidth="1"/>
    <col min="10502" max="10502" width="18.625" style="325" customWidth="1"/>
    <col min="10503" max="10503" width="7.75" style="325" customWidth="1"/>
    <col min="10504" max="10504" width="2.375" style="325" customWidth="1"/>
    <col min="10505" max="10505" width="7.75" style="325" customWidth="1"/>
    <col min="10506" max="10752" width="9" style="325"/>
    <col min="10753" max="10753" width="9.625" style="325" customWidth="1"/>
    <col min="10754" max="10754" width="7.25" style="325" customWidth="1"/>
    <col min="10755" max="10755" width="9.625" style="325" customWidth="1"/>
    <col min="10756" max="10756" width="9" style="325"/>
    <col min="10757" max="10757" width="20" style="325" bestFit="1" customWidth="1"/>
    <col min="10758" max="10758" width="18.625" style="325" customWidth="1"/>
    <col min="10759" max="10759" width="7.75" style="325" customWidth="1"/>
    <col min="10760" max="10760" width="2.375" style="325" customWidth="1"/>
    <col min="10761" max="10761" width="7.75" style="325" customWidth="1"/>
    <col min="10762" max="11008" width="9" style="325"/>
    <col min="11009" max="11009" width="9.625" style="325" customWidth="1"/>
    <col min="11010" max="11010" width="7.25" style="325" customWidth="1"/>
    <col min="11011" max="11011" width="9.625" style="325" customWidth="1"/>
    <col min="11012" max="11012" width="9" style="325"/>
    <col min="11013" max="11013" width="20" style="325" bestFit="1" customWidth="1"/>
    <col min="11014" max="11014" width="18.625" style="325" customWidth="1"/>
    <col min="11015" max="11015" width="7.75" style="325" customWidth="1"/>
    <col min="11016" max="11016" width="2.375" style="325" customWidth="1"/>
    <col min="11017" max="11017" width="7.75" style="325" customWidth="1"/>
    <col min="11018" max="11264" width="9" style="325"/>
    <col min="11265" max="11265" width="9.625" style="325" customWidth="1"/>
    <col min="11266" max="11266" width="7.25" style="325" customWidth="1"/>
    <col min="11267" max="11267" width="9.625" style="325" customWidth="1"/>
    <col min="11268" max="11268" width="9" style="325"/>
    <col min="11269" max="11269" width="20" style="325" bestFit="1" customWidth="1"/>
    <col min="11270" max="11270" width="18.625" style="325" customWidth="1"/>
    <col min="11271" max="11271" width="7.75" style="325" customWidth="1"/>
    <col min="11272" max="11272" width="2.375" style="325" customWidth="1"/>
    <col min="11273" max="11273" width="7.75" style="325" customWidth="1"/>
    <col min="11274" max="11520" width="9" style="325"/>
    <col min="11521" max="11521" width="9.625" style="325" customWidth="1"/>
    <col min="11522" max="11522" width="7.25" style="325" customWidth="1"/>
    <col min="11523" max="11523" width="9.625" style="325" customWidth="1"/>
    <col min="11524" max="11524" width="9" style="325"/>
    <col min="11525" max="11525" width="20" style="325" bestFit="1" customWidth="1"/>
    <col min="11526" max="11526" width="18.625" style="325" customWidth="1"/>
    <col min="11527" max="11527" width="7.75" style="325" customWidth="1"/>
    <col min="11528" max="11528" width="2.375" style="325" customWidth="1"/>
    <col min="11529" max="11529" width="7.75" style="325" customWidth="1"/>
    <col min="11530" max="11776" width="9" style="325"/>
    <col min="11777" max="11777" width="9.625" style="325" customWidth="1"/>
    <col min="11778" max="11778" width="7.25" style="325" customWidth="1"/>
    <col min="11779" max="11779" width="9.625" style="325" customWidth="1"/>
    <col min="11780" max="11780" width="9" style="325"/>
    <col min="11781" max="11781" width="20" style="325" bestFit="1" customWidth="1"/>
    <col min="11782" max="11782" width="18.625" style="325" customWidth="1"/>
    <col min="11783" max="11783" width="7.75" style="325" customWidth="1"/>
    <col min="11784" max="11784" width="2.375" style="325" customWidth="1"/>
    <col min="11785" max="11785" width="7.75" style="325" customWidth="1"/>
    <col min="11786" max="12032" width="9" style="325"/>
    <col min="12033" max="12033" width="9.625" style="325" customWidth="1"/>
    <col min="12034" max="12034" width="7.25" style="325" customWidth="1"/>
    <col min="12035" max="12035" width="9.625" style="325" customWidth="1"/>
    <col min="12036" max="12036" width="9" style="325"/>
    <col min="12037" max="12037" width="20" style="325" bestFit="1" customWidth="1"/>
    <col min="12038" max="12038" width="18.625" style="325" customWidth="1"/>
    <col min="12039" max="12039" width="7.75" style="325" customWidth="1"/>
    <col min="12040" max="12040" width="2.375" style="325" customWidth="1"/>
    <col min="12041" max="12041" width="7.75" style="325" customWidth="1"/>
    <col min="12042" max="12288" width="9" style="325"/>
    <col min="12289" max="12289" width="9.625" style="325" customWidth="1"/>
    <col min="12290" max="12290" width="7.25" style="325" customWidth="1"/>
    <col min="12291" max="12291" width="9.625" style="325" customWidth="1"/>
    <col min="12292" max="12292" width="9" style="325"/>
    <col min="12293" max="12293" width="20" style="325" bestFit="1" customWidth="1"/>
    <col min="12294" max="12294" width="18.625" style="325" customWidth="1"/>
    <col min="12295" max="12295" width="7.75" style="325" customWidth="1"/>
    <col min="12296" max="12296" width="2.375" style="325" customWidth="1"/>
    <col min="12297" max="12297" width="7.75" style="325" customWidth="1"/>
    <col min="12298" max="12544" width="9" style="325"/>
    <col min="12545" max="12545" width="9.625" style="325" customWidth="1"/>
    <col min="12546" max="12546" width="7.25" style="325" customWidth="1"/>
    <col min="12547" max="12547" width="9.625" style="325" customWidth="1"/>
    <col min="12548" max="12548" width="9" style="325"/>
    <col min="12549" max="12549" width="20" style="325" bestFit="1" customWidth="1"/>
    <col min="12550" max="12550" width="18.625" style="325" customWidth="1"/>
    <col min="12551" max="12551" width="7.75" style="325" customWidth="1"/>
    <col min="12552" max="12552" width="2.375" style="325" customWidth="1"/>
    <col min="12553" max="12553" width="7.75" style="325" customWidth="1"/>
    <col min="12554" max="12800" width="9" style="325"/>
    <col min="12801" max="12801" width="9.625" style="325" customWidth="1"/>
    <col min="12802" max="12802" width="7.25" style="325" customWidth="1"/>
    <col min="12803" max="12803" width="9.625" style="325" customWidth="1"/>
    <col min="12804" max="12804" width="9" style="325"/>
    <col min="12805" max="12805" width="20" style="325" bestFit="1" customWidth="1"/>
    <col min="12806" max="12806" width="18.625" style="325" customWidth="1"/>
    <col min="12807" max="12807" width="7.75" style="325" customWidth="1"/>
    <col min="12808" max="12808" width="2.375" style="325" customWidth="1"/>
    <col min="12809" max="12809" width="7.75" style="325" customWidth="1"/>
    <col min="12810" max="13056" width="9" style="325"/>
    <col min="13057" max="13057" width="9.625" style="325" customWidth="1"/>
    <col min="13058" max="13058" width="7.25" style="325" customWidth="1"/>
    <col min="13059" max="13059" width="9.625" style="325" customWidth="1"/>
    <col min="13060" max="13060" width="9" style="325"/>
    <col min="13061" max="13061" width="20" style="325" bestFit="1" customWidth="1"/>
    <col min="13062" max="13062" width="18.625" style="325" customWidth="1"/>
    <col min="13063" max="13063" width="7.75" style="325" customWidth="1"/>
    <col min="13064" max="13064" width="2.375" style="325" customWidth="1"/>
    <col min="13065" max="13065" width="7.75" style="325" customWidth="1"/>
    <col min="13066" max="13312" width="9" style="325"/>
    <col min="13313" max="13313" width="9.625" style="325" customWidth="1"/>
    <col min="13314" max="13314" width="7.25" style="325" customWidth="1"/>
    <col min="13315" max="13315" width="9.625" style="325" customWidth="1"/>
    <col min="13316" max="13316" width="9" style="325"/>
    <col min="13317" max="13317" width="20" style="325" bestFit="1" customWidth="1"/>
    <col min="13318" max="13318" width="18.625" style="325" customWidth="1"/>
    <col min="13319" max="13319" width="7.75" style="325" customWidth="1"/>
    <col min="13320" max="13320" width="2.375" style="325" customWidth="1"/>
    <col min="13321" max="13321" width="7.75" style="325" customWidth="1"/>
    <col min="13322" max="13568" width="9" style="325"/>
    <col min="13569" max="13569" width="9.625" style="325" customWidth="1"/>
    <col min="13570" max="13570" width="7.25" style="325" customWidth="1"/>
    <col min="13571" max="13571" width="9.625" style="325" customWidth="1"/>
    <col min="13572" max="13572" width="9" style="325"/>
    <col min="13573" max="13573" width="20" style="325" bestFit="1" customWidth="1"/>
    <col min="13574" max="13574" width="18.625" style="325" customWidth="1"/>
    <col min="13575" max="13575" width="7.75" style="325" customWidth="1"/>
    <col min="13576" max="13576" width="2.375" style="325" customWidth="1"/>
    <col min="13577" max="13577" width="7.75" style="325" customWidth="1"/>
    <col min="13578" max="13824" width="9" style="325"/>
    <col min="13825" max="13825" width="9.625" style="325" customWidth="1"/>
    <col min="13826" max="13826" width="7.25" style="325" customWidth="1"/>
    <col min="13827" max="13827" width="9.625" style="325" customWidth="1"/>
    <col min="13828" max="13828" width="9" style="325"/>
    <col min="13829" max="13829" width="20" style="325" bestFit="1" customWidth="1"/>
    <col min="13830" max="13830" width="18.625" style="325" customWidth="1"/>
    <col min="13831" max="13831" width="7.75" style="325" customWidth="1"/>
    <col min="13832" max="13832" width="2.375" style="325" customWidth="1"/>
    <col min="13833" max="13833" width="7.75" style="325" customWidth="1"/>
    <col min="13834" max="14080" width="9" style="325"/>
    <col min="14081" max="14081" width="9.625" style="325" customWidth="1"/>
    <col min="14082" max="14082" width="7.25" style="325" customWidth="1"/>
    <col min="14083" max="14083" width="9.625" style="325" customWidth="1"/>
    <col min="14084" max="14084" width="9" style="325"/>
    <col min="14085" max="14085" width="20" style="325" bestFit="1" customWidth="1"/>
    <col min="14086" max="14086" width="18.625" style="325" customWidth="1"/>
    <col min="14087" max="14087" width="7.75" style="325" customWidth="1"/>
    <col min="14088" max="14088" width="2.375" style="325" customWidth="1"/>
    <col min="14089" max="14089" width="7.75" style="325" customWidth="1"/>
    <col min="14090" max="14336" width="9" style="325"/>
    <col min="14337" max="14337" width="9.625" style="325" customWidth="1"/>
    <col min="14338" max="14338" width="7.25" style="325" customWidth="1"/>
    <col min="14339" max="14339" width="9.625" style="325" customWidth="1"/>
    <col min="14340" max="14340" width="9" style="325"/>
    <col min="14341" max="14341" width="20" style="325" bestFit="1" customWidth="1"/>
    <col min="14342" max="14342" width="18.625" style="325" customWidth="1"/>
    <col min="14343" max="14343" width="7.75" style="325" customWidth="1"/>
    <col min="14344" max="14344" width="2.375" style="325" customWidth="1"/>
    <col min="14345" max="14345" width="7.75" style="325" customWidth="1"/>
    <col min="14346" max="14592" width="9" style="325"/>
    <col min="14593" max="14593" width="9.625" style="325" customWidth="1"/>
    <col min="14594" max="14594" width="7.25" style="325" customWidth="1"/>
    <col min="14595" max="14595" width="9.625" style="325" customWidth="1"/>
    <col min="14596" max="14596" width="9" style="325"/>
    <col min="14597" max="14597" width="20" style="325" bestFit="1" customWidth="1"/>
    <col min="14598" max="14598" width="18.625" style="325" customWidth="1"/>
    <col min="14599" max="14599" width="7.75" style="325" customWidth="1"/>
    <col min="14600" max="14600" width="2.375" style="325" customWidth="1"/>
    <col min="14601" max="14601" width="7.75" style="325" customWidth="1"/>
    <col min="14602" max="14848" width="9" style="325"/>
    <col min="14849" max="14849" width="9.625" style="325" customWidth="1"/>
    <col min="14850" max="14850" width="7.25" style="325" customWidth="1"/>
    <col min="14851" max="14851" width="9.625" style="325" customWidth="1"/>
    <col min="14852" max="14852" width="9" style="325"/>
    <col min="14853" max="14853" width="20" style="325" bestFit="1" customWidth="1"/>
    <col min="14854" max="14854" width="18.625" style="325" customWidth="1"/>
    <col min="14855" max="14855" width="7.75" style="325" customWidth="1"/>
    <col min="14856" max="14856" width="2.375" style="325" customWidth="1"/>
    <col min="14857" max="14857" width="7.75" style="325" customWidth="1"/>
    <col min="14858" max="15104" width="9" style="325"/>
    <col min="15105" max="15105" width="9.625" style="325" customWidth="1"/>
    <col min="15106" max="15106" width="7.25" style="325" customWidth="1"/>
    <col min="15107" max="15107" width="9.625" style="325" customWidth="1"/>
    <col min="15108" max="15108" width="9" style="325"/>
    <col min="15109" max="15109" width="20" style="325" bestFit="1" customWidth="1"/>
    <col min="15110" max="15110" width="18.625" style="325" customWidth="1"/>
    <col min="15111" max="15111" width="7.75" style="325" customWidth="1"/>
    <col min="15112" max="15112" width="2.375" style="325" customWidth="1"/>
    <col min="15113" max="15113" width="7.75" style="325" customWidth="1"/>
    <col min="15114" max="15360" width="9" style="325"/>
    <col min="15361" max="15361" width="9.625" style="325" customWidth="1"/>
    <col min="15362" max="15362" width="7.25" style="325" customWidth="1"/>
    <col min="15363" max="15363" width="9.625" style="325" customWidth="1"/>
    <col min="15364" max="15364" width="9" style="325"/>
    <col min="15365" max="15365" width="20" style="325" bestFit="1" customWidth="1"/>
    <col min="15366" max="15366" width="18.625" style="325" customWidth="1"/>
    <col min="15367" max="15367" width="7.75" style="325" customWidth="1"/>
    <col min="15368" max="15368" width="2.375" style="325" customWidth="1"/>
    <col min="15369" max="15369" width="7.75" style="325" customWidth="1"/>
    <col min="15370" max="15616" width="9" style="325"/>
    <col min="15617" max="15617" width="9.625" style="325" customWidth="1"/>
    <col min="15618" max="15618" width="7.25" style="325" customWidth="1"/>
    <col min="15619" max="15619" width="9.625" style="325" customWidth="1"/>
    <col min="15620" max="15620" width="9" style="325"/>
    <col min="15621" max="15621" width="20" style="325" bestFit="1" customWidth="1"/>
    <col min="15622" max="15622" width="18.625" style="325" customWidth="1"/>
    <col min="15623" max="15623" width="7.75" style="325" customWidth="1"/>
    <col min="15624" max="15624" width="2.375" style="325" customWidth="1"/>
    <col min="15625" max="15625" width="7.75" style="325" customWidth="1"/>
    <col min="15626" max="15872" width="9" style="325"/>
    <col min="15873" max="15873" width="9.625" style="325" customWidth="1"/>
    <col min="15874" max="15874" width="7.25" style="325" customWidth="1"/>
    <col min="15875" max="15875" width="9.625" style="325" customWidth="1"/>
    <col min="15876" max="15876" width="9" style="325"/>
    <col min="15877" max="15877" width="20" style="325" bestFit="1" customWidth="1"/>
    <col min="15878" max="15878" width="18.625" style="325" customWidth="1"/>
    <col min="15879" max="15879" width="7.75" style="325" customWidth="1"/>
    <col min="15880" max="15880" width="2.375" style="325" customWidth="1"/>
    <col min="15881" max="15881" width="7.75" style="325" customWidth="1"/>
    <col min="15882" max="16128" width="9" style="325"/>
    <col min="16129" max="16129" width="9.625" style="325" customWidth="1"/>
    <col min="16130" max="16130" width="7.25" style="325" customWidth="1"/>
    <col min="16131" max="16131" width="9.625" style="325" customWidth="1"/>
    <col min="16132" max="16132" width="9" style="325"/>
    <col min="16133" max="16133" width="20" style="325" bestFit="1" customWidth="1"/>
    <col min="16134" max="16134" width="18.625" style="325" customWidth="1"/>
    <col min="16135" max="16135" width="7.75" style="325" customWidth="1"/>
    <col min="16136" max="16136" width="2.375" style="325" customWidth="1"/>
    <col min="16137" max="16137" width="7.75" style="325" customWidth="1"/>
    <col min="16138" max="16384" width="9" style="325"/>
  </cols>
  <sheetData>
    <row r="1" spans="1:8" ht="21" customHeight="1">
      <c r="A1" s="320"/>
      <c r="B1" s="321"/>
      <c r="C1" s="322"/>
      <c r="D1" s="323"/>
      <c r="E1" s="323"/>
      <c r="F1" s="323"/>
      <c r="G1" s="323"/>
      <c r="H1" s="324"/>
    </row>
    <row r="2" spans="1:8" ht="24">
      <c r="A2" s="544" t="s">
        <v>167</v>
      </c>
      <c r="B2" s="545"/>
      <c r="C2" s="545"/>
      <c r="D2" s="545"/>
      <c r="E2" s="545"/>
      <c r="F2" s="545"/>
      <c r="G2" s="545"/>
      <c r="H2" s="546"/>
    </row>
    <row r="3" spans="1:8" ht="30" customHeight="1">
      <c r="A3" s="547" t="s">
        <v>226</v>
      </c>
      <c r="B3" s="545"/>
      <c r="C3" s="545"/>
      <c r="D3" s="545"/>
      <c r="E3" s="545"/>
      <c r="F3" s="545"/>
      <c r="G3" s="545"/>
      <c r="H3" s="546"/>
    </row>
    <row r="4" spans="1:8">
      <c r="A4" s="141"/>
      <c r="B4" s="326"/>
      <c r="C4" s="327"/>
      <c r="D4" s="38"/>
      <c r="E4" s="38"/>
      <c r="F4" s="38"/>
      <c r="G4" s="38"/>
      <c r="H4" s="328"/>
    </row>
    <row r="5" spans="1:8">
      <c r="A5" s="329"/>
      <c r="B5" s="330"/>
      <c r="C5" s="330"/>
      <c r="D5" s="330"/>
      <c r="E5" s="330"/>
      <c r="F5" s="330"/>
      <c r="G5" s="330"/>
      <c r="H5" s="331"/>
    </row>
    <row r="6" spans="1:8" ht="23.25" customHeight="1">
      <c r="A6" s="332"/>
      <c r="B6" s="333" t="s">
        <v>168</v>
      </c>
      <c r="C6" s="334"/>
      <c r="D6" s="335" t="s">
        <v>169</v>
      </c>
      <c r="E6" s="335"/>
      <c r="F6" s="336"/>
      <c r="G6" s="336"/>
      <c r="H6" s="328"/>
    </row>
    <row r="7" spans="1:8" s="342" customFormat="1" ht="17.100000000000001" customHeight="1">
      <c r="A7" s="337"/>
      <c r="B7" s="338">
        <v>1</v>
      </c>
      <c r="C7" s="339"/>
      <c r="D7" s="336" t="s">
        <v>170</v>
      </c>
      <c r="E7" s="336"/>
      <c r="F7" s="336"/>
      <c r="G7" s="340"/>
      <c r="H7" s="341"/>
    </row>
    <row r="8" spans="1:8" s="342" customFormat="1" ht="17.100000000000001" customHeight="1">
      <c r="A8" s="337"/>
      <c r="B8" s="343"/>
      <c r="C8" s="339"/>
      <c r="D8" s="336"/>
      <c r="E8" s="336"/>
      <c r="F8" s="336"/>
      <c r="G8" s="336"/>
      <c r="H8" s="341"/>
    </row>
    <row r="9" spans="1:8" s="342" customFormat="1" ht="17.100000000000001" customHeight="1">
      <c r="A9" s="337"/>
      <c r="B9" s="344">
        <v>2</v>
      </c>
      <c r="C9" s="339"/>
      <c r="D9" s="336" t="s">
        <v>171</v>
      </c>
      <c r="E9" s="336"/>
      <c r="F9" s="336"/>
      <c r="G9" s="340"/>
      <c r="H9" s="341"/>
    </row>
    <row r="10" spans="1:8" s="342" customFormat="1" ht="17.100000000000001" customHeight="1">
      <c r="A10" s="337"/>
      <c r="B10" s="343"/>
      <c r="C10" s="339"/>
      <c r="D10" s="336"/>
      <c r="E10" s="336"/>
      <c r="F10" s="336"/>
      <c r="G10" s="336"/>
      <c r="H10" s="341"/>
    </row>
    <row r="11" spans="1:8" s="342" customFormat="1" ht="17.100000000000001" customHeight="1">
      <c r="A11" s="337"/>
      <c r="B11" s="345">
        <v>3</v>
      </c>
      <c r="C11" s="339"/>
      <c r="D11" s="336" t="s">
        <v>172</v>
      </c>
      <c r="E11" s="336"/>
      <c r="F11" s="336"/>
      <c r="G11" s="340"/>
      <c r="H11" s="341"/>
    </row>
    <row r="12" spans="1:8" s="342" customFormat="1" ht="17.100000000000001" customHeight="1">
      <c r="A12" s="337"/>
      <c r="B12" s="343"/>
      <c r="C12" s="339"/>
      <c r="D12" s="336"/>
      <c r="E12" s="336"/>
      <c r="F12" s="336"/>
      <c r="G12" s="336"/>
      <c r="H12" s="341"/>
    </row>
    <row r="13" spans="1:8" s="342" customFormat="1" ht="17.100000000000001" customHeight="1">
      <c r="A13" s="337"/>
      <c r="B13" s="483">
        <v>4</v>
      </c>
      <c r="C13" s="339"/>
      <c r="D13" s="336" t="s">
        <v>173</v>
      </c>
      <c r="E13" s="336"/>
      <c r="F13" s="336"/>
      <c r="G13" s="340"/>
      <c r="H13" s="341"/>
    </row>
    <row r="14" spans="1:8" s="342" customFormat="1" ht="17.100000000000001" customHeight="1">
      <c r="A14" s="337"/>
      <c r="B14" s="343" t="s">
        <v>174</v>
      </c>
      <c r="C14" s="339"/>
      <c r="D14" s="336"/>
      <c r="E14" s="336"/>
      <c r="F14" s="336"/>
      <c r="G14" s="336"/>
      <c r="H14" s="341"/>
    </row>
    <row r="15" spans="1:8" s="342" customFormat="1" ht="17.100000000000001" customHeight="1">
      <c r="A15" s="337"/>
      <c r="B15" s="346">
        <v>5</v>
      </c>
      <c r="C15" s="347"/>
      <c r="D15" s="336" t="s">
        <v>175</v>
      </c>
      <c r="E15" s="336"/>
      <c r="F15" s="336"/>
      <c r="G15" s="340"/>
      <c r="H15" s="341"/>
    </row>
    <row r="16" spans="1:8" s="342" customFormat="1" ht="17.100000000000001" customHeight="1">
      <c r="A16" s="337"/>
      <c r="B16" s="343"/>
      <c r="C16" s="339"/>
      <c r="D16" s="336"/>
      <c r="E16" s="336"/>
      <c r="F16" s="336"/>
      <c r="G16" s="336"/>
      <c r="H16" s="341"/>
    </row>
    <row r="17" spans="1:8" s="342" customFormat="1" ht="17.100000000000001" customHeight="1">
      <c r="A17" s="337"/>
      <c r="B17" s="348">
        <v>6</v>
      </c>
      <c r="C17" s="339"/>
      <c r="D17" s="336" t="s">
        <v>176</v>
      </c>
      <c r="E17" s="336"/>
      <c r="F17" s="336"/>
      <c r="G17" s="336"/>
      <c r="H17" s="341"/>
    </row>
    <row r="18" spans="1:8" s="342" customFormat="1" ht="17.100000000000001" customHeight="1">
      <c r="A18" s="337"/>
      <c r="B18" s="343"/>
      <c r="C18" s="339"/>
      <c r="D18" s="336"/>
      <c r="E18" s="336"/>
      <c r="F18" s="336"/>
      <c r="G18" s="336"/>
      <c r="H18" s="341"/>
    </row>
    <row r="19" spans="1:8" s="342" customFormat="1" ht="17.100000000000001" customHeight="1">
      <c r="A19" s="337"/>
      <c r="B19" s="349">
        <v>7</v>
      </c>
      <c r="C19" s="339"/>
      <c r="D19" s="336" t="s">
        <v>177</v>
      </c>
      <c r="E19" s="336"/>
      <c r="F19" s="336"/>
      <c r="G19" s="336"/>
      <c r="H19" s="341"/>
    </row>
    <row r="20" spans="1:8" s="342" customFormat="1" ht="17.100000000000001" customHeight="1">
      <c r="A20" s="337"/>
      <c r="B20" s="343"/>
      <c r="C20" s="339"/>
      <c r="D20" s="336"/>
      <c r="E20" s="336"/>
      <c r="F20" s="336"/>
      <c r="G20" s="336"/>
      <c r="H20" s="341"/>
    </row>
    <row r="21" spans="1:8" s="342" customFormat="1" ht="17.100000000000001" customHeight="1">
      <c r="A21" s="337"/>
      <c r="B21" s="350">
        <v>8</v>
      </c>
      <c r="C21" s="339"/>
      <c r="D21" s="336" t="s">
        <v>178</v>
      </c>
      <c r="E21" s="336"/>
      <c r="F21" s="336"/>
      <c r="G21" s="336"/>
      <c r="H21" s="341"/>
    </row>
    <row r="22" spans="1:8" s="342" customFormat="1" ht="17.100000000000001" customHeight="1">
      <c r="A22" s="337"/>
      <c r="B22" s="343"/>
      <c r="C22" s="339"/>
      <c r="D22" s="336"/>
      <c r="E22" s="336"/>
      <c r="F22" s="336"/>
      <c r="G22" s="336"/>
      <c r="H22" s="341"/>
    </row>
    <row r="23" spans="1:8" s="342" customFormat="1" ht="17.100000000000001" customHeight="1">
      <c r="A23" s="337"/>
      <c r="B23" s="351">
        <v>9</v>
      </c>
      <c r="C23" s="339"/>
      <c r="D23" s="336" t="s">
        <v>179</v>
      </c>
      <c r="E23" s="336"/>
      <c r="F23" s="336"/>
      <c r="G23" s="336"/>
      <c r="H23" s="341"/>
    </row>
    <row r="24" spans="1:8" s="342" customFormat="1" ht="17.100000000000001" customHeight="1">
      <c r="A24" s="337"/>
      <c r="B24" s="343"/>
      <c r="C24" s="339"/>
      <c r="D24" s="336"/>
      <c r="E24" s="336"/>
      <c r="F24" s="336"/>
      <c r="G24" s="336"/>
      <c r="H24" s="341"/>
    </row>
    <row r="25" spans="1:8" s="342" customFormat="1" ht="17.100000000000001" customHeight="1">
      <c r="A25" s="337"/>
      <c r="B25" s="352">
        <v>10</v>
      </c>
      <c r="C25" s="339"/>
      <c r="D25" s="336" t="s">
        <v>180</v>
      </c>
      <c r="E25" s="336"/>
      <c r="F25" s="336"/>
      <c r="G25" s="336"/>
      <c r="H25" s="341"/>
    </row>
    <row r="26" spans="1:8" s="342" customFormat="1" ht="17.100000000000001" customHeight="1">
      <c r="A26" s="337"/>
      <c r="B26" s="343"/>
      <c r="C26" s="339"/>
      <c r="D26" s="336"/>
      <c r="E26" s="336"/>
      <c r="F26" s="336"/>
      <c r="G26" s="336"/>
      <c r="H26" s="341"/>
    </row>
    <row r="27" spans="1:8" s="342" customFormat="1" ht="17.100000000000001" customHeight="1">
      <c r="A27" s="337"/>
      <c r="B27" s="353">
        <v>11</v>
      </c>
      <c r="C27" s="339"/>
      <c r="D27" s="336" t="s">
        <v>181</v>
      </c>
      <c r="E27" s="336"/>
      <c r="F27" s="336"/>
      <c r="G27" s="336"/>
      <c r="H27" s="341"/>
    </row>
    <row r="28" spans="1:8" s="342" customFormat="1" ht="17.100000000000001" customHeight="1">
      <c r="A28" s="337"/>
      <c r="B28" s="343"/>
      <c r="C28" s="339"/>
      <c r="D28" s="336"/>
      <c r="E28" s="336"/>
      <c r="F28" s="336"/>
      <c r="G28" s="336"/>
      <c r="H28" s="341"/>
    </row>
    <row r="29" spans="1:8" s="342" customFormat="1" ht="17.100000000000001" customHeight="1">
      <c r="A29" s="337"/>
      <c r="B29" s="378">
        <v>12</v>
      </c>
      <c r="C29" s="339"/>
      <c r="D29" s="336" t="s">
        <v>182</v>
      </c>
      <c r="E29" s="336"/>
      <c r="F29" s="336"/>
      <c r="G29" s="336"/>
      <c r="H29" s="341"/>
    </row>
    <row r="30" spans="1:8" s="342" customFormat="1" ht="17.100000000000001" customHeight="1">
      <c r="A30" s="354"/>
      <c r="B30" s="355"/>
      <c r="C30" s="356"/>
      <c r="D30" s="357"/>
      <c r="E30" s="357"/>
      <c r="F30" s="357"/>
      <c r="G30" s="357"/>
      <c r="H30" s="358"/>
    </row>
    <row r="31" spans="1:8" s="342" customFormat="1" ht="17.100000000000001" customHeight="1">
      <c r="A31" s="337"/>
      <c r="B31" s="378">
        <v>13</v>
      </c>
      <c r="C31" s="359"/>
      <c r="D31" s="336" t="s">
        <v>183</v>
      </c>
      <c r="E31" s="336"/>
      <c r="F31" s="336"/>
      <c r="G31" s="336"/>
      <c r="H31" s="341"/>
    </row>
    <row r="32" spans="1:8" s="342" customFormat="1" ht="17.100000000000001" customHeight="1">
      <c r="A32" s="337"/>
      <c r="B32" s="343"/>
      <c r="C32" s="339"/>
      <c r="D32" s="336"/>
      <c r="E32" s="336"/>
      <c r="F32" s="336"/>
      <c r="G32" s="336"/>
      <c r="H32" s="341"/>
    </row>
    <row r="33" spans="1:8" s="342" customFormat="1" ht="17.100000000000001" customHeight="1">
      <c r="A33" s="337"/>
      <c r="B33" s="378">
        <v>14</v>
      </c>
      <c r="C33" s="339"/>
      <c r="D33" s="336" t="s">
        <v>184</v>
      </c>
      <c r="E33" s="336"/>
      <c r="F33" s="336"/>
      <c r="G33" s="336"/>
      <c r="H33" s="341"/>
    </row>
    <row r="34" spans="1:8" s="342" customFormat="1" ht="17.100000000000001" customHeight="1">
      <c r="A34" s="360"/>
      <c r="B34" s="343"/>
      <c r="C34" s="339"/>
      <c r="D34" s="361"/>
      <c r="E34" s="361"/>
      <c r="F34" s="361"/>
      <c r="G34" s="361"/>
      <c r="H34" s="362"/>
    </row>
    <row r="35" spans="1:8" s="342" customFormat="1" ht="17.100000000000001" customHeight="1">
      <c r="A35" s="363"/>
      <c r="B35" s="378">
        <v>15</v>
      </c>
      <c r="C35" s="339"/>
      <c r="D35" s="364" t="s">
        <v>105</v>
      </c>
      <c r="E35" s="364" t="s">
        <v>185</v>
      </c>
      <c r="F35" s="364"/>
      <c r="G35" s="364"/>
      <c r="H35" s="365"/>
    </row>
    <row r="36" spans="1:8" s="342" customFormat="1" ht="17.100000000000001" customHeight="1">
      <c r="A36" s="360"/>
      <c r="B36" s="366"/>
      <c r="C36" s="367"/>
      <c r="D36" s="361"/>
      <c r="E36" s="361"/>
      <c r="F36" s="361"/>
      <c r="G36" s="361"/>
      <c r="H36" s="362"/>
    </row>
    <row r="37" spans="1:8" s="342" customFormat="1" ht="17.100000000000001" customHeight="1">
      <c r="A37" s="337"/>
      <c r="B37" s="378">
        <v>16</v>
      </c>
      <c r="C37" s="359"/>
      <c r="D37" s="336" t="s">
        <v>186</v>
      </c>
      <c r="E37" s="336"/>
      <c r="F37" s="336"/>
      <c r="G37" s="336"/>
      <c r="H37" s="341"/>
    </row>
    <row r="38" spans="1:8" s="342" customFormat="1" ht="17.100000000000001" customHeight="1">
      <c r="A38" s="337"/>
      <c r="B38" s="343"/>
      <c r="C38" s="339"/>
      <c r="D38" s="336"/>
      <c r="E38" s="336"/>
      <c r="F38" s="336"/>
      <c r="G38" s="336"/>
      <c r="H38" s="341"/>
    </row>
    <row r="39" spans="1:8" s="342" customFormat="1" ht="17.100000000000001" customHeight="1">
      <c r="A39" s="337"/>
      <c r="B39" s="378">
        <v>17</v>
      </c>
      <c r="C39" s="359"/>
      <c r="D39" s="336" t="s">
        <v>187</v>
      </c>
      <c r="E39" s="336"/>
      <c r="F39" s="336"/>
      <c r="G39" s="336"/>
      <c r="H39" s="341"/>
    </row>
    <row r="40" spans="1:8" s="342" customFormat="1" ht="17.100000000000001" customHeight="1">
      <c r="A40" s="337"/>
      <c r="B40" s="379"/>
      <c r="C40" s="359"/>
      <c r="D40" s="336"/>
      <c r="E40" s="336"/>
      <c r="F40" s="336"/>
      <c r="G40" s="336"/>
      <c r="H40" s="341"/>
    </row>
    <row r="41" spans="1:8" s="342" customFormat="1" ht="17.100000000000001" customHeight="1">
      <c r="A41" s="337"/>
      <c r="B41" s="343"/>
      <c r="C41" s="368"/>
      <c r="D41" s="336"/>
      <c r="E41" s="336"/>
      <c r="F41" s="336"/>
      <c r="G41" s="336"/>
      <c r="H41" s="341"/>
    </row>
    <row r="42" spans="1:8" s="342" customFormat="1" ht="29.25" customHeight="1">
      <c r="A42" s="548" t="s">
        <v>188</v>
      </c>
      <c r="B42" s="549"/>
      <c r="C42" s="549"/>
      <c r="D42" s="549"/>
      <c r="E42" s="549"/>
      <c r="F42" s="549"/>
      <c r="G42" s="549"/>
      <c r="H42" s="550"/>
    </row>
    <row r="43" spans="1:8" s="342" customFormat="1" ht="14.25">
      <c r="A43" s="369"/>
      <c r="B43" s="370"/>
      <c r="C43" s="371"/>
      <c r="D43" s="372"/>
      <c r="E43" s="372"/>
      <c r="F43" s="372"/>
      <c r="G43" s="372"/>
      <c r="H43" s="373"/>
    </row>
    <row r="44" spans="1:8" s="375" customFormat="1">
      <c r="A44" s="374"/>
      <c r="B44" s="326"/>
      <c r="C44" s="327"/>
      <c r="D44" s="374"/>
      <c r="E44" s="374"/>
      <c r="F44" s="374"/>
      <c r="G44" s="374"/>
      <c r="H44" s="374"/>
    </row>
    <row r="45" spans="1:8" s="375" customFormat="1">
      <c r="A45" s="374"/>
      <c r="B45" s="326"/>
      <c r="C45" s="327"/>
      <c r="D45" s="374"/>
      <c r="E45" s="374"/>
      <c r="F45" s="374"/>
      <c r="G45" s="374"/>
      <c r="H45" s="374"/>
    </row>
    <row r="46" spans="1:8" s="375" customFormat="1">
      <c r="A46" s="374"/>
      <c r="B46" s="326"/>
      <c r="C46" s="327"/>
      <c r="D46" s="374"/>
      <c r="E46" s="374"/>
      <c r="F46" s="374"/>
      <c r="G46" s="374"/>
      <c r="H46" s="374"/>
    </row>
    <row r="47" spans="1:8" s="375" customFormat="1">
      <c r="A47" s="374"/>
      <c r="B47" s="326"/>
      <c r="C47" s="327"/>
      <c r="D47" s="374"/>
      <c r="E47" s="374"/>
      <c r="F47" s="374"/>
      <c r="G47" s="374"/>
      <c r="H47" s="374"/>
    </row>
    <row r="48" spans="1:8" s="375" customFormat="1">
      <c r="A48" s="374"/>
      <c r="B48" s="326"/>
      <c r="C48" s="327"/>
      <c r="D48" s="374"/>
      <c r="E48" s="374"/>
      <c r="F48" s="374"/>
      <c r="G48" s="374"/>
      <c r="H48" s="374"/>
    </row>
    <row r="49" spans="1:8" s="375" customFormat="1">
      <c r="A49" s="374"/>
      <c r="B49" s="326"/>
      <c r="C49" s="327"/>
      <c r="D49" s="374"/>
      <c r="E49" s="374"/>
      <c r="F49" s="374"/>
      <c r="G49" s="374"/>
      <c r="H49" s="374"/>
    </row>
    <row r="50" spans="1:8" s="375" customFormat="1">
      <c r="A50" s="374"/>
      <c r="B50" s="326"/>
      <c r="C50" s="327"/>
      <c r="D50" s="374"/>
      <c r="E50" s="374"/>
      <c r="F50" s="374"/>
      <c r="G50" s="374"/>
      <c r="H50" s="374"/>
    </row>
    <row r="51" spans="1:8" s="375" customFormat="1">
      <c r="A51" s="374"/>
      <c r="B51" s="326"/>
      <c r="C51" s="327"/>
      <c r="D51" s="374"/>
      <c r="E51" s="374"/>
      <c r="F51" s="374"/>
      <c r="G51" s="374"/>
      <c r="H51" s="374"/>
    </row>
    <row r="52" spans="1:8" s="375" customFormat="1">
      <c r="A52" s="374"/>
      <c r="B52" s="326"/>
      <c r="C52" s="327"/>
      <c r="D52" s="374"/>
      <c r="E52" s="374"/>
      <c r="F52" s="374"/>
      <c r="G52" s="374"/>
      <c r="H52" s="374"/>
    </row>
    <row r="53" spans="1:8" s="375" customFormat="1">
      <c r="A53" s="374"/>
      <c r="B53" s="326"/>
      <c r="C53" s="327"/>
      <c r="D53" s="374"/>
      <c r="E53" s="374"/>
      <c r="F53" s="374"/>
      <c r="G53" s="374"/>
      <c r="H53" s="374"/>
    </row>
    <row r="54" spans="1:8" s="375" customFormat="1">
      <c r="A54" s="374"/>
      <c r="B54" s="326"/>
      <c r="C54" s="327"/>
      <c r="D54" s="374"/>
      <c r="E54" s="374"/>
      <c r="F54" s="374"/>
      <c r="G54" s="374"/>
      <c r="H54" s="374"/>
    </row>
    <row r="55" spans="1:8" s="375" customFormat="1">
      <c r="B55" s="376"/>
      <c r="C55" s="377"/>
    </row>
    <row r="56" spans="1:8" s="375" customFormat="1">
      <c r="B56" s="376"/>
      <c r="C56" s="377"/>
    </row>
    <row r="57" spans="1:8" s="375" customFormat="1">
      <c r="B57" s="376"/>
      <c r="C57" s="377"/>
    </row>
    <row r="58" spans="1:8" s="375" customFormat="1">
      <c r="B58" s="376"/>
      <c r="C58" s="377"/>
    </row>
    <row r="59" spans="1:8" s="375" customFormat="1">
      <c r="B59" s="376"/>
      <c r="C59" s="377"/>
    </row>
    <row r="60" spans="1:8" s="375" customFormat="1">
      <c r="B60" s="376"/>
      <c r="C60" s="377"/>
    </row>
    <row r="61" spans="1:8" s="375" customFormat="1">
      <c r="B61" s="376"/>
      <c r="C61" s="377"/>
    </row>
    <row r="62" spans="1:8" s="375" customFormat="1">
      <c r="B62" s="376"/>
      <c r="C62" s="377"/>
    </row>
    <row r="63" spans="1:8" s="375" customFormat="1">
      <c r="B63" s="376"/>
      <c r="C63" s="377"/>
    </row>
    <row r="64" spans="1:8" s="375" customFormat="1">
      <c r="B64" s="376"/>
      <c r="C64" s="377"/>
    </row>
    <row r="65" spans="2:3" s="375" customFormat="1">
      <c r="B65" s="376"/>
      <c r="C65" s="377"/>
    </row>
    <row r="66" spans="2:3" s="375" customFormat="1">
      <c r="B66" s="376"/>
      <c r="C66" s="377"/>
    </row>
    <row r="67" spans="2:3" s="375" customFormat="1">
      <c r="B67" s="376"/>
      <c r="C67" s="377"/>
    </row>
    <row r="68" spans="2:3" s="375" customFormat="1">
      <c r="B68" s="376"/>
      <c r="C68" s="377"/>
    </row>
    <row r="69" spans="2:3" s="375" customFormat="1">
      <c r="B69" s="376"/>
      <c r="C69" s="377"/>
    </row>
    <row r="70" spans="2:3" s="375" customFormat="1">
      <c r="B70" s="376"/>
      <c r="C70" s="377"/>
    </row>
    <row r="71" spans="2:3" s="375" customFormat="1">
      <c r="B71" s="376"/>
      <c r="C71" s="377"/>
    </row>
    <row r="72" spans="2:3" s="375" customFormat="1">
      <c r="B72" s="376"/>
      <c r="C72" s="377"/>
    </row>
    <row r="73" spans="2:3" s="375" customFormat="1">
      <c r="B73" s="376"/>
      <c r="C73" s="377"/>
    </row>
    <row r="74" spans="2:3" s="375" customFormat="1">
      <c r="B74" s="376"/>
      <c r="C74" s="377"/>
    </row>
    <row r="75" spans="2:3" s="375" customFormat="1">
      <c r="B75" s="376"/>
      <c r="C75" s="377"/>
    </row>
    <row r="76" spans="2:3" s="375" customFormat="1">
      <c r="B76" s="376"/>
      <c r="C76" s="377"/>
    </row>
    <row r="77" spans="2:3" s="375" customFormat="1">
      <c r="B77" s="376"/>
      <c r="C77" s="377"/>
    </row>
    <row r="78" spans="2:3" s="375" customFormat="1">
      <c r="B78" s="376"/>
      <c r="C78" s="377"/>
    </row>
    <row r="79" spans="2:3" s="375" customFormat="1">
      <c r="B79" s="376"/>
      <c r="C79" s="377"/>
    </row>
    <row r="80" spans="2:3" s="375" customFormat="1">
      <c r="B80" s="376"/>
      <c r="C80" s="37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92" customWidth="1"/>
    <col min="2" max="2" width="13.375" style="492" customWidth="1"/>
    <col min="3" max="16384" width="10.625" style="492"/>
  </cols>
  <sheetData>
    <row r="1" spans="1:13" ht="17.25" customHeight="1">
      <c r="A1" s="551" t="s">
        <v>161</v>
      </c>
      <c r="F1" s="205"/>
      <c r="G1" s="205"/>
      <c r="H1" s="205"/>
    </row>
    <row r="2" spans="1:13">
      <c r="A2" s="545"/>
    </row>
    <row r="3" spans="1:13" ht="17.25">
      <c r="A3" s="545"/>
      <c r="C3" s="205"/>
    </row>
    <row r="4" spans="1:13" ht="17.25">
      <c r="A4" s="545"/>
      <c r="J4" s="205"/>
      <c r="K4" s="205"/>
      <c r="L4" s="205"/>
      <c r="M4" s="205"/>
    </row>
    <row r="5" spans="1:13">
      <c r="A5" s="545"/>
    </row>
    <row r="6" spans="1:13">
      <c r="A6" s="545"/>
    </row>
    <row r="7" spans="1:13">
      <c r="A7" s="545"/>
    </row>
    <row r="8" spans="1:13">
      <c r="A8" s="545"/>
    </row>
    <row r="9" spans="1:13">
      <c r="A9" s="545"/>
    </row>
    <row r="10" spans="1:13">
      <c r="A10" s="545"/>
    </row>
    <row r="11" spans="1:13">
      <c r="A11" s="545"/>
    </row>
    <row r="12" spans="1:13">
      <c r="A12" s="545"/>
    </row>
    <row r="13" spans="1:13">
      <c r="A13" s="545"/>
    </row>
    <row r="14" spans="1:13">
      <c r="A14" s="545"/>
    </row>
    <row r="15" spans="1:13">
      <c r="A15" s="545"/>
    </row>
    <row r="16" spans="1:13">
      <c r="A16" s="545"/>
    </row>
    <row r="17" spans="1:15">
      <c r="A17" s="545"/>
    </row>
    <row r="18" spans="1:15">
      <c r="A18" s="545"/>
    </row>
    <row r="19" spans="1:15">
      <c r="A19" s="545"/>
    </row>
    <row r="20" spans="1:15">
      <c r="A20" s="545"/>
    </row>
    <row r="21" spans="1:15">
      <c r="A21" s="545"/>
    </row>
    <row r="22" spans="1:15">
      <c r="A22" s="545"/>
    </row>
    <row r="23" spans="1:15">
      <c r="A23" s="545"/>
    </row>
    <row r="24" spans="1:15">
      <c r="A24" s="545"/>
    </row>
    <row r="25" spans="1:15">
      <c r="A25" s="545"/>
    </row>
    <row r="26" spans="1:15">
      <c r="A26" s="545"/>
    </row>
    <row r="27" spans="1:15">
      <c r="A27" s="545"/>
    </row>
    <row r="28" spans="1:15">
      <c r="A28" s="545"/>
    </row>
    <row r="29" spans="1:15">
      <c r="A29" s="545"/>
      <c r="O29" s="488"/>
    </row>
    <row r="30" spans="1:15">
      <c r="A30" s="545"/>
    </row>
    <row r="31" spans="1:15">
      <c r="A31" s="545"/>
    </row>
    <row r="32" spans="1:15">
      <c r="A32" s="545"/>
    </row>
    <row r="33" spans="1:15">
      <c r="A33" s="545"/>
    </row>
    <row r="34" spans="1:15">
      <c r="A34" s="545"/>
    </row>
    <row r="35" spans="1:15" s="51" customFormat="1" ht="20.100000000000001" customHeight="1">
      <c r="A35" s="545"/>
      <c r="B35" s="519" t="s">
        <v>222</v>
      </c>
      <c r="C35" s="519" t="s">
        <v>121</v>
      </c>
      <c r="D35" s="519" t="s">
        <v>132</v>
      </c>
      <c r="E35" s="519" t="s">
        <v>136</v>
      </c>
      <c r="F35" s="519" t="s">
        <v>149</v>
      </c>
      <c r="G35" s="519" t="s">
        <v>159</v>
      </c>
      <c r="H35" s="519" t="s">
        <v>191</v>
      </c>
      <c r="I35" s="519" t="s">
        <v>193</v>
      </c>
      <c r="J35" s="520" t="s">
        <v>196</v>
      </c>
      <c r="K35" s="521" t="s">
        <v>199</v>
      </c>
      <c r="L35" s="521" t="s">
        <v>205</v>
      </c>
      <c r="M35" s="522" t="s">
        <v>227</v>
      </c>
      <c r="N35" s="56"/>
      <c r="O35" s="207"/>
    </row>
    <row r="36" spans="1:15" ht="25.5" customHeight="1">
      <c r="A36" s="545"/>
      <c r="B36" s="274" t="s">
        <v>134</v>
      </c>
      <c r="C36" s="388">
        <v>110.6</v>
      </c>
      <c r="D36" s="388">
        <v>116.1</v>
      </c>
      <c r="E36" s="388">
        <v>108.8</v>
      </c>
      <c r="F36" s="388">
        <v>101.6</v>
      </c>
      <c r="G36" s="388">
        <v>107.2</v>
      </c>
      <c r="H36" s="388">
        <v>105</v>
      </c>
      <c r="I36" s="388">
        <v>95.8</v>
      </c>
      <c r="J36" s="388">
        <v>99.5</v>
      </c>
      <c r="K36" s="388">
        <v>100.7</v>
      </c>
      <c r="L36" s="388">
        <v>106.9</v>
      </c>
      <c r="M36" s="388">
        <v>108.5</v>
      </c>
      <c r="N36" s="1"/>
      <c r="O36" s="1"/>
    </row>
    <row r="37" spans="1:15" ht="25.5" customHeight="1">
      <c r="A37" s="545"/>
      <c r="B37" s="273" t="s">
        <v>165</v>
      </c>
      <c r="C37" s="388">
        <v>205.5</v>
      </c>
      <c r="D37" s="388">
        <v>214.4</v>
      </c>
      <c r="E37" s="388">
        <v>218.3</v>
      </c>
      <c r="F37" s="388">
        <v>215.3</v>
      </c>
      <c r="G37" s="388">
        <v>214.8</v>
      </c>
      <c r="H37" s="388">
        <v>215</v>
      </c>
      <c r="I37" s="388">
        <v>220.5</v>
      </c>
      <c r="J37" s="388">
        <v>225.3</v>
      </c>
      <c r="K37" s="388">
        <v>226.3</v>
      </c>
      <c r="L37" s="388">
        <v>228.9</v>
      </c>
      <c r="M37" s="388">
        <v>231.8</v>
      </c>
      <c r="N37" s="1"/>
      <c r="O37" s="1"/>
    </row>
    <row r="38" spans="1:15" ht="24.75" customHeight="1">
      <c r="A38" s="545"/>
      <c r="B38" s="247" t="s">
        <v>164</v>
      </c>
      <c r="C38" s="388">
        <v>177</v>
      </c>
      <c r="D38" s="388">
        <v>176</v>
      </c>
      <c r="E38" s="388">
        <v>176</v>
      </c>
      <c r="F38" s="388">
        <v>174</v>
      </c>
      <c r="G38" s="388">
        <v>174</v>
      </c>
      <c r="H38" s="388">
        <v>174</v>
      </c>
      <c r="I38" s="388">
        <v>173</v>
      </c>
      <c r="J38" s="388">
        <v>171</v>
      </c>
      <c r="K38" s="388">
        <v>171</v>
      </c>
      <c r="L38" s="388">
        <v>171</v>
      </c>
      <c r="M38" s="388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L30" sqref="L30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4"/>
      <c r="B1" s="552" t="s">
        <v>228</v>
      </c>
      <c r="C1" s="552"/>
      <c r="D1" s="552"/>
      <c r="E1" s="552"/>
      <c r="F1" s="552"/>
      <c r="G1" s="553" t="s">
        <v>162</v>
      </c>
      <c r="H1" s="553"/>
      <c r="I1" s="553"/>
      <c r="J1" s="317" t="s">
        <v>137</v>
      </c>
      <c r="K1" s="5"/>
      <c r="M1" s="5" t="s">
        <v>211</v>
      </c>
    </row>
    <row r="2" spans="1:15">
      <c r="A2" s="314"/>
      <c r="B2" s="552"/>
      <c r="C2" s="552"/>
      <c r="D2" s="552"/>
      <c r="E2" s="552"/>
      <c r="F2" s="552"/>
      <c r="G2" s="553"/>
      <c r="H2" s="553"/>
      <c r="I2" s="553"/>
      <c r="J2" s="283">
        <v>195441</v>
      </c>
      <c r="K2" s="7" t="s">
        <v>139</v>
      </c>
      <c r="L2" s="283">
        <f t="shared" ref="L2:L7" si="0">SUM(J2)</f>
        <v>195441</v>
      </c>
      <c r="M2" s="480">
        <v>119715</v>
      </c>
    </row>
    <row r="3" spans="1:15">
      <c r="J3" s="283">
        <v>381803</v>
      </c>
      <c r="K3" s="5" t="s">
        <v>140</v>
      </c>
      <c r="L3" s="283">
        <f t="shared" si="0"/>
        <v>381803</v>
      </c>
      <c r="M3" s="480">
        <v>235088</v>
      </c>
    </row>
    <row r="4" spans="1:15">
      <c r="J4" s="283">
        <v>488222</v>
      </c>
      <c r="K4" s="5" t="s">
        <v>127</v>
      </c>
      <c r="L4" s="283">
        <f t="shared" si="0"/>
        <v>488222</v>
      </c>
      <c r="M4" s="480">
        <v>289069</v>
      </c>
    </row>
    <row r="5" spans="1:15">
      <c r="J5" s="283">
        <v>85288</v>
      </c>
      <c r="K5" s="5" t="s">
        <v>105</v>
      </c>
      <c r="L5" s="283">
        <f t="shared" si="0"/>
        <v>85288</v>
      </c>
      <c r="M5" s="480">
        <v>53501</v>
      </c>
    </row>
    <row r="6" spans="1:15">
      <c r="J6" s="283">
        <v>418243</v>
      </c>
      <c r="K6" s="5" t="s">
        <v>125</v>
      </c>
      <c r="L6" s="283">
        <f t="shared" si="0"/>
        <v>418243</v>
      </c>
      <c r="M6" s="480">
        <v>314892</v>
      </c>
    </row>
    <row r="7" spans="1:15">
      <c r="J7" s="283">
        <v>748906</v>
      </c>
      <c r="K7" s="5" t="s">
        <v>128</v>
      </c>
      <c r="L7" s="283">
        <f t="shared" si="0"/>
        <v>748906</v>
      </c>
      <c r="M7" s="480">
        <v>490688</v>
      </c>
    </row>
    <row r="8" spans="1:15">
      <c r="J8" s="283">
        <f>SUM(J2:J7)</f>
        <v>2317903</v>
      </c>
      <c r="K8" s="5" t="s">
        <v>112</v>
      </c>
      <c r="L8" s="60">
        <f>SUM(L2:L7)</f>
        <v>2317903</v>
      </c>
      <c r="M8" s="480">
        <f>SUM(M2:M7)</f>
        <v>1502953</v>
      </c>
    </row>
    <row r="10" spans="1:15">
      <c r="J10" t="s">
        <v>156</v>
      </c>
      <c r="K10" s="5"/>
      <c r="L10" s="5" t="s">
        <v>211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3">
        <f>SUM(M2)</f>
        <v>119715</v>
      </c>
      <c r="M11" s="283">
        <f t="shared" ref="M11:M17" si="1">SUM(N11-L11)</f>
        <v>75726</v>
      </c>
      <c r="N11" s="283">
        <f t="shared" ref="N11:N17" si="2">SUM(L2)</f>
        <v>195441</v>
      </c>
      <c r="O11" s="481">
        <f>SUM(L11/N11)</f>
        <v>0.61253779913119555</v>
      </c>
    </row>
    <row r="12" spans="1:15">
      <c r="K12" s="5" t="s">
        <v>140</v>
      </c>
      <c r="L12" s="283">
        <f t="shared" ref="L12:L17" si="3">SUM(M3)</f>
        <v>235088</v>
      </c>
      <c r="M12" s="283">
        <f t="shared" si="1"/>
        <v>146715</v>
      </c>
      <c r="N12" s="283">
        <f t="shared" si="2"/>
        <v>381803</v>
      </c>
      <c r="O12" s="481">
        <f t="shared" ref="O12:O17" si="4">SUM(L12/N12)</f>
        <v>0.61573114930998452</v>
      </c>
    </row>
    <row r="13" spans="1:15">
      <c r="K13" s="5" t="s">
        <v>127</v>
      </c>
      <c r="L13" s="283">
        <f t="shared" si="3"/>
        <v>289069</v>
      </c>
      <c r="M13" s="283">
        <f t="shared" si="1"/>
        <v>199153</v>
      </c>
      <c r="N13" s="283">
        <f t="shared" si="2"/>
        <v>488222</v>
      </c>
      <c r="O13" s="481">
        <f t="shared" si="4"/>
        <v>0.59208515798141015</v>
      </c>
    </row>
    <row r="14" spans="1:15">
      <c r="K14" s="5" t="s">
        <v>105</v>
      </c>
      <c r="L14" s="283">
        <f t="shared" si="3"/>
        <v>53501</v>
      </c>
      <c r="M14" s="283">
        <f t="shared" si="1"/>
        <v>31787</v>
      </c>
      <c r="N14" s="283">
        <f t="shared" si="2"/>
        <v>85288</v>
      </c>
      <c r="O14" s="481">
        <f t="shared" si="4"/>
        <v>0.62729809586342744</v>
      </c>
    </row>
    <row r="15" spans="1:15">
      <c r="K15" s="5" t="s">
        <v>125</v>
      </c>
      <c r="L15" s="283">
        <f t="shared" si="3"/>
        <v>314892</v>
      </c>
      <c r="M15" s="283">
        <f t="shared" si="1"/>
        <v>103351</v>
      </c>
      <c r="N15" s="283">
        <f t="shared" si="2"/>
        <v>418243</v>
      </c>
      <c r="O15" s="481">
        <f t="shared" si="4"/>
        <v>0.75289245725571019</v>
      </c>
    </row>
    <row r="16" spans="1:15">
      <c r="K16" s="5" t="s">
        <v>128</v>
      </c>
      <c r="L16" s="283">
        <f t="shared" si="3"/>
        <v>490688</v>
      </c>
      <c r="M16" s="283">
        <f t="shared" si="1"/>
        <v>258218</v>
      </c>
      <c r="N16" s="283">
        <f t="shared" si="2"/>
        <v>748906</v>
      </c>
      <c r="O16" s="481">
        <f t="shared" si="4"/>
        <v>0.655206394393956</v>
      </c>
    </row>
    <row r="17" spans="11:15">
      <c r="K17" s="5" t="s">
        <v>112</v>
      </c>
      <c r="L17" s="283">
        <f t="shared" si="3"/>
        <v>1502953</v>
      </c>
      <c r="M17" s="283">
        <f t="shared" si="1"/>
        <v>814950</v>
      </c>
      <c r="N17" s="283">
        <f t="shared" si="2"/>
        <v>2317903</v>
      </c>
      <c r="O17" s="481">
        <f t="shared" si="4"/>
        <v>0.64841065394022102</v>
      </c>
    </row>
    <row r="52" spans="1:11">
      <c r="K52" s="284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54" t="s">
        <v>137</v>
      </c>
      <c r="D56" s="555"/>
      <c r="E56" s="554" t="s">
        <v>138</v>
      </c>
      <c r="F56" s="555"/>
      <c r="G56" s="558" t="s">
        <v>143</v>
      </c>
      <c r="H56" s="554" t="s">
        <v>144</v>
      </c>
      <c r="I56" s="555"/>
    </row>
    <row r="57" spans="1:11" ht="14.25">
      <c r="A57" s="45" t="s">
        <v>145</v>
      </c>
      <c r="B57" s="46"/>
      <c r="C57" s="556"/>
      <c r="D57" s="557"/>
      <c r="E57" s="556"/>
      <c r="F57" s="557"/>
      <c r="G57" s="559"/>
      <c r="H57" s="556"/>
      <c r="I57" s="557"/>
    </row>
    <row r="58" spans="1:11" ht="19.5" customHeight="1">
      <c r="A58" s="50" t="s">
        <v>146</v>
      </c>
      <c r="B58" s="47"/>
      <c r="C58" s="562" t="s">
        <v>198</v>
      </c>
      <c r="D58" s="561"/>
      <c r="E58" s="563" t="s">
        <v>229</v>
      </c>
      <c r="F58" s="561"/>
      <c r="G58" s="116">
        <v>15.1</v>
      </c>
      <c r="H58" s="48"/>
      <c r="I58" s="49"/>
    </row>
    <row r="59" spans="1:11" ht="19.5" customHeight="1">
      <c r="A59" s="50" t="s">
        <v>147</v>
      </c>
      <c r="B59" s="47"/>
      <c r="C59" s="560" t="s">
        <v>195</v>
      </c>
      <c r="D59" s="561"/>
      <c r="E59" s="563" t="s">
        <v>230</v>
      </c>
      <c r="F59" s="561"/>
      <c r="G59" s="122">
        <v>29.1</v>
      </c>
      <c r="H59" s="48"/>
      <c r="I59" s="49"/>
    </row>
    <row r="60" spans="1:11" ht="20.100000000000001" customHeight="1">
      <c r="A60" s="50" t="s">
        <v>148</v>
      </c>
      <c r="B60" s="47"/>
      <c r="C60" s="563" t="s">
        <v>203</v>
      </c>
      <c r="D60" s="564"/>
      <c r="E60" s="560" t="s">
        <v>231</v>
      </c>
      <c r="F60" s="561"/>
      <c r="G60" s="116">
        <v>78.3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P61" sqref="P61"/>
    </sheetView>
  </sheetViews>
  <sheetFormatPr defaultColWidth="4.75" defaultRowHeight="9.9499999999999993" customHeight="1"/>
  <cols>
    <col min="1" max="1" width="7.625" style="493" customWidth="1"/>
    <col min="2" max="10" width="6.125" style="493" customWidth="1"/>
    <col min="11" max="11" width="6.125" style="1" customWidth="1"/>
    <col min="12" max="13" width="6.125" style="493" customWidth="1"/>
    <col min="14" max="14" width="7.625" style="493" customWidth="1"/>
    <col min="15" max="15" width="7.5" style="493" customWidth="1"/>
    <col min="16" max="34" width="7.625" style="493" customWidth="1"/>
    <col min="35" max="41" width="9.625" style="493" customWidth="1"/>
    <col min="42" max="16384" width="4.75" style="493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89"/>
    </row>
    <row r="14" spans="1:19" ht="9.9499999999999993" customHeight="1">
      <c r="R14" s="225"/>
      <c r="S14" s="389"/>
    </row>
    <row r="15" spans="1:19" ht="9.9499999999999993" customHeight="1">
      <c r="R15" s="225"/>
      <c r="S15" s="389"/>
    </row>
    <row r="16" spans="1:19" ht="9.9499999999999993" customHeight="1">
      <c r="R16" s="225"/>
      <c r="S16" s="389"/>
    </row>
    <row r="17" spans="1:35" ht="9.9499999999999993" customHeight="1">
      <c r="R17" s="225"/>
      <c r="S17" s="389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7" t="s">
        <v>154</v>
      </c>
      <c r="O25" s="213" t="s">
        <v>153</v>
      </c>
      <c r="AI25" s="493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4">
        <v>64.2</v>
      </c>
      <c r="N26" s="425">
        <f>SUM(B26:M26)</f>
        <v>780.80000000000007</v>
      </c>
      <c r="O26" s="212">
        <v>95.8</v>
      </c>
    </row>
    <row r="27" spans="1:35" ht="9.9499999999999993" customHeight="1">
      <c r="A27" s="10" t="s">
        <v>196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4">
        <v>63.6</v>
      </c>
      <c r="N27" s="425">
        <f t="shared" ref="N27:N30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199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4">
        <v>65</v>
      </c>
      <c r="N28" s="425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205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4">
        <v>68.3</v>
      </c>
      <c r="N29" s="425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217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>
        <v>71.099999999999994</v>
      </c>
      <c r="J30" s="210">
        <v>75.7</v>
      </c>
      <c r="K30" s="210">
        <v>73.3</v>
      </c>
      <c r="L30" s="210">
        <v>72.900000000000006</v>
      </c>
      <c r="M30" s="424">
        <v>75.400000000000006</v>
      </c>
      <c r="N30" s="425">
        <f t="shared" si="0"/>
        <v>879.9</v>
      </c>
      <c r="O30" s="212">
        <f>SUM(N30/N29)*100</f>
        <v>111.30929791271345</v>
      </c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7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2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196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2">
        <f t="shared" ref="N57:N60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199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2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205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2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217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>
        <v>107.8</v>
      </c>
      <c r="J60" s="211">
        <v>109.6</v>
      </c>
      <c r="K60" s="210">
        <v>111.2</v>
      </c>
      <c r="L60" s="210">
        <v>111.4</v>
      </c>
      <c r="M60" s="211">
        <v>111.9</v>
      </c>
      <c r="N60" s="292">
        <f t="shared" si="1"/>
        <v>108.52500000000002</v>
      </c>
      <c r="O60" s="212">
        <f>SUM(N60/N59)*100</f>
        <v>101.48846633416461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7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2">
        <f t="shared" ref="N86:N87" si="2">SUM(B86:M86)/12</f>
        <v>68.191666666666663</v>
      </c>
      <c r="O86" s="212">
        <v>105.3</v>
      </c>
      <c r="P86" s="56"/>
      <c r="Q86" s="299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196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2">
        <f t="shared" si="2"/>
        <v>66.466666666666669</v>
      </c>
      <c r="O87" s="212">
        <f t="shared" ref="O87:O88" si="3">SUM(N87/N86)*100</f>
        <v>97.470365391665652</v>
      </c>
      <c r="P87" s="56"/>
      <c r="Q87" s="299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199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2">
        <f>SUM(B88:M88)/12</f>
        <v>64.275000000000006</v>
      </c>
      <c r="O88" s="212">
        <f t="shared" si="3"/>
        <v>96.702607823470416</v>
      </c>
      <c r="P88" s="56"/>
      <c r="Q88" s="299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205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2">
        <f>SUM(B89:M89)/12</f>
        <v>61.633333333333333</v>
      </c>
      <c r="O89" s="212">
        <f>SUM(N89/N88)*100</f>
        <v>95.890055750032403</v>
      </c>
      <c r="P89" s="56"/>
      <c r="Q89" s="299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>
        <v>65.900000000000006</v>
      </c>
      <c r="J90" s="211">
        <v>68.8</v>
      </c>
      <c r="K90" s="210">
        <v>65.7</v>
      </c>
      <c r="L90" s="210">
        <v>65.400000000000006</v>
      </c>
      <c r="M90" s="211">
        <v>67.3</v>
      </c>
      <c r="N90" s="292">
        <f>SUM(B90:M90)/12</f>
        <v>67.408333333333317</v>
      </c>
      <c r="O90" s="212">
        <f>SUM(N90/N89)*100</f>
        <v>109.36992969172523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29" sqref="K2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5" t="s">
        <v>232</v>
      </c>
      <c r="B1" s="566"/>
      <c r="C1" s="566"/>
      <c r="D1" s="566"/>
      <c r="E1" s="566"/>
      <c r="F1" s="566"/>
      <c r="G1" s="566"/>
      <c r="M1" s="20"/>
      <c r="N1" s="467" t="s">
        <v>217</v>
      </c>
      <c r="O1" s="155"/>
      <c r="P1" s="58"/>
      <c r="Q1" s="390" t="s">
        <v>205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114552</v>
      </c>
      <c r="K3" s="276">
        <v>1</v>
      </c>
      <c r="L3" s="5">
        <f>SUM(H3)</f>
        <v>26</v>
      </c>
      <c r="M3" s="228" t="s">
        <v>32</v>
      </c>
      <c r="N3" s="17">
        <f>SUM(J3)</f>
        <v>114552</v>
      </c>
      <c r="O3" s="5">
        <f>SUM(H3)</f>
        <v>26</v>
      </c>
      <c r="P3" s="228" t="s">
        <v>32</v>
      </c>
      <c r="Q3" s="277">
        <v>108170</v>
      </c>
    </row>
    <row r="4" spans="1:19" ht="13.5" customHeight="1">
      <c r="H4" s="119">
        <v>33</v>
      </c>
      <c r="I4" s="228" t="s">
        <v>0</v>
      </c>
      <c r="J4" s="307">
        <v>89458</v>
      </c>
      <c r="K4" s="276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89458</v>
      </c>
      <c r="O4" s="5">
        <f t="shared" ref="O4:O12" si="2">SUM(H4)</f>
        <v>33</v>
      </c>
      <c r="P4" s="228" t="s">
        <v>0</v>
      </c>
      <c r="Q4" s="125">
        <v>83231</v>
      </c>
    </row>
    <row r="5" spans="1:19" ht="13.5" customHeight="1">
      <c r="H5" s="119">
        <v>34</v>
      </c>
      <c r="I5" s="228" t="s">
        <v>1</v>
      </c>
      <c r="J5" s="307">
        <v>65302</v>
      </c>
      <c r="K5" s="276">
        <v>3</v>
      </c>
      <c r="L5" s="5">
        <f t="shared" si="0"/>
        <v>34</v>
      </c>
      <c r="M5" s="228" t="s">
        <v>1</v>
      </c>
      <c r="N5" s="17">
        <f t="shared" si="1"/>
        <v>65302</v>
      </c>
      <c r="O5" s="5">
        <f t="shared" si="2"/>
        <v>34</v>
      </c>
      <c r="P5" s="228" t="s">
        <v>3</v>
      </c>
      <c r="Q5" s="125">
        <v>52263</v>
      </c>
      <c r="S5" s="58"/>
    </row>
    <row r="6" spans="1:19" ht="13.5" customHeight="1">
      <c r="H6" s="119">
        <v>16</v>
      </c>
      <c r="I6" s="228" t="s">
        <v>3</v>
      </c>
      <c r="J6" s="17">
        <v>62499</v>
      </c>
      <c r="K6" s="276">
        <v>4</v>
      </c>
      <c r="L6" s="5">
        <f t="shared" si="0"/>
        <v>16</v>
      </c>
      <c r="M6" s="228" t="s">
        <v>3</v>
      </c>
      <c r="N6" s="17">
        <f t="shared" si="1"/>
        <v>62499</v>
      </c>
      <c r="O6" s="5">
        <f t="shared" si="2"/>
        <v>16</v>
      </c>
      <c r="P6" s="228" t="s">
        <v>1</v>
      </c>
      <c r="Q6" s="125">
        <v>61043</v>
      </c>
    </row>
    <row r="7" spans="1:19" ht="13.5" customHeight="1">
      <c r="H7" s="412">
        <v>40</v>
      </c>
      <c r="I7" s="229" t="s">
        <v>2</v>
      </c>
      <c r="J7" s="126">
        <v>59821</v>
      </c>
      <c r="K7" s="276">
        <v>5</v>
      </c>
      <c r="L7" s="5">
        <f t="shared" si="0"/>
        <v>40</v>
      </c>
      <c r="M7" s="229" t="s">
        <v>2</v>
      </c>
      <c r="N7" s="17">
        <f t="shared" si="1"/>
        <v>59821</v>
      </c>
      <c r="O7" s="5">
        <f t="shared" si="2"/>
        <v>40</v>
      </c>
      <c r="P7" s="229" t="s">
        <v>2</v>
      </c>
      <c r="Q7" s="125">
        <v>54706</v>
      </c>
    </row>
    <row r="8" spans="1:19" ht="13.5" customHeight="1">
      <c r="G8" s="1"/>
      <c r="H8" s="119">
        <v>13</v>
      </c>
      <c r="I8" s="228" t="s">
        <v>7</v>
      </c>
      <c r="J8" s="17">
        <v>51919</v>
      </c>
      <c r="K8" s="276">
        <v>6</v>
      </c>
      <c r="L8" s="5">
        <f t="shared" si="0"/>
        <v>13</v>
      </c>
      <c r="M8" s="228" t="s">
        <v>7</v>
      </c>
      <c r="N8" s="17">
        <f t="shared" si="1"/>
        <v>51919</v>
      </c>
      <c r="O8" s="5">
        <f t="shared" si="2"/>
        <v>13</v>
      </c>
      <c r="P8" s="228" t="s">
        <v>7</v>
      </c>
      <c r="Q8" s="125">
        <v>54685</v>
      </c>
    </row>
    <row r="9" spans="1:19" ht="13.5" customHeight="1">
      <c r="H9" s="198">
        <v>17</v>
      </c>
      <c r="I9" s="231" t="s">
        <v>23</v>
      </c>
      <c r="J9" s="17">
        <v>42319</v>
      </c>
      <c r="K9" s="276">
        <v>7</v>
      </c>
      <c r="L9" s="5">
        <f t="shared" si="0"/>
        <v>17</v>
      </c>
      <c r="M9" s="231" t="s">
        <v>23</v>
      </c>
      <c r="N9" s="17">
        <f t="shared" si="1"/>
        <v>42319</v>
      </c>
      <c r="O9" s="5">
        <f t="shared" si="2"/>
        <v>17</v>
      </c>
      <c r="P9" s="231" t="s">
        <v>23</v>
      </c>
      <c r="Q9" s="125">
        <v>25294</v>
      </c>
    </row>
    <row r="10" spans="1:19" ht="13.5" customHeight="1">
      <c r="G10" s="21"/>
      <c r="H10" s="119">
        <v>24</v>
      </c>
      <c r="I10" s="228" t="s">
        <v>30</v>
      </c>
      <c r="J10" s="307">
        <v>32958</v>
      </c>
      <c r="K10" s="276">
        <v>8</v>
      </c>
      <c r="L10" s="5">
        <f t="shared" si="0"/>
        <v>24</v>
      </c>
      <c r="M10" s="228" t="s">
        <v>30</v>
      </c>
      <c r="N10" s="17">
        <f t="shared" si="1"/>
        <v>32958</v>
      </c>
      <c r="O10" s="5">
        <f t="shared" si="2"/>
        <v>24</v>
      </c>
      <c r="P10" s="228" t="s">
        <v>5</v>
      </c>
      <c r="Q10" s="125">
        <v>29155</v>
      </c>
    </row>
    <row r="11" spans="1:19" ht="13.5" customHeight="1">
      <c r="H11" s="198">
        <v>36</v>
      </c>
      <c r="I11" s="231" t="s">
        <v>5</v>
      </c>
      <c r="J11" s="17">
        <v>31879</v>
      </c>
      <c r="K11" s="276">
        <v>9</v>
      </c>
      <c r="L11" s="5">
        <f t="shared" si="0"/>
        <v>36</v>
      </c>
      <c r="M11" s="231" t="s">
        <v>5</v>
      </c>
      <c r="N11" s="17">
        <f t="shared" si="1"/>
        <v>31879</v>
      </c>
      <c r="O11" s="5">
        <f t="shared" si="2"/>
        <v>36</v>
      </c>
      <c r="P11" s="231" t="s">
        <v>40</v>
      </c>
      <c r="Q11" s="125">
        <v>32629</v>
      </c>
    </row>
    <row r="12" spans="1:19" ht="13.5" customHeight="1" thickBot="1">
      <c r="H12" s="381">
        <v>3</v>
      </c>
      <c r="I12" s="473" t="s">
        <v>12</v>
      </c>
      <c r="J12" s="537">
        <v>31769</v>
      </c>
      <c r="K12" s="275">
        <v>10</v>
      </c>
      <c r="L12" s="5">
        <f t="shared" si="0"/>
        <v>3</v>
      </c>
      <c r="M12" s="473" t="s">
        <v>12</v>
      </c>
      <c r="N12" s="162">
        <f t="shared" si="1"/>
        <v>31769</v>
      </c>
      <c r="O12" s="18">
        <f t="shared" si="2"/>
        <v>3</v>
      </c>
      <c r="P12" s="473" t="s">
        <v>30</v>
      </c>
      <c r="Q12" s="278">
        <v>16505</v>
      </c>
    </row>
    <row r="13" spans="1:19" ht="13.5" customHeight="1" thickTop="1" thickBot="1">
      <c r="H13" s="170">
        <v>38</v>
      </c>
      <c r="I13" s="250" t="s">
        <v>40</v>
      </c>
      <c r="J13" s="532">
        <v>30547</v>
      </c>
      <c r="K13" s="147"/>
      <c r="L13" s="113"/>
      <c r="M13" s="232"/>
      <c r="N13" s="476">
        <f>SUM(J43)</f>
        <v>753934</v>
      </c>
      <c r="O13" s="5"/>
      <c r="P13" s="380" t="s">
        <v>189</v>
      </c>
      <c r="Q13" s="280">
        <v>682548</v>
      </c>
    </row>
    <row r="14" spans="1:19" ht="13.5" customHeight="1">
      <c r="B14" s="24"/>
      <c r="H14" s="119">
        <v>25</v>
      </c>
      <c r="I14" s="228" t="s">
        <v>31</v>
      </c>
      <c r="J14" s="17">
        <v>26396</v>
      </c>
      <c r="K14" s="147"/>
      <c r="L14" s="31"/>
      <c r="N14" t="s">
        <v>67</v>
      </c>
      <c r="O14"/>
    </row>
    <row r="15" spans="1:19" ht="13.5" customHeight="1">
      <c r="H15" s="119">
        <v>2</v>
      </c>
      <c r="I15" s="228" t="s">
        <v>6</v>
      </c>
      <c r="J15" s="17">
        <v>18623</v>
      </c>
      <c r="K15" s="147"/>
      <c r="L15" s="31"/>
      <c r="M15" s="1" t="s">
        <v>218</v>
      </c>
      <c r="N15" s="19"/>
      <c r="O15"/>
      <c r="P15" s="467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31</v>
      </c>
      <c r="I16" s="228" t="s">
        <v>129</v>
      </c>
      <c r="J16" s="17">
        <v>18186</v>
      </c>
      <c r="K16" s="147"/>
      <c r="L16" s="5">
        <f>SUM(L3)</f>
        <v>26</v>
      </c>
      <c r="M16" s="17">
        <f>SUM(N3)</f>
        <v>114552</v>
      </c>
      <c r="N16" s="228" t="s">
        <v>32</v>
      </c>
      <c r="O16" s="5">
        <f>SUM(O3)</f>
        <v>26</v>
      </c>
      <c r="P16" s="17">
        <f>SUM(M16)</f>
        <v>114552</v>
      </c>
      <c r="Q16" s="385">
        <v>111103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8" t="s">
        <v>21</v>
      </c>
      <c r="J17" s="197">
        <v>10400</v>
      </c>
      <c r="K17" s="147"/>
      <c r="L17" s="5">
        <f t="shared" ref="L17:L25" si="3">SUM(L4)</f>
        <v>33</v>
      </c>
      <c r="M17" s="17">
        <f t="shared" ref="M17:M25" si="4">SUM(N4)</f>
        <v>89458</v>
      </c>
      <c r="N17" s="228" t="s">
        <v>0</v>
      </c>
      <c r="O17" s="5">
        <f t="shared" ref="O17:O25" si="5">SUM(O4)</f>
        <v>33</v>
      </c>
      <c r="P17" s="17">
        <f t="shared" ref="P17:P25" si="6">SUM(M17)</f>
        <v>89458</v>
      </c>
      <c r="Q17" s="386">
        <v>85985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68" t="s">
        <v>214</v>
      </c>
      <c r="J18" s="197">
        <v>9084</v>
      </c>
      <c r="K18" s="147"/>
      <c r="L18" s="5">
        <f t="shared" si="3"/>
        <v>34</v>
      </c>
      <c r="M18" s="17">
        <f t="shared" si="4"/>
        <v>65302</v>
      </c>
      <c r="N18" s="228" t="s">
        <v>1</v>
      </c>
      <c r="O18" s="5">
        <f t="shared" si="5"/>
        <v>34</v>
      </c>
      <c r="P18" s="17">
        <f t="shared" si="6"/>
        <v>65302</v>
      </c>
      <c r="Q18" s="386">
        <v>68286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7"/>
      <c r="H19" s="119">
        <v>21</v>
      </c>
      <c r="I19" s="468" t="s">
        <v>201</v>
      </c>
      <c r="J19" s="17">
        <v>8905</v>
      </c>
      <c r="L19" s="5">
        <f t="shared" si="3"/>
        <v>16</v>
      </c>
      <c r="M19" s="17">
        <f t="shared" si="4"/>
        <v>62499</v>
      </c>
      <c r="N19" s="228" t="s">
        <v>3</v>
      </c>
      <c r="O19" s="5">
        <f t="shared" si="5"/>
        <v>16</v>
      </c>
      <c r="P19" s="17">
        <f t="shared" si="6"/>
        <v>62499</v>
      </c>
      <c r="Q19" s="386">
        <v>67441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11</v>
      </c>
      <c r="I20" s="228" t="s">
        <v>19</v>
      </c>
      <c r="J20" s="17">
        <v>8136</v>
      </c>
      <c r="L20" s="5">
        <f t="shared" si="3"/>
        <v>40</v>
      </c>
      <c r="M20" s="17">
        <f t="shared" si="4"/>
        <v>59821</v>
      </c>
      <c r="N20" s="229" t="s">
        <v>2</v>
      </c>
      <c r="O20" s="5">
        <f t="shared" si="5"/>
        <v>40</v>
      </c>
      <c r="P20" s="17">
        <f t="shared" si="6"/>
        <v>59821</v>
      </c>
      <c r="Q20" s="386">
        <v>63918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15</v>
      </c>
      <c r="I21" s="228" t="s">
        <v>22</v>
      </c>
      <c r="J21" s="17">
        <v>7511</v>
      </c>
      <c r="L21" s="5">
        <f t="shared" si="3"/>
        <v>13</v>
      </c>
      <c r="M21" s="17">
        <f t="shared" si="4"/>
        <v>51919</v>
      </c>
      <c r="N21" s="228" t="s">
        <v>7</v>
      </c>
      <c r="O21" s="5">
        <f t="shared" si="5"/>
        <v>13</v>
      </c>
      <c r="P21" s="17">
        <f t="shared" si="6"/>
        <v>51919</v>
      </c>
      <c r="Q21" s="386">
        <v>58439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8" t="s">
        <v>39</v>
      </c>
      <c r="J22" s="17">
        <v>7448</v>
      </c>
      <c r="K22" s="19"/>
      <c r="L22" s="5">
        <f t="shared" si="3"/>
        <v>17</v>
      </c>
      <c r="M22" s="17">
        <f t="shared" si="4"/>
        <v>42319</v>
      </c>
      <c r="N22" s="231" t="s">
        <v>23</v>
      </c>
      <c r="O22" s="5">
        <f t="shared" si="5"/>
        <v>17</v>
      </c>
      <c r="P22" s="17">
        <f t="shared" si="6"/>
        <v>42319</v>
      </c>
      <c r="Q22" s="386">
        <v>38808</v>
      </c>
      <c r="R22" s="114"/>
    </row>
    <row r="23" spans="2:20" ht="13.5" customHeight="1">
      <c r="B23" s="23"/>
      <c r="C23" s="19"/>
      <c r="D23" s="1"/>
      <c r="E23" s="22"/>
      <c r="F23" s="1"/>
      <c r="H23" s="119">
        <v>1</v>
      </c>
      <c r="I23" s="228" t="s">
        <v>4</v>
      </c>
      <c r="J23" s="17">
        <v>4015</v>
      </c>
      <c r="K23" s="19"/>
      <c r="L23" s="5">
        <f t="shared" si="3"/>
        <v>24</v>
      </c>
      <c r="M23" s="17">
        <f t="shared" si="4"/>
        <v>32958</v>
      </c>
      <c r="N23" s="228" t="s">
        <v>30</v>
      </c>
      <c r="O23" s="5">
        <f t="shared" si="5"/>
        <v>24</v>
      </c>
      <c r="P23" s="17">
        <f t="shared" si="6"/>
        <v>32958</v>
      </c>
      <c r="Q23" s="386">
        <v>28871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8" t="s">
        <v>35</v>
      </c>
      <c r="J24" s="17">
        <v>3403</v>
      </c>
      <c r="K24" s="19"/>
      <c r="L24" s="5">
        <f t="shared" si="3"/>
        <v>36</v>
      </c>
      <c r="M24" s="17">
        <f t="shared" si="4"/>
        <v>31879</v>
      </c>
      <c r="N24" s="231" t="s">
        <v>5</v>
      </c>
      <c r="O24" s="5">
        <f t="shared" si="5"/>
        <v>36</v>
      </c>
      <c r="P24" s="17">
        <f t="shared" si="6"/>
        <v>31879</v>
      </c>
      <c r="Q24" s="386">
        <v>31731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12</v>
      </c>
      <c r="I25" s="228" t="s">
        <v>20</v>
      </c>
      <c r="J25" s="307">
        <v>3237</v>
      </c>
      <c r="K25" s="19"/>
      <c r="L25" s="18">
        <f t="shared" si="3"/>
        <v>3</v>
      </c>
      <c r="M25" s="162">
        <f t="shared" si="4"/>
        <v>31769</v>
      </c>
      <c r="N25" s="473" t="s">
        <v>12</v>
      </c>
      <c r="O25" s="18">
        <f t="shared" si="5"/>
        <v>3</v>
      </c>
      <c r="P25" s="162">
        <f t="shared" si="6"/>
        <v>31769</v>
      </c>
      <c r="Q25" s="387">
        <v>1880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8" t="s">
        <v>41</v>
      </c>
      <c r="J26" s="17">
        <v>3158</v>
      </c>
      <c r="K26" s="19"/>
      <c r="L26" s="163"/>
      <c r="M26" s="230">
        <f>SUM(J43-(M16+M17+M18+M19+M20+M21+M22+M23+M24+M25))</f>
        <v>171458</v>
      </c>
      <c r="N26" s="308" t="s">
        <v>47</v>
      </c>
      <c r="O26" s="164"/>
      <c r="P26" s="230">
        <f>SUM(M26)</f>
        <v>171458</v>
      </c>
      <c r="Q26" s="230"/>
      <c r="R26" s="251">
        <v>729030</v>
      </c>
      <c r="T26" s="33"/>
    </row>
    <row r="27" spans="2:20" ht="13.5" customHeight="1">
      <c r="H27" s="119">
        <v>18</v>
      </c>
      <c r="I27" s="228" t="s">
        <v>24</v>
      </c>
      <c r="J27" s="17">
        <v>2003</v>
      </c>
      <c r="K27" s="19"/>
      <c r="M27" s="58" t="s">
        <v>206</v>
      </c>
      <c r="N27" s="58"/>
      <c r="O27" s="155"/>
      <c r="P27" s="156" t="s">
        <v>207</v>
      </c>
    </row>
    <row r="28" spans="2:20" ht="13.5" customHeight="1">
      <c r="H28" s="119">
        <v>22</v>
      </c>
      <c r="I28" s="228" t="s">
        <v>28</v>
      </c>
      <c r="J28" s="17">
        <v>1840</v>
      </c>
      <c r="K28" s="19"/>
      <c r="M28" s="125">
        <f t="shared" ref="M28:M37" si="7">SUM(Q3)</f>
        <v>108170</v>
      </c>
      <c r="N28" s="228" t="s">
        <v>32</v>
      </c>
      <c r="O28" s="5">
        <f>SUM(L3)</f>
        <v>26</v>
      </c>
      <c r="P28" s="125">
        <f t="shared" ref="P28:P37" si="8">SUM(Q3)</f>
        <v>108170</v>
      </c>
    </row>
    <row r="29" spans="2:20" ht="13.5" customHeight="1">
      <c r="H29" s="119">
        <v>27</v>
      </c>
      <c r="I29" s="228" t="s">
        <v>33</v>
      </c>
      <c r="J29" s="307">
        <v>1816</v>
      </c>
      <c r="K29" s="19"/>
      <c r="M29" s="125">
        <f t="shared" si="7"/>
        <v>83231</v>
      </c>
      <c r="N29" s="228" t="s">
        <v>0</v>
      </c>
      <c r="O29" s="5">
        <f t="shared" ref="O29:O37" si="9">SUM(L4)</f>
        <v>33</v>
      </c>
      <c r="P29" s="125">
        <f t="shared" si="8"/>
        <v>83231</v>
      </c>
    </row>
    <row r="30" spans="2:20" ht="13.5" customHeight="1">
      <c r="H30" s="119">
        <v>35</v>
      </c>
      <c r="I30" s="228" t="s">
        <v>38</v>
      </c>
      <c r="J30" s="307">
        <v>1747</v>
      </c>
      <c r="K30" s="19"/>
      <c r="M30" s="125">
        <f t="shared" si="7"/>
        <v>52263</v>
      </c>
      <c r="N30" s="228" t="s">
        <v>1</v>
      </c>
      <c r="O30" s="5">
        <f t="shared" si="9"/>
        <v>34</v>
      </c>
      <c r="P30" s="125">
        <f t="shared" si="8"/>
        <v>52263</v>
      </c>
    </row>
    <row r="31" spans="2:20" ht="13.5" customHeight="1">
      <c r="H31" s="119">
        <v>4</v>
      </c>
      <c r="I31" s="228" t="s">
        <v>13</v>
      </c>
      <c r="J31" s="17">
        <v>1306</v>
      </c>
      <c r="K31" s="19"/>
      <c r="M31" s="125">
        <f t="shared" si="7"/>
        <v>61043</v>
      </c>
      <c r="N31" s="228" t="s">
        <v>3</v>
      </c>
      <c r="O31" s="5">
        <f t="shared" si="9"/>
        <v>16</v>
      </c>
      <c r="P31" s="125">
        <f t="shared" si="8"/>
        <v>61043</v>
      </c>
    </row>
    <row r="32" spans="2:20" ht="13.5" customHeight="1">
      <c r="H32" s="119">
        <v>29</v>
      </c>
      <c r="I32" s="228" t="s">
        <v>118</v>
      </c>
      <c r="J32" s="17">
        <v>1080</v>
      </c>
      <c r="K32" s="19"/>
      <c r="M32" s="125">
        <f t="shared" si="7"/>
        <v>54706</v>
      </c>
      <c r="N32" s="229" t="s">
        <v>2</v>
      </c>
      <c r="O32" s="5">
        <f t="shared" si="9"/>
        <v>40</v>
      </c>
      <c r="P32" s="125">
        <f t="shared" si="8"/>
        <v>54706</v>
      </c>
      <c r="S32" s="14"/>
    </row>
    <row r="33" spans="7:21" ht="13.5" customHeight="1">
      <c r="H33" s="119">
        <v>10</v>
      </c>
      <c r="I33" s="228" t="s">
        <v>18</v>
      </c>
      <c r="J33" s="17">
        <v>530</v>
      </c>
      <c r="K33" s="19"/>
      <c r="M33" s="125">
        <f t="shared" si="7"/>
        <v>54685</v>
      </c>
      <c r="N33" s="228" t="s">
        <v>7</v>
      </c>
      <c r="O33" s="5">
        <f t="shared" si="9"/>
        <v>13</v>
      </c>
      <c r="P33" s="125">
        <f t="shared" si="8"/>
        <v>54685</v>
      </c>
      <c r="S33" s="33"/>
      <c r="T33" s="33"/>
    </row>
    <row r="34" spans="7:21" ht="13.5" customHeight="1">
      <c r="H34" s="119">
        <v>6</v>
      </c>
      <c r="I34" s="228" t="s">
        <v>15</v>
      </c>
      <c r="J34" s="17">
        <v>497</v>
      </c>
      <c r="K34" s="19"/>
      <c r="M34" s="125">
        <f t="shared" si="7"/>
        <v>25294</v>
      </c>
      <c r="N34" s="231" t="s">
        <v>23</v>
      </c>
      <c r="O34" s="5">
        <f t="shared" si="9"/>
        <v>17</v>
      </c>
      <c r="P34" s="125">
        <f t="shared" si="8"/>
        <v>25294</v>
      </c>
      <c r="S34" s="33"/>
      <c r="T34" s="33"/>
    </row>
    <row r="35" spans="7:21" ht="13.5" customHeight="1">
      <c r="H35" s="119">
        <v>32</v>
      </c>
      <c r="I35" s="228" t="s">
        <v>37</v>
      </c>
      <c r="J35" s="197">
        <v>486</v>
      </c>
      <c r="K35" s="19"/>
      <c r="M35" s="125">
        <f t="shared" si="7"/>
        <v>29155</v>
      </c>
      <c r="N35" s="228" t="s">
        <v>30</v>
      </c>
      <c r="O35" s="5">
        <f t="shared" si="9"/>
        <v>24</v>
      </c>
      <c r="P35" s="125">
        <f t="shared" si="8"/>
        <v>29155</v>
      </c>
      <c r="S35" s="33"/>
    </row>
    <row r="36" spans="7:21" ht="13.5" customHeight="1">
      <c r="H36" s="119">
        <v>20</v>
      </c>
      <c r="I36" s="228" t="s">
        <v>26</v>
      </c>
      <c r="J36" s="307">
        <v>322</v>
      </c>
      <c r="K36" s="19"/>
      <c r="M36" s="125">
        <f t="shared" si="7"/>
        <v>32629</v>
      </c>
      <c r="N36" s="231" t="s">
        <v>5</v>
      </c>
      <c r="O36" s="5">
        <f t="shared" si="9"/>
        <v>36</v>
      </c>
      <c r="P36" s="125">
        <f t="shared" si="8"/>
        <v>32629</v>
      </c>
      <c r="S36" s="33"/>
    </row>
    <row r="37" spans="7:21" ht="13.5" customHeight="1" thickBot="1">
      <c r="H37" s="119">
        <v>19</v>
      </c>
      <c r="I37" s="228" t="s">
        <v>25</v>
      </c>
      <c r="J37" s="17">
        <v>310</v>
      </c>
      <c r="K37" s="19"/>
      <c r="M37" s="161">
        <f t="shared" si="7"/>
        <v>16505</v>
      </c>
      <c r="N37" s="473" t="s">
        <v>12</v>
      </c>
      <c r="O37" s="18">
        <f t="shared" si="9"/>
        <v>3</v>
      </c>
      <c r="P37" s="161">
        <f t="shared" si="8"/>
        <v>16505</v>
      </c>
      <c r="S37" s="33"/>
    </row>
    <row r="38" spans="7:21" ht="13.5" customHeight="1" thickTop="1">
      <c r="G38" s="517"/>
      <c r="H38" s="119">
        <v>23</v>
      </c>
      <c r="I38" s="228" t="s">
        <v>29</v>
      </c>
      <c r="J38" s="17">
        <v>214</v>
      </c>
      <c r="K38" s="19"/>
      <c r="M38" s="484">
        <f>SUM(Q13-(Q3+Q4+Q5+Q6+Q7+Q8+Q9+Q10+Q11+Q12))</f>
        <v>164867</v>
      </c>
      <c r="N38" s="485" t="s">
        <v>210</v>
      </c>
      <c r="O38" s="486"/>
      <c r="P38" s="487">
        <f>SUM(M38)</f>
        <v>164867</v>
      </c>
      <c r="U38" s="33"/>
    </row>
    <row r="39" spans="7:21" ht="13.5" customHeight="1">
      <c r="H39" s="119">
        <v>28</v>
      </c>
      <c r="I39" s="228" t="s">
        <v>34</v>
      </c>
      <c r="J39" s="17">
        <v>154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104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7" t="s">
        <v>112</v>
      </c>
      <c r="J43" s="408">
        <f>SUM(J3:J42)</f>
        <v>753934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205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114552</v>
      </c>
      <c r="D53" s="126">
        <f t="shared" ref="D53:D63" si="11">SUM(Q3)</f>
        <v>108170</v>
      </c>
      <c r="E53" s="123">
        <f t="shared" ref="E53:E62" si="12">SUM(P16/Q16*100)</f>
        <v>103.10432661584296</v>
      </c>
      <c r="F53" s="25">
        <f t="shared" ref="F53:F63" si="13">SUM(C53/D53*100)</f>
        <v>105.89997226587779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89458</v>
      </c>
      <c r="D54" s="126">
        <f t="shared" si="11"/>
        <v>83231</v>
      </c>
      <c r="E54" s="123">
        <f t="shared" si="12"/>
        <v>104.03907658312497</v>
      </c>
      <c r="F54" s="25">
        <f t="shared" si="13"/>
        <v>107.48158738931409</v>
      </c>
      <c r="G54" s="26"/>
      <c r="I54" s="227"/>
    </row>
    <row r="55" spans="1:16" ht="13.5" customHeight="1">
      <c r="A55" s="13">
        <v>3</v>
      </c>
      <c r="B55" s="228" t="s">
        <v>1</v>
      </c>
      <c r="C55" s="17">
        <f t="shared" si="10"/>
        <v>65302</v>
      </c>
      <c r="D55" s="126">
        <f t="shared" si="11"/>
        <v>52263</v>
      </c>
      <c r="E55" s="123">
        <f t="shared" si="12"/>
        <v>95.630143806929681</v>
      </c>
      <c r="F55" s="25">
        <f t="shared" si="13"/>
        <v>124.94881656238638</v>
      </c>
      <c r="G55" s="26"/>
      <c r="I55" s="227"/>
    </row>
    <row r="56" spans="1:16" ht="13.5" customHeight="1">
      <c r="A56" s="13">
        <v>4</v>
      </c>
      <c r="B56" s="228" t="s">
        <v>3</v>
      </c>
      <c r="C56" s="17">
        <f t="shared" si="10"/>
        <v>62499</v>
      </c>
      <c r="D56" s="126">
        <f t="shared" si="11"/>
        <v>61043</v>
      </c>
      <c r="E56" s="123">
        <f t="shared" si="12"/>
        <v>92.67211340282617</v>
      </c>
      <c r="F56" s="25">
        <f t="shared" si="13"/>
        <v>102.38520387267991</v>
      </c>
      <c r="G56" s="26"/>
      <c r="I56" s="227"/>
    </row>
    <row r="57" spans="1:16" ht="13.5" customHeight="1">
      <c r="A57" s="13">
        <v>5</v>
      </c>
      <c r="B57" s="229" t="s">
        <v>2</v>
      </c>
      <c r="C57" s="17">
        <f t="shared" si="10"/>
        <v>59821</v>
      </c>
      <c r="D57" s="126">
        <f t="shared" si="11"/>
        <v>54706</v>
      </c>
      <c r="E57" s="123">
        <f t="shared" si="12"/>
        <v>93.590224975750175</v>
      </c>
      <c r="F57" s="25">
        <f t="shared" si="13"/>
        <v>109.34997989251636</v>
      </c>
      <c r="G57" s="26"/>
      <c r="I57" s="227"/>
      <c r="P57" s="33"/>
    </row>
    <row r="58" spans="1:16" ht="13.5" customHeight="1">
      <c r="A58" s="13">
        <v>6</v>
      </c>
      <c r="B58" s="228" t="s">
        <v>7</v>
      </c>
      <c r="C58" s="17">
        <f t="shared" si="10"/>
        <v>51919</v>
      </c>
      <c r="D58" s="126">
        <f t="shared" si="11"/>
        <v>54685</v>
      </c>
      <c r="E58" s="123">
        <f t="shared" si="12"/>
        <v>88.843067129827674</v>
      </c>
      <c r="F58" s="25">
        <f t="shared" si="13"/>
        <v>94.941940202980717</v>
      </c>
      <c r="G58" s="26"/>
    </row>
    <row r="59" spans="1:16" ht="13.5" customHeight="1">
      <c r="A59" s="13">
        <v>7</v>
      </c>
      <c r="B59" s="231" t="s">
        <v>23</v>
      </c>
      <c r="C59" s="17">
        <f t="shared" si="10"/>
        <v>42319</v>
      </c>
      <c r="D59" s="126">
        <f t="shared" si="11"/>
        <v>25294</v>
      </c>
      <c r="E59" s="123">
        <f t="shared" si="12"/>
        <v>109.04710368996082</v>
      </c>
      <c r="F59" s="25">
        <f t="shared" si="13"/>
        <v>167.30845259745394</v>
      </c>
      <c r="G59" s="26"/>
    </row>
    <row r="60" spans="1:16" ht="13.5" customHeight="1">
      <c r="A60" s="13">
        <v>8</v>
      </c>
      <c r="B60" s="228" t="s">
        <v>30</v>
      </c>
      <c r="C60" s="17">
        <f t="shared" si="10"/>
        <v>32958</v>
      </c>
      <c r="D60" s="126">
        <f t="shared" si="11"/>
        <v>29155</v>
      </c>
      <c r="E60" s="123">
        <f t="shared" si="12"/>
        <v>114.15607356863289</v>
      </c>
      <c r="F60" s="25">
        <f t="shared" si="13"/>
        <v>113.04407477276625</v>
      </c>
      <c r="G60" s="26"/>
    </row>
    <row r="61" spans="1:16" ht="13.5" customHeight="1">
      <c r="A61" s="13">
        <v>9</v>
      </c>
      <c r="B61" s="231" t="s">
        <v>5</v>
      </c>
      <c r="C61" s="17">
        <f t="shared" si="10"/>
        <v>31879</v>
      </c>
      <c r="D61" s="126">
        <f t="shared" si="11"/>
        <v>32629</v>
      </c>
      <c r="E61" s="123">
        <f t="shared" si="12"/>
        <v>100.4664208502726</v>
      </c>
      <c r="F61" s="25">
        <f t="shared" si="13"/>
        <v>97.701431242146555</v>
      </c>
      <c r="G61" s="26"/>
    </row>
    <row r="62" spans="1:16" ht="13.5" customHeight="1" thickBot="1">
      <c r="A62" s="183">
        <v>10</v>
      </c>
      <c r="B62" s="473" t="s">
        <v>12</v>
      </c>
      <c r="C62" s="162">
        <f t="shared" si="10"/>
        <v>31769</v>
      </c>
      <c r="D62" s="184">
        <f t="shared" si="11"/>
        <v>16505</v>
      </c>
      <c r="E62" s="185">
        <f t="shared" si="12"/>
        <v>1689.8404255319151</v>
      </c>
      <c r="F62" s="186">
        <f t="shared" si="13"/>
        <v>192.48106634353226</v>
      </c>
      <c r="G62" s="187"/>
    </row>
    <row r="63" spans="1:16" ht="13.5" customHeight="1" thickTop="1">
      <c r="A63" s="163"/>
      <c r="B63" s="188" t="s">
        <v>83</v>
      </c>
      <c r="C63" s="189">
        <f>SUM(J43)</f>
        <v>753934</v>
      </c>
      <c r="D63" s="189">
        <f t="shared" si="11"/>
        <v>682548</v>
      </c>
      <c r="E63" s="190">
        <f>SUM(C63/R26*100)</f>
        <v>103.41604597890348</v>
      </c>
      <c r="F63" s="191">
        <f t="shared" si="13"/>
        <v>110.45875161893377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21" sqref="H2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217</v>
      </c>
      <c r="I2" s="119"/>
      <c r="J2" s="262" t="s">
        <v>126</v>
      </c>
      <c r="K2" s="5"/>
      <c r="L2" s="416" t="s">
        <v>205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6" t="s">
        <v>123</v>
      </c>
      <c r="M3" s="1"/>
      <c r="N3" s="129"/>
      <c r="O3" s="129"/>
      <c r="S3" s="31"/>
      <c r="T3" s="31"/>
      <c r="U3" s="31"/>
    </row>
    <row r="4" spans="8:30">
      <c r="H4" s="52">
        <v>25281</v>
      </c>
      <c r="I4" s="119">
        <v>33</v>
      </c>
      <c r="J4" s="228" t="s">
        <v>0</v>
      </c>
      <c r="K4" s="165">
        <f>SUM(I4)</f>
        <v>33</v>
      </c>
      <c r="L4" s="433">
        <v>23966</v>
      </c>
      <c r="M4" s="54"/>
      <c r="N4" s="130"/>
      <c r="O4" s="130"/>
      <c r="S4" s="31"/>
      <c r="T4" s="31"/>
      <c r="U4" s="31"/>
    </row>
    <row r="5" spans="8:30">
      <c r="H5" s="53">
        <v>19429</v>
      </c>
      <c r="I5" s="119">
        <v>26</v>
      </c>
      <c r="J5" s="228" t="s">
        <v>32</v>
      </c>
      <c r="K5" s="165">
        <f t="shared" ref="K5:K13" si="0">SUM(I5)</f>
        <v>26</v>
      </c>
      <c r="L5" s="434">
        <v>19716</v>
      </c>
      <c r="M5" s="54"/>
      <c r="N5" s="130"/>
      <c r="O5" s="130"/>
      <c r="S5" s="31"/>
      <c r="T5" s="31"/>
      <c r="U5" s="31"/>
    </row>
    <row r="6" spans="8:30">
      <c r="H6" s="127">
        <v>4802</v>
      </c>
      <c r="I6" s="119">
        <v>38</v>
      </c>
      <c r="J6" s="228" t="s">
        <v>40</v>
      </c>
      <c r="K6" s="165">
        <f t="shared" si="0"/>
        <v>38</v>
      </c>
      <c r="L6" s="434">
        <v>4813</v>
      </c>
      <c r="M6" s="54"/>
      <c r="N6" s="261"/>
      <c r="O6" s="130"/>
      <c r="S6" s="31"/>
      <c r="T6" s="31"/>
      <c r="U6" s="31"/>
    </row>
    <row r="7" spans="8:30">
      <c r="H7" s="53">
        <v>4675</v>
      </c>
      <c r="I7" s="119">
        <v>14</v>
      </c>
      <c r="J7" s="228" t="s">
        <v>21</v>
      </c>
      <c r="K7" s="165">
        <f t="shared" si="0"/>
        <v>14</v>
      </c>
      <c r="L7" s="434">
        <v>4526</v>
      </c>
      <c r="M7" s="54"/>
      <c r="N7" s="130"/>
      <c r="O7" s="130"/>
      <c r="S7" s="31"/>
      <c r="T7" s="31"/>
      <c r="U7" s="31"/>
    </row>
    <row r="8" spans="8:30">
      <c r="H8" s="53">
        <v>3338</v>
      </c>
      <c r="I8" s="119">
        <v>37</v>
      </c>
      <c r="J8" s="228" t="s">
        <v>39</v>
      </c>
      <c r="K8" s="165">
        <f t="shared" si="0"/>
        <v>37</v>
      </c>
      <c r="L8" s="434">
        <v>1067</v>
      </c>
      <c r="M8" s="54"/>
      <c r="N8" s="130"/>
      <c r="O8" s="130"/>
      <c r="S8" s="31"/>
      <c r="T8" s="31"/>
      <c r="U8" s="31"/>
    </row>
    <row r="9" spans="8:30">
      <c r="H9" s="127">
        <v>3297</v>
      </c>
      <c r="I9" s="119">
        <v>15</v>
      </c>
      <c r="J9" s="228" t="s">
        <v>22</v>
      </c>
      <c r="K9" s="165">
        <f t="shared" si="0"/>
        <v>15</v>
      </c>
      <c r="L9" s="434">
        <v>349</v>
      </c>
      <c r="M9" s="54"/>
      <c r="N9" s="130"/>
      <c r="O9" s="130"/>
      <c r="S9" s="31"/>
      <c r="T9" s="31"/>
      <c r="U9" s="31"/>
    </row>
    <row r="10" spans="8:30">
      <c r="H10" s="127">
        <v>2451</v>
      </c>
      <c r="I10" s="198">
        <v>34</v>
      </c>
      <c r="J10" s="231" t="s">
        <v>1</v>
      </c>
      <c r="K10" s="165">
        <f t="shared" si="0"/>
        <v>34</v>
      </c>
      <c r="L10" s="434">
        <v>1936</v>
      </c>
      <c r="S10" s="31"/>
      <c r="T10" s="31"/>
      <c r="U10" s="31"/>
    </row>
    <row r="11" spans="8:30">
      <c r="H11" s="5">
        <v>1814</v>
      </c>
      <c r="I11" s="119">
        <v>36</v>
      </c>
      <c r="J11" s="228" t="s">
        <v>5</v>
      </c>
      <c r="K11" s="165">
        <f t="shared" si="0"/>
        <v>36</v>
      </c>
      <c r="L11" s="434">
        <v>1994</v>
      </c>
      <c r="M11" s="54"/>
      <c r="N11" s="130"/>
      <c r="O11" s="130"/>
      <c r="S11" s="31"/>
      <c r="T11" s="31"/>
      <c r="U11" s="31"/>
    </row>
    <row r="12" spans="8:30">
      <c r="H12" s="238">
        <v>1445</v>
      </c>
      <c r="I12" s="198">
        <v>17</v>
      </c>
      <c r="J12" s="231" t="s">
        <v>23</v>
      </c>
      <c r="K12" s="165">
        <f t="shared" si="0"/>
        <v>17</v>
      </c>
      <c r="L12" s="434">
        <v>1273</v>
      </c>
      <c r="M12" s="54"/>
      <c r="N12" s="130"/>
      <c r="O12" s="130"/>
      <c r="S12" s="31"/>
      <c r="T12" s="31"/>
      <c r="U12" s="31"/>
    </row>
    <row r="13" spans="8:30" ht="14.25" thickBot="1">
      <c r="H13" s="539">
        <v>1444</v>
      </c>
      <c r="I13" s="478">
        <v>16</v>
      </c>
      <c r="J13" s="479" t="s">
        <v>3</v>
      </c>
      <c r="K13" s="165">
        <f t="shared" si="0"/>
        <v>16</v>
      </c>
      <c r="L13" s="434">
        <v>1499</v>
      </c>
      <c r="M13" s="54"/>
      <c r="N13" s="130"/>
      <c r="O13" s="130"/>
      <c r="S13" s="31"/>
      <c r="T13" s="31"/>
      <c r="U13" s="31"/>
    </row>
    <row r="14" spans="8:30" ht="14.25" thickTop="1">
      <c r="H14" s="466">
        <v>1353</v>
      </c>
      <c r="I14" s="170">
        <v>24</v>
      </c>
      <c r="J14" s="250" t="s">
        <v>30</v>
      </c>
      <c r="K14" s="151" t="s">
        <v>9</v>
      </c>
      <c r="L14" s="435">
        <v>62164</v>
      </c>
      <c r="S14" s="31"/>
      <c r="T14" s="31"/>
      <c r="U14" s="31"/>
    </row>
    <row r="15" spans="8:30">
      <c r="H15" s="53">
        <v>996</v>
      </c>
      <c r="I15" s="119">
        <v>27</v>
      </c>
      <c r="J15" s="228" t="s">
        <v>33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272">
        <v>782</v>
      </c>
      <c r="I16" s="119">
        <v>25</v>
      </c>
      <c r="J16" s="228" t="s">
        <v>31</v>
      </c>
      <c r="K16" s="165">
        <f>SUM(I4)</f>
        <v>33</v>
      </c>
      <c r="L16" s="228" t="s">
        <v>0</v>
      </c>
      <c r="M16" s="436">
        <v>18744</v>
      </c>
      <c r="N16" s="128">
        <f>SUM(H4)</f>
        <v>25281</v>
      </c>
      <c r="O16" s="54"/>
      <c r="P16" s="21"/>
      <c r="S16" s="31"/>
      <c r="T16" s="31"/>
      <c r="U16" s="31"/>
    </row>
    <row r="17" spans="1:21">
      <c r="H17" s="127">
        <v>560</v>
      </c>
      <c r="I17" s="412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37">
        <v>20106</v>
      </c>
      <c r="N17" s="128">
        <f t="shared" ref="N17:N25" si="2">SUM(H5)</f>
        <v>19429</v>
      </c>
      <c r="O17" s="54"/>
      <c r="P17" s="21"/>
      <c r="S17" s="31"/>
      <c r="T17" s="31"/>
      <c r="U17" s="31"/>
    </row>
    <row r="18" spans="1:21">
      <c r="H18" s="489">
        <v>545</v>
      </c>
      <c r="I18" s="119">
        <v>1</v>
      </c>
      <c r="J18" s="228" t="s">
        <v>4</v>
      </c>
      <c r="K18" s="165">
        <f t="shared" si="1"/>
        <v>38</v>
      </c>
      <c r="L18" s="228" t="s">
        <v>40</v>
      </c>
      <c r="M18" s="437">
        <v>5425</v>
      </c>
      <c r="N18" s="128">
        <f t="shared" si="2"/>
        <v>4802</v>
      </c>
      <c r="O18" s="54"/>
      <c r="P18" s="21"/>
      <c r="S18" s="31"/>
      <c r="T18" s="31"/>
      <c r="U18" s="31"/>
    </row>
    <row r="19" spans="1:21">
      <c r="H19" s="139">
        <v>190</v>
      </c>
      <c r="I19" s="119">
        <v>19</v>
      </c>
      <c r="J19" s="228" t="s">
        <v>25</v>
      </c>
      <c r="K19" s="165">
        <f t="shared" si="1"/>
        <v>14</v>
      </c>
      <c r="L19" s="228" t="s">
        <v>21</v>
      </c>
      <c r="M19" s="437">
        <v>4873</v>
      </c>
      <c r="N19" s="128">
        <f t="shared" si="2"/>
        <v>4675</v>
      </c>
      <c r="O19" s="54"/>
      <c r="P19" s="21"/>
      <c r="S19" s="31"/>
      <c r="T19" s="31"/>
      <c r="U19" s="31"/>
    </row>
    <row r="20" spans="1:21" ht="14.25" thickBot="1">
      <c r="H20" s="53">
        <v>178</v>
      </c>
      <c r="I20" s="119">
        <v>2</v>
      </c>
      <c r="J20" s="228" t="s">
        <v>6</v>
      </c>
      <c r="K20" s="165">
        <f t="shared" si="1"/>
        <v>37</v>
      </c>
      <c r="L20" s="228" t="s">
        <v>39</v>
      </c>
      <c r="M20" s="437">
        <v>2498</v>
      </c>
      <c r="N20" s="128">
        <f t="shared" si="2"/>
        <v>3338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4" t="s">
        <v>56</v>
      </c>
      <c r="H21" s="272">
        <v>166</v>
      </c>
      <c r="I21" s="119">
        <v>21</v>
      </c>
      <c r="J21" s="228" t="s">
        <v>27</v>
      </c>
      <c r="K21" s="165">
        <f t="shared" si="1"/>
        <v>15</v>
      </c>
      <c r="L21" s="228" t="s">
        <v>22</v>
      </c>
      <c r="M21" s="437">
        <v>2796</v>
      </c>
      <c r="N21" s="128">
        <f t="shared" si="2"/>
        <v>3297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25281</v>
      </c>
      <c r="D22" s="128">
        <f>SUM(L4)</f>
        <v>23966</v>
      </c>
      <c r="E22" s="66">
        <f t="shared" ref="E22:E32" si="4">SUM(N16/M16*100)</f>
        <v>134.87516005121637</v>
      </c>
      <c r="F22" s="70">
        <f>SUM(C22/D22*100)</f>
        <v>105.48693983142785</v>
      </c>
      <c r="G22" s="5"/>
      <c r="H22" s="491">
        <v>135</v>
      </c>
      <c r="I22" s="119">
        <v>23</v>
      </c>
      <c r="J22" s="228" t="s">
        <v>29</v>
      </c>
      <c r="K22" s="165">
        <f t="shared" si="1"/>
        <v>34</v>
      </c>
      <c r="L22" s="231" t="s">
        <v>1</v>
      </c>
      <c r="M22" s="437">
        <v>2612</v>
      </c>
      <c r="N22" s="128">
        <f t="shared" si="2"/>
        <v>2451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19429</v>
      </c>
      <c r="D23" s="128">
        <v>16716</v>
      </c>
      <c r="E23" s="66">
        <f t="shared" si="4"/>
        <v>96.632845916641799</v>
      </c>
      <c r="F23" s="70">
        <f t="shared" ref="F23:F32" si="5">SUM(C23/D23*100)</f>
        <v>116.22995932041158</v>
      </c>
      <c r="G23" s="5"/>
      <c r="H23" s="131">
        <v>50</v>
      </c>
      <c r="I23" s="119">
        <v>32</v>
      </c>
      <c r="J23" s="228" t="s">
        <v>37</v>
      </c>
      <c r="K23" s="165">
        <f t="shared" si="1"/>
        <v>36</v>
      </c>
      <c r="L23" s="228" t="s">
        <v>5</v>
      </c>
      <c r="M23" s="437">
        <v>1828</v>
      </c>
      <c r="N23" s="128">
        <f t="shared" si="2"/>
        <v>1814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4802</v>
      </c>
      <c r="D24" s="128">
        <f t="shared" ref="D24:D31" si="6">SUM(L6)</f>
        <v>4813</v>
      </c>
      <c r="E24" s="66">
        <f t="shared" si="4"/>
        <v>88.516129032258064</v>
      </c>
      <c r="F24" s="70">
        <f t="shared" si="5"/>
        <v>99.771452316642424</v>
      </c>
      <c r="G24" s="5"/>
      <c r="H24" s="180">
        <v>40</v>
      </c>
      <c r="I24" s="119">
        <v>9</v>
      </c>
      <c r="J24" s="468" t="s">
        <v>215</v>
      </c>
      <c r="K24" s="165">
        <f t="shared" si="1"/>
        <v>17</v>
      </c>
      <c r="L24" s="231" t="s">
        <v>23</v>
      </c>
      <c r="M24" s="437">
        <v>1634</v>
      </c>
      <c r="N24" s="128">
        <f t="shared" si="2"/>
        <v>1445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4675</v>
      </c>
      <c r="D25" s="128">
        <f t="shared" si="6"/>
        <v>4526</v>
      </c>
      <c r="E25" s="66">
        <f t="shared" si="4"/>
        <v>95.936794582392778</v>
      </c>
      <c r="F25" s="70">
        <f t="shared" si="5"/>
        <v>103.29209014582412</v>
      </c>
      <c r="G25" s="5"/>
      <c r="H25" s="131">
        <v>34</v>
      </c>
      <c r="I25" s="119">
        <v>4</v>
      </c>
      <c r="J25" s="228" t="s">
        <v>13</v>
      </c>
      <c r="K25" s="257">
        <f t="shared" si="1"/>
        <v>16</v>
      </c>
      <c r="L25" s="479" t="s">
        <v>3</v>
      </c>
      <c r="M25" s="438">
        <v>1447</v>
      </c>
      <c r="N25" s="238">
        <f t="shared" si="2"/>
        <v>1444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39</v>
      </c>
      <c r="C26" s="52">
        <f t="shared" si="3"/>
        <v>3338</v>
      </c>
      <c r="D26" s="128">
        <f t="shared" si="6"/>
        <v>1067</v>
      </c>
      <c r="E26" s="66">
        <f t="shared" si="4"/>
        <v>133.62690152121698</v>
      </c>
      <c r="F26" s="70">
        <f t="shared" si="5"/>
        <v>312.83973758200563</v>
      </c>
      <c r="G26" s="16"/>
      <c r="H26" s="180">
        <v>30</v>
      </c>
      <c r="I26" s="119">
        <v>39</v>
      </c>
      <c r="J26" s="228" t="s">
        <v>41</v>
      </c>
      <c r="K26" s="5"/>
      <c r="L26" s="523" t="s">
        <v>200</v>
      </c>
      <c r="M26" s="439">
        <v>67467</v>
      </c>
      <c r="N26" s="270">
        <f>SUM(H44)</f>
        <v>73056</v>
      </c>
      <c r="S26" s="31"/>
      <c r="T26" s="31"/>
      <c r="U26" s="31"/>
    </row>
    <row r="27" spans="1:21">
      <c r="A27" s="76">
        <v>6</v>
      </c>
      <c r="B27" s="228" t="s">
        <v>22</v>
      </c>
      <c r="C27" s="52">
        <f t="shared" si="3"/>
        <v>3297</v>
      </c>
      <c r="D27" s="128">
        <f t="shared" si="6"/>
        <v>349</v>
      </c>
      <c r="E27" s="66">
        <f t="shared" si="4"/>
        <v>117.91845493562232</v>
      </c>
      <c r="F27" s="70">
        <f t="shared" si="5"/>
        <v>944.69914040114611</v>
      </c>
      <c r="G27" s="5"/>
      <c r="H27" s="180">
        <v>11</v>
      </c>
      <c r="I27" s="119">
        <v>6</v>
      </c>
      <c r="J27" s="228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1</v>
      </c>
      <c r="C28" s="52">
        <f t="shared" si="3"/>
        <v>2451</v>
      </c>
      <c r="D28" s="128">
        <f t="shared" si="6"/>
        <v>1936</v>
      </c>
      <c r="E28" s="66">
        <f t="shared" si="4"/>
        <v>93.836140888208277</v>
      </c>
      <c r="F28" s="70">
        <f t="shared" si="5"/>
        <v>126.60123966942149</v>
      </c>
      <c r="G28" s="5"/>
      <c r="H28" s="131">
        <v>5</v>
      </c>
      <c r="I28" s="119">
        <v>3</v>
      </c>
      <c r="J28" s="228" t="s">
        <v>12</v>
      </c>
      <c r="L28" s="36"/>
      <c r="S28" s="31"/>
      <c r="T28" s="31"/>
      <c r="U28" s="31"/>
    </row>
    <row r="29" spans="1:21">
      <c r="A29" s="76">
        <v>8</v>
      </c>
      <c r="B29" s="228" t="s">
        <v>5</v>
      </c>
      <c r="C29" s="52">
        <f t="shared" si="3"/>
        <v>1814</v>
      </c>
      <c r="D29" s="128">
        <f t="shared" si="6"/>
        <v>1994</v>
      </c>
      <c r="E29" s="66">
        <f t="shared" si="4"/>
        <v>99.23413566739606</v>
      </c>
      <c r="F29" s="70">
        <f t="shared" si="5"/>
        <v>90.972918756268811</v>
      </c>
      <c r="G29" s="15"/>
      <c r="H29" s="491">
        <v>3</v>
      </c>
      <c r="I29" s="119">
        <v>12</v>
      </c>
      <c r="J29" s="228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23</v>
      </c>
      <c r="C30" s="52">
        <f t="shared" si="3"/>
        <v>1445</v>
      </c>
      <c r="D30" s="128">
        <f t="shared" si="6"/>
        <v>1273</v>
      </c>
      <c r="E30" s="66">
        <f t="shared" si="4"/>
        <v>88.433292533659738</v>
      </c>
      <c r="F30" s="70">
        <f t="shared" si="5"/>
        <v>113.51139041633935</v>
      </c>
      <c r="G30" s="16"/>
      <c r="H30" s="180">
        <v>1</v>
      </c>
      <c r="I30" s="119">
        <v>11</v>
      </c>
      <c r="J30" s="228" t="s">
        <v>19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9" t="s">
        <v>3</v>
      </c>
      <c r="C31" s="52">
        <f t="shared" si="3"/>
        <v>1444</v>
      </c>
      <c r="D31" s="128">
        <f t="shared" si="6"/>
        <v>1499</v>
      </c>
      <c r="E31" s="66">
        <f t="shared" si="4"/>
        <v>99.792674498963379</v>
      </c>
      <c r="F31" s="70">
        <f t="shared" si="5"/>
        <v>96.330887258172112</v>
      </c>
      <c r="G31" s="132"/>
      <c r="H31" s="131">
        <v>1</v>
      </c>
      <c r="I31" s="119">
        <v>31</v>
      </c>
      <c r="J31" s="228" t="s">
        <v>129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73056</v>
      </c>
      <c r="D32" s="82">
        <f>SUM(L14)</f>
        <v>62164</v>
      </c>
      <c r="E32" s="85">
        <f t="shared" si="4"/>
        <v>108.28404997999021</v>
      </c>
      <c r="F32" s="83">
        <f t="shared" si="5"/>
        <v>117.5213950196255</v>
      </c>
      <c r="G32" s="84"/>
      <c r="H32" s="538">
        <v>0</v>
      </c>
      <c r="I32" s="119">
        <v>5</v>
      </c>
      <c r="J32" s="228" t="s">
        <v>14</v>
      </c>
      <c r="L32" s="36"/>
      <c r="M32" s="31"/>
      <c r="S32" s="31"/>
      <c r="T32" s="31"/>
      <c r="U32" s="31"/>
    </row>
    <row r="33" spans="1:30">
      <c r="H33" s="52">
        <v>0</v>
      </c>
      <c r="I33" s="119">
        <v>7</v>
      </c>
      <c r="J33" s="228" t="s">
        <v>16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8</v>
      </c>
      <c r="J34" s="228" t="s">
        <v>17</v>
      </c>
      <c r="L34" s="300"/>
      <c r="M34" s="31"/>
      <c r="S34" s="31"/>
      <c r="T34" s="31"/>
      <c r="U34" s="31"/>
    </row>
    <row r="35" spans="1:30">
      <c r="H35" s="171">
        <v>0</v>
      </c>
      <c r="I35" s="119">
        <v>10</v>
      </c>
      <c r="J35" s="228" t="s">
        <v>18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127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72">
        <v>0</v>
      </c>
      <c r="I39" s="119">
        <v>22</v>
      </c>
      <c r="J39" s="228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272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272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73056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217</v>
      </c>
      <c r="I47" s="119"/>
      <c r="J47" s="255" t="s">
        <v>80</v>
      </c>
      <c r="K47" s="5"/>
      <c r="L47" s="421" t="s">
        <v>205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6" t="s">
        <v>123</v>
      </c>
      <c r="S48" s="31"/>
      <c r="T48" s="31"/>
      <c r="U48" s="31"/>
      <c r="V48" s="31"/>
    </row>
    <row r="49" spans="1:22">
      <c r="H49" s="52">
        <v>61077</v>
      </c>
      <c r="I49" s="119">
        <v>26</v>
      </c>
      <c r="J49" s="228" t="s">
        <v>32</v>
      </c>
      <c r="K49" s="5">
        <f>SUM(I49)</f>
        <v>26</v>
      </c>
      <c r="L49" s="427">
        <v>56849</v>
      </c>
      <c r="M49" s="1"/>
      <c r="N49" s="129"/>
      <c r="O49" s="129"/>
      <c r="S49" s="31"/>
      <c r="T49" s="31"/>
      <c r="U49" s="31"/>
      <c r="V49" s="31"/>
    </row>
    <row r="50" spans="1:22">
      <c r="H50" s="6">
        <v>29432</v>
      </c>
      <c r="I50" s="119">
        <v>13</v>
      </c>
      <c r="J50" s="228" t="s">
        <v>7</v>
      </c>
      <c r="K50" s="5">
        <f t="shared" ref="K50:K58" si="7">SUM(I50)</f>
        <v>13</v>
      </c>
      <c r="L50" s="427">
        <v>31967</v>
      </c>
      <c r="M50" s="31"/>
      <c r="N50" s="130"/>
      <c r="O50" s="130"/>
      <c r="S50" s="31"/>
      <c r="T50" s="31"/>
      <c r="U50" s="31"/>
      <c r="V50" s="31"/>
    </row>
    <row r="51" spans="1:22">
      <c r="H51" s="127">
        <v>12420</v>
      </c>
      <c r="I51" s="119">
        <v>25</v>
      </c>
      <c r="J51" s="228" t="s">
        <v>31</v>
      </c>
      <c r="K51" s="5">
        <f t="shared" si="7"/>
        <v>25</v>
      </c>
      <c r="L51" s="427">
        <v>7864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9548</v>
      </c>
      <c r="I52" s="119">
        <v>33</v>
      </c>
      <c r="J52" s="228" t="s">
        <v>0</v>
      </c>
      <c r="K52" s="5">
        <f t="shared" si="7"/>
        <v>33</v>
      </c>
      <c r="L52" s="427">
        <v>11921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4" t="s">
        <v>56</v>
      </c>
      <c r="H53" s="53">
        <v>9414</v>
      </c>
      <c r="I53" s="119">
        <v>34</v>
      </c>
      <c r="J53" s="228" t="s">
        <v>1</v>
      </c>
      <c r="K53" s="5">
        <f t="shared" si="7"/>
        <v>34</v>
      </c>
      <c r="L53" s="427">
        <v>9410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61077</v>
      </c>
      <c r="D54" s="139">
        <f>SUM(L49)</f>
        <v>56849</v>
      </c>
      <c r="E54" s="66">
        <f t="shared" ref="E54:E64" si="9">SUM(N63/M63*100)</f>
        <v>103.90955953656918</v>
      </c>
      <c r="F54" s="66">
        <f>SUM(C54/D54*100)</f>
        <v>107.43724603774913</v>
      </c>
      <c r="G54" s="5"/>
      <c r="H54" s="53">
        <v>7291</v>
      </c>
      <c r="I54" s="119">
        <v>40</v>
      </c>
      <c r="J54" s="228" t="s">
        <v>2</v>
      </c>
      <c r="K54" s="5">
        <f t="shared" si="7"/>
        <v>40</v>
      </c>
      <c r="L54" s="427">
        <v>2297</v>
      </c>
      <c r="M54" s="31"/>
      <c r="N54" s="518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29432</v>
      </c>
      <c r="D55" s="139">
        <f t="shared" ref="D55:D64" si="10">SUM(L50)</f>
        <v>31967</v>
      </c>
      <c r="E55" s="66">
        <f t="shared" si="9"/>
        <v>97.518306219144492</v>
      </c>
      <c r="F55" s="66">
        <f t="shared" ref="F55:F64" si="11">SUM(C55/D55*100)</f>
        <v>92.069947132980886</v>
      </c>
      <c r="G55" s="5"/>
      <c r="H55" s="53">
        <v>6531</v>
      </c>
      <c r="I55" s="119">
        <v>16</v>
      </c>
      <c r="J55" s="228" t="s">
        <v>3</v>
      </c>
      <c r="K55" s="5">
        <f t="shared" si="7"/>
        <v>16</v>
      </c>
      <c r="L55" s="427">
        <v>8508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31</v>
      </c>
      <c r="C56" s="52">
        <f t="shared" si="8"/>
        <v>12420</v>
      </c>
      <c r="D56" s="139">
        <f t="shared" si="10"/>
        <v>7864</v>
      </c>
      <c r="E56" s="66">
        <f t="shared" si="9"/>
        <v>100.22595222724337</v>
      </c>
      <c r="F56" s="66">
        <f t="shared" si="11"/>
        <v>157.9348931841302</v>
      </c>
      <c r="G56" s="5"/>
      <c r="H56" s="466">
        <v>4313</v>
      </c>
      <c r="I56" s="119">
        <v>24</v>
      </c>
      <c r="J56" s="228" t="s">
        <v>30</v>
      </c>
      <c r="K56" s="5">
        <f t="shared" si="7"/>
        <v>24</v>
      </c>
      <c r="L56" s="427">
        <v>4513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0</v>
      </c>
      <c r="C57" s="52">
        <f t="shared" si="8"/>
        <v>9548</v>
      </c>
      <c r="D57" s="139">
        <f t="shared" si="10"/>
        <v>11921</v>
      </c>
      <c r="E57" s="66">
        <f t="shared" si="9"/>
        <v>79.732776617954073</v>
      </c>
      <c r="F57" s="66">
        <f t="shared" si="11"/>
        <v>80.09395184967704</v>
      </c>
      <c r="G57" s="5"/>
      <c r="H57" s="180">
        <v>2562</v>
      </c>
      <c r="I57" s="119">
        <v>17</v>
      </c>
      <c r="J57" s="228" t="s">
        <v>23</v>
      </c>
      <c r="K57" s="5">
        <f t="shared" si="7"/>
        <v>17</v>
      </c>
      <c r="L57" s="427">
        <v>281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9414</v>
      </c>
      <c r="D58" s="139">
        <f t="shared" si="10"/>
        <v>9410</v>
      </c>
      <c r="E58" s="66">
        <f t="shared" si="9"/>
        <v>92.185663924794355</v>
      </c>
      <c r="F58" s="66">
        <f t="shared" si="11"/>
        <v>100.04250797024442</v>
      </c>
      <c r="G58" s="16"/>
      <c r="H58" s="460">
        <v>2516</v>
      </c>
      <c r="I58" s="198">
        <v>36</v>
      </c>
      <c r="J58" s="231" t="s">
        <v>5</v>
      </c>
      <c r="K58" s="18">
        <f t="shared" si="7"/>
        <v>36</v>
      </c>
      <c r="L58" s="428">
        <v>2640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7291</v>
      </c>
      <c r="D59" s="139">
        <f t="shared" si="10"/>
        <v>2297</v>
      </c>
      <c r="E59" s="66">
        <f t="shared" si="9"/>
        <v>185.19177038354078</v>
      </c>
      <c r="F59" s="66">
        <f t="shared" si="11"/>
        <v>317.41401828471919</v>
      </c>
      <c r="G59" s="5"/>
      <c r="H59" s="535">
        <v>1273</v>
      </c>
      <c r="I59" s="475">
        <v>38</v>
      </c>
      <c r="J59" s="312" t="s">
        <v>40</v>
      </c>
      <c r="K59" s="12" t="s">
        <v>76</v>
      </c>
      <c r="L59" s="429">
        <v>143554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6531</v>
      </c>
      <c r="D60" s="139">
        <f t="shared" si="10"/>
        <v>8508</v>
      </c>
      <c r="E60" s="66">
        <f t="shared" si="9"/>
        <v>99.557926829268297</v>
      </c>
      <c r="F60" s="66">
        <f t="shared" si="11"/>
        <v>76.763046544428775</v>
      </c>
      <c r="G60" s="5"/>
      <c r="H60" s="131">
        <v>1168</v>
      </c>
      <c r="I60" s="201">
        <v>22</v>
      </c>
      <c r="J60" s="228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4313</v>
      </c>
      <c r="D61" s="139">
        <f t="shared" si="10"/>
        <v>4513</v>
      </c>
      <c r="E61" s="66">
        <f t="shared" si="9"/>
        <v>100.18583042973286</v>
      </c>
      <c r="F61" s="66">
        <f t="shared" si="11"/>
        <v>95.568358076667408</v>
      </c>
      <c r="G61" s="15"/>
      <c r="H61" s="180">
        <v>597</v>
      </c>
      <c r="I61" s="201">
        <v>21</v>
      </c>
      <c r="J61" s="5" t="s">
        <v>197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23</v>
      </c>
      <c r="C62" s="52">
        <f t="shared" si="8"/>
        <v>2562</v>
      </c>
      <c r="D62" s="139">
        <f t="shared" si="10"/>
        <v>281</v>
      </c>
      <c r="E62" s="66">
        <f t="shared" si="9"/>
        <v>45.321068459225188</v>
      </c>
      <c r="F62" s="66">
        <f t="shared" si="11"/>
        <v>911.74377224199293</v>
      </c>
      <c r="G62" s="16"/>
      <c r="H62" s="131">
        <v>364</v>
      </c>
      <c r="I62" s="249">
        <v>15</v>
      </c>
      <c r="J62" s="228" t="s">
        <v>22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0">
        <f t="shared" si="8"/>
        <v>2516</v>
      </c>
      <c r="D63" s="199">
        <f t="shared" si="10"/>
        <v>2640</v>
      </c>
      <c r="E63" s="72">
        <f t="shared" si="9"/>
        <v>121.78121974830592</v>
      </c>
      <c r="F63" s="72">
        <f t="shared" si="11"/>
        <v>95.303030303030297</v>
      </c>
      <c r="G63" s="132"/>
      <c r="H63" s="131">
        <v>273</v>
      </c>
      <c r="I63" s="119">
        <v>9</v>
      </c>
      <c r="J63" s="468" t="s">
        <v>212</v>
      </c>
      <c r="K63" s="5">
        <f>SUM(K49)</f>
        <v>26</v>
      </c>
      <c r="L63" s="228" t="s">
        <v>32</v>
      </c>
      <c r="M63" s="241">
        <v>58779</v>
      </c>
      <c r="N63" s="128">
        <f>SUM(H49)</f>
        <v>61077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149113</v>
      </c>
      <c r="D64" s="200">
        <f t="shared" si="10"/>
        <v>143554</v>
      </c>
      <c r="E64" s="85">
        <f t="shared" si="9"/>
        <v>97.760425886224908</v>
      </c>
      <c r="F64" s="85">
        <f t="shared" si="11"/>
        <v>103.87241038215585</v>
      </c>
      <c r="G64" s="84"/>
      <c r="H64" s="180">
        <v>89</v>
      </c>
      <c r="I64" s="119">
        <v>29</v>
      </c>
      <c r="J64" s="228" t="s">
        <v>118</v>
      </c>
      <c r="K64" s="5">
        <f t="shared" ref="K64:K72" si="12">SUM(K50)</f>
        <v>13</v>
      </c>
      <c r="L64" s="228" t="s">
        <v>7</v>
      </c>
      <c r="M64" s="241">
        <v>30181</v>
      </c>
      <c r="N64" s="128">
        <f t="shared" ref="N64:N72" si="13">SUM(H50)</f>
        <v>29432</v>
      </c>
      <c r="O64" s="54"/>
      <c r="S64" s="31"/>
      <c r="T64" s="31"/>
      <c r="U64" s="31"/>
      <c r="V64" s="31"/>
    </row>
    <row r="65" spans="2:22">
      <c r="H65" s="462">
        <v>77</v>
      </c>
      <c r="I65" s="119">
        <v>30</v>
      </c>
      <c r="J65" s="228" t="s">
        <v>35</v>
      </c>
      <c r="K65" s="5">
        <f t="shared" si="12"/>
        <v>25</v>
      </c>
      <c r="L65" s="228" t="s">
        <v>31</v>
      </c>
      <c r="M65" s="241">
        <v>12392</v>
      </c>
      <c r="N65" s="128">
        <f t="shared" si="13"/>
        <v>12420</v>
      </c>
      <c r="O65" s="54"/>
      <c r="S65" s="31"/>
      <c r="T65" s="31"/>
      <c r="U65" s="31"/>
      <c r="V65" s="31"/>
    </row>
    <row r="66" spans="2:22">
      <c r="H66" s="128">
        <v>70</v>
      </c>
      <c r="I66" s="119">
        <v>1</v>
      </c>
      <c r="J66" s="228" t="s">
        <v>4</v>
      </c>
      <c r="K66" s="5">
        <f t="shared" si="12"/>
        <v>33</v>
      </c>
      <c r="L66" s="228" t="s">
        <v>0</v>
      </c>
      <c r="M66" s="241">
        <v>11975</v>
      </c>
      <c r="N66" s="128">
        <f t="shared" si="13"/>
        <v>9548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52</v>
      </c>
      <c r="I67" s="119">
        <v>23</v>
      </c>
      <c r="J67" s="228" t="s">
        <v>29</v>
      </c>
      <c r="K67" s="5">
        <f t="shared" si="12"/>
        <v>34</v>
      </c>
      <c r="L67" s="228" t="s">
        <v>1</v>
      </c>
      <c r="M67" s="241">
        <v>10212</v>
      </c>
      <c r="N67" s="128">
        <f t="shared" si="13"/>
        <v>9414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37</v>
      </c>
      <c r="I68" s="119">
        <v>27</v>
      </c>
      <c r="J68" s="228" t="s">
        <v>33</v>
      </c>
      <c r="K68" s="5">
        <f t="shared" si="12"/>
        <v>40</v>
      </c>
      <c r="L68" s="228" t="s">
        <v>2</v>
      </c>
      <c r="M68" s="241">
        <v>3937</v>
      </c>
      <c r="N68" s="128">
        <f t="shared" si="13"/>
        <v>7291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9</v>
      </c>
      <c r="I69" s="119">
        <v>14</v>
      </c>
      <c r="J69" s="228" t="s">
        <v>21</v>
      </c>
      <c r="K69" s="5">
        <f t="shared" si="12"/>
        <v>16</v>
      </c>
      <c r="L69" s="228" t="s">
        <v>3</v>
      </c>
      <c r="M69" s="241">
        <v>6560</v>
      </c>
      <c r="N69" s="128">
        <f t="shared" si="13"/>
        <v>6531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8" t="s">
        <v>6</v>
      </c>
      <c r="K70" s="5">
        <f t="shared" si="12"/>
        <v>24</v>
      </c>
      <c r="L70" s="228" t="s">
        <v>30</v>
      </c>
      <c r="M70" s="241">
        <v>4305</v>
      </c>
      <c r="N70" s="128">
        <f t="shared" si="13"/>
        <v>4313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466">
        <v>0</v>
      </c>
      <c r="I71" s="119">
        <v>3</v>
      </c>
      <c r="J71" s="228" t="s">
        <v>12</v>
      </c>
      <c r="K71" s="5">
        <f t="shared" si="12"/>
        <v>17</v>
      </c>
      <c r="L71" s="228" t="s">
        <v>23</v>
      </c>
      <c r="M71" s="241">
        <v>5653</v>
      </c>
      <c r="N71" s="128">
        <f t="shared" si="13"/>
        <v>2562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4</v>
      </c>
      <c r="J72" s="228" t="s">
        <v>13</v>
      </c>
      <c r="K72" s="5">
        <f t="shared" si="12"/>
        <v>36</v>
      </c>
      <c r="L72" s="231" t="s">
        <v>5</v>
      </c>
      <c r="M72" s="242">
        <v>2066</v>
      </c>
      <c r="N72" s="128">
        <f t="shared" si="13"/>
        <v>2516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8" t="s">
        <v>14</v>
      </c>
      <c r="K73" s="52"/>
      <c r="L73" s="391" t="s">
        <v>107</v>
      </c>
      <c r="M73" s="240">
        <v>152529</v>
      </c>
      <c r="N73" s="239">
        <f>SUM(H89)</f>
        <v>149113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8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8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466">
        <v>0</v>
      </c>
      <c r="I76" s="119">
        <v>8</v>
      </c>
      <c r="J76" s="228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10</v>
      </c>
      <c r="J77" s="228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11</v>
      </c>
      <c r="J78" s="228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12</v>
      </c>
      <c r="J79" s="228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8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89">
        <v>0</v>
      </c>
      <c r="I81" s="119">
        <v>19</v>
      </c>
      <c r="J81" s="228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20</v>
      </c>
      <c r="J82" s="228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127">
        <v>0</v>
      </c>
      <c r="I83" s="119">
        <v>28</v>
      </c>
      <c r="J83" s="228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8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8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8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149113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28" sqref="M2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2" t="s">
        <v>217</v>
      </c>
      <c r="I2" s="119"/>
      <c r="J2" s="264" t="s">
        <v>127</v>
      </c>
      <c r="K2" s="5"/>
      <c r="L2" s="256" t="s">
        <v>205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31764</v>
      </c>
      <c r="I4" s="119">
        <v>3</v>
      </c>
      <c r="J4" s="40" t="s">
        <v>12</v>
      </c>
      <c r="K4" s="282">
        <f>SUM(I4)</f>
        <v>3</v>
      </c>
      <c r="L4" s="382">
        <v>16505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21691</v>
      </c>
      <c r="I5" s="119">
        <v>33</v>
      </c>
      <c r="J5" s="40" t="s">
        <v>0</v>
      </c>
      <c r="K5" s="282">
        <f t="shared" ref="K5:K13" si="0">SUM(I5)</f>
        <v>33</v>
      </c>
      <c r="L5" s="382">
        <v>14384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405">
        <v>21152</v>
      </c>
      <c r="I6" s="119">
        <v>17</v>
      </c>
      <c r="J6" s="40" t="s">
        <v>23</v>
      </c>
      <c r="K6" s="282">
        <f t="shared" si="0"/>
        <v>17</v>
      </c>
      <c r="L6" s="382">
        <v>9599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20736</v>
      </c>
      <c r="I7" s="119">
        <v>34</v>
      </c>
      <c r="J7" s="40" t="s">
        <v>1</v>
      </c>
      <c r="K7" s="282">
        <f t="shared" si="0"/>
        <v>34</v>
      </c>
      <c r="L7" s="382">
        <v>13283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53">
        <v>18245</v>
      </c>
      <c r="I8" s="119">
        <v>2</v>
      </c>
      <c r="J8" s="40" t="s">
        <v>6</v>
      </c>
      <c r="K8" s="282">
        <f t="shared" si="0"/>
        <v>2</v>
      </c>
      <c r="L8" s="382">
        <v>18904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17168</v>
      </c>
      <c r="I9" s="119">
        <v>31</v>
      </c>
      <c r="J9" s="40" t="s">
        <v>72</v>
      </c>
      <c r="K9" s="282">
        <f t="shared" si="0"/>
        <v>31</v>
      </c>
      <c r="L9" s="382">
        <v>17640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16584</v>
      </c>
      <c r="I10" s="119">
        <v>13</v>
      </c>
      <c r="J10" s="40" t="s">
        <v>7</v>
      </c>
      <c r="K10" s="282">
        <f t="shared" si="0"/>
        <v>13</v>
      </c>
      <c r="L10" s="382">
        <v>15290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15496</v>
      </c>
      <c r="I11" s="119">
        <v>40</v>
      </c>
      <c r="J11" s="40" t="s">
        <v>2</v>
      </c>
      <c r="K11" s="282">
        <f t="shared" si="0"/>
        <v>40</v>
      </c>
      <c r="L11" s="382">
        <v>13434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0">
        <v>10779</v>
      </c>
      <c r="I12" s="119">
        <v>16</v>
      </c>
      <c r="J12" s="40" t="s">
        <v>3</v>
      </c>
      <c r="K12" s="282">
        <f t="shared" si="0"/>
        <v>16</v>
      </c>
      <c r="L12" s="383">
        <v>8753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9922</v>
      </c>
      <c r="I13" s="198">
        <v>38</v>
      </c>
      <c r="J13" s="103" t="s">
        <v>40</v>
      </c>
      <c r="K13" s="282">
        <f t="shared" si="0"/>
        <v>38</v>
      </c>
      <c r="L13" s="383">
        <v>7950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5">
        <v>9768</v>
      </c>
      <c r="I14" s="310">
        <v>26</v>
      </c>
      <c r="J14" s="533" t="s">
        <v>32</v>
      </c>
      <c r="K14" s="151" t="s">
        <v>9</v>
      </c>
      <c r="L14" s="384">
        <v>186890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8047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7067</v>
      </c>
      <c r="I16" s="119">
        <v>21</v>
      </c>
      <c r="J16" s="468" t="s">
        <v>201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4858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3177</v>
      </c>
      <c r="I18" s="119">
        <v>14</v>
      </c>
      <c r="J18" s="40" t="s">
        <v>21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2309</v>
      </c>
      <c r="I19" s="119">
        <v>25</v>
      </c>
      <c r="J19" s="40" t="s">
        <v>31</v>
      </c>
      <c r="K19" s="165">
        <f>SUM(I4)</f>
        <v>3</v>
      </c>
      <c r="L19" s="40" t="s">
        <v>12</v>
      </c>
      <c r="M19" s="451">
        <v>1880</v>
      </c>
      <c r="N19" s="128">
        <f>SUM(H4)</f>
        <v>31764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205</v>
      </c>
      <c r="E20" s="74" t="s">
        <v>55</v>
      </c>
      <c r="F20" s="74" t="s">
        <v>54</v>
      </c>
      <c r="G20" s="75" t="s">
        <v>56</v>
      </c>
      <c r="H20" s="466">
        <v>2126</v>
      </c>
      <c r="I20" s="119">
        <v>1</v>
      </c>
      <c r="J20" s="40" t="s">
        <v>4</v>
      </c>
      <c r="K20" s="165">
        <f t="shared" ref="K20:K28" si="1">SUM(I5)</f>
        <v>33</v>
      </c>
      <c r="L20" s="40" t="s">
        <v>0</v>
      </c>
      <c r="M20" s="452">
        <v>18370</v>
      </c>
      <c r="N20" s="128">
        <f t="shared" ref="N20:N28" si="2">SUM(H5)</f>
        <v>21691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81">
        <f>SUM(H4)</f>
        <v>31764</v>
      </c>
      <c r="D21" s="9">
        <f>SUM(L4)</f>
        <v>16505</v>
      </c>
      <c r="E21" s="66">
        <f t="shared" ref="E21:E30" si="3">SUM(N19/M19*100)</f>
        <v>1689.5744680851062</v>
      </c>
      <c r="F21" s="66">
        <f t="shared" ref="F21:F31" si="4">SUM(C21/D21*100)</f>
        <v>192.45077249318388</v>
      </c>
      <c r="G21" s="77"/>
      <c r="H21" s="127">
        <v>1217</v>
      </c>
      <c r="I21" s="119">
        <v>39</v>
      </c>
      <c r="J21" s="40" t="s">
        <v>41</v>
      </c>
      <c r="K21" s="165">
        <f t="shared" si="1"/>
        <v>17</v>
      </c>
      <c r="L21" s="40" t="s">
        <v>23</v>
      </c>
      <c r="M21" s="452">
        <v>18940</v>
      </c>
      <c r="N21" s="128">
        <f t="shared" si="2"/>
        <v>21152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81">
        <f t="shared" ref="C22:C30" si="5">SUM(H5)</f>
        <v>21691</v>
      </c>
      <c r="D22" s="9">
        <f t="shared" ref="D22:D30" si="6">SUM(L5)</f>
        <v>14384</v>
      </c>
      <c r="E22" s="66">
        <f t="shared" si="3"/>
        <v>118.07838867719107</v>
      </c>
      <c r="F22" s="66">
        <f t="shared" si="4"/>
        <v>150.79949944382648</v>
      </c>
      <c r="G22" s="77"/>
      <c r="H22" s="53">
        <v>1168</v>
      </c>
      <c r="I22" s="119">
        <v>9</v>
      </c>
      <c r="J22" s="468" t="s">
        <v>214</v>
      </c>
      <c r="K22" s="165">
        <f t="shared" si="1"/>
        <v>34</v>
      </c>
      <c r="L22" s="40" t="s">
        <v>1</v>
      </c>
      <c r="M22" s="452">
        <v>22361</v>
      </c>
      <c r="N22" s="128">
        <f t="shared" si="2"/>
        <v>20736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303">
        <f t="shared" si="5"/>
        <v>21152</v>
      </c>
      <c r="D23" s="139">
        <f t="shared" si="6"/>
        <v>9599</v>
      </c>
      <c r="E23" s="304">
        <f t="shared" si="3"/>
        <v>111.67898627243929</v>
      </c>
      <c r="F23" s="304">
        <f t="shared" si="4"/>
        <v>220.35628711324097</v>
      </c>
      <c r="G23" s="77"/>
      <c r="H23" s="127">
        <v>917</v>
      </c>
      <c r="I23" s="119">
        <v>4</v>
      </c>
      <c r="J23" s="40" t="s">
        <v>13</v>
      </c>
      <c r="K23" s="165">
        <f t="shared" si="1"/>
        <v>2</v>
      </c>
      <c r="L23" s="40" t="s">
        <v>6</v>
      </c>
      <c r="M23" s="452">
        <v>15743</v>
      </c>
      <c r="N23" s="128">
        <f t="shared" si="2"/>
        <v>18245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81">
        <f t="shared" si="5"/>
        <v>20736</v>
      </c>
      <c r="D24" s="9">
        <f t="shared" si="6"/>
        <v>13283</v>
      </c>
      <c r="E24" s="66">
        <f t="shared" si="3"/>
        <v>92.732883144760976</v>
      </c>
      <c r="F24" s="66">
        <f t="shared" si="4"/>
        <v>156.10931265527367</v>
      </c>
      <c r="G24" s="77"/>
      <c r="H24" s="127">
        <v>719</v>
      </c>
      <c r="I24" s="119">
        <v>27</v>
      </c>
      <c r="J24" s="40" t="s">
        <v>33</v>
      </c>
      <c r="K24" s="165">
        <f t="shared" si="1"/>
        <v>31</v>
      </c>
      <c r="L24" s="40" t="s">
        <v>72</v>
      </c>
      <c r="M24" s="452">
        <v>16913</v>
      </c>
      <c r="N24" s="128">
        <f t="shared" si="2"/>
        <v>17168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6</v>
      </c>
      <c r="C25" s="281">
        <f t="shared" si="5"/>
        <v>18245</v>
      </c>
      <c r="D25" s="9">
        <f t="shared" si="6"/>
        <v>18904</v>
      </c>
      <c r="E25" s="66">
        <f t="shared" si="3"/>
        <v>115.89277774248872</v>
      </c>
      <c r="F25" s="66">
        <f t="shared" si="4"/>
        <v>96.513965298349561</v>
      </c>
      <c r="G25" s="87"/>
      <c r="H25" s="127">
        <v>633</v>
      </c>
      <c r="I25" s="119">
        <v>36</v>
      </c>
      <c r="J25" s="40" t="s">
        <v>5</v>
      </c>
      <c r="K25" s="165">
        <f t="shared" si="1"/>
        <v>13</v>
      </c>
      <c r="L25" s="40" t="s">
        <v>7</v>
      </c>
      <c r="M25" s="452">
        <v>20753</v>
      </c>
      <c r="N25" s="128">
        <f t="shared" si="2"/>
        <v>16584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72</v>
      </c>
      <c r="C26" s="281">
        <f t="shared" si="5"/>
        <v>17168</v>
      </c>
      <c r="D26" s="9">
        <f t="shared" si="6"/>
        <v>17640</v>
      </c>
      <c r="E26" s="66">
        <f t="shared" si="3"/>
        <v>101.5077159581387</v>
      </c>
      <c r="F26" s="66">
        <f t="shared" si="4"/>
        <v>97.32426303854875</v>
      </c>
      <c r="G26" s="77"/>
      <c r="H26" s="127">
        <v>530</v>
      </c>
      <c r="I26" s="119">
        <v>10</v>
      </c>
      <c r="J26" s="40" t="s">
        <v>18</v>
      </c>
      <c r="K26" s="165">
        <f t="shared" si="1"/>
        <v>40</v>
      </c>
      <c r="L26" s="40" t="s">
        <v>2</v>
      </c>
      <c r="M26" s="452">
        <v>17127</v>
      </c>
      <c r="N26" s="128">
        <f t="shared" si="2"/>
        <v>15496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81">
        <f t="shared" si="5"/>
        <v>16584</v>
      </c>
      <c r="D27" s="9">
        <f t="shared" si="6"/>
        <v>15290</v>
      </c>
      <c r="E27" s="66">
        <f t="shared" si="3"/>
        <v>79.911338119789903</v>
      </c>
      <c r="F27" s="66">
        <f t="shared" si="4"/>
        <v>108.46304774362328</v>
      </c>
      <c r="G27" s="77"/>
      <c r="H27" s="127">
        <v>376</v>
      </c>
      <c r="I27" s="119">
        <v>32</v>
      </c>
      <c r="J27" s="40" t="s">
        <v>37</v>
      </c>
      <c r="K27" s="165">
        <f t="shared" si="1"/>
        <v>16</v>
      </c>
      <c r="L27" s="40" t="s">
        <v>3</v>
      </c>
      <c r="M27" s="453">
        <v>10429</v>
      </c>
      <c r="N27" s="128">
        <f t="shared" si="2"/>
        <v>10779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</v>
      </c>
      <c r="C28" s="281">
        <f t="shared" si="5"/>
        <v>15496</v>
      </c>
      <c r="D28" s="9">
        <f t="shared" si="6"/>
        <v>13434</v>
      </c>
      <c r="E28" s="66">
        <f t="shared" si="3"/>
        <v>90.477024581070822</v>
      </c>
      <c r="F28" s="66">
        <f t="shared" si="4"/>
        <v>115.3491141878815</v>
      </c>
      <c r="G28" s="88"/>
      <c r="H28" s="127">
        <v>374</v>
      </c>
      <c r="I28" s="119">
        <v>12</v>
      </c>
      <c r="J28" s="40" t="s">
        <v>20</v>
      </c>
      <c r="K28" s="257">
        <f t="shared" si="1"/>
        <v>38</v>
      </c>
      <c r="L28" s="103" t="s">
        <v>40</v>
      </c>
      <c r="M28" s="474">
        <v>8072</v>
      </c>
      <c r="N28" s="238">
        <f t="shared" si="2"/>
        <v>9922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81">
        <f t="shared" si="5"/>
        <v>10779</v>
      </c>
      <c r="D29" s="9">
        <f t="shared" si="6"/>
        <v>8753</v>
      </c>
      <c r="E29" s="66">
        <f t="shared" si="3"/>
        <v>103.35602646466585</v>
      </c>
      <c r="F29" s="66">
        <f t="shared" si="4"/>
        <v>123.14634982291786</v>
      </c>
      <c r="G29" s="87"/>
      <c r="H29" s="127">
        <v>188</v>
      </c>
      <c r="I29" s="119">
        <v>20</v>
      </c>
      <c r="J29" s="40" t="s">
        <v>26</v>
      </c>
      <c r="K29" s="163"/>
      <c r="L29" s="163" t="s">
        <v>225</v>
      </c>
      <c r="M29" s="454">
        <v>191494</v>
      </c>
      <c r="N29" s="246">
        <f>SUM(H44)</f>
        <v>227270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40</v>
      </c>
      <c r="C30" s="281">
        <f t="shared" si="5"/>
        <v>9922</v>
      </c>
      <c r="D30" s="9">
        <f t="shared" si="6"/>
        <v>7950</v>
      </c>
      <c r="E30" s="72">
        <f t="shared" si="3"/>
        <v>122.91873141724479</v>
      </c>
      <c r="F30" s="78">
        <f t="shared" si="4"/>
        <v>124.80503144654087</v>
      </c>
      <c r="G30" s="90"/>
      <c r="H30" s="127">
        <v>104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227270</v>
      </c>
      <c r="D31" s="82">
        <f>SUM(L14)</f>
        <v>186890</v>
      </c>
      <c r="E31" s="85">
        <f>SUM(N29/M29*100)</f>
        <v>118.68256968886755</v>
      </c>
      <c r="F31" s="78">
        <f t="shared" si="4"/>
        <v>121.60629247150729</v>
      </c>
      <c r="G31" s="86"/>
      <c r="H31" s="127">
        <v>85</v>
      </c>
      <c r="I31" s="119">
        <v>29</v>
      </c>
      <c r="J31" s="40" t="s">
        <v>58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35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11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405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53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227270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217</v>
      </c>
      <c r="I48" s="119"/>
      <c r="J48" s="267" t="s">
        <v>105</v>
      </c>
      <c r="K48" s="5"/>
      <c r="L48" s="456" t="s">
        <v>205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6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26211</v>
      </c>
      <c r="I50" s="119">
        <v>16</v>
      </c>
      <c r="J50" s="40" t="s">
        <v>3</v>
      </c>
      <c r="K50" s="449">
        <f>SUM(I50)</f>
        <v>16</v>
      </c>
      <c r="L50" s="457">
        <v>25951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3485</v>
      </c>
      <c r="I51" s="119">
        <v>26</v>
      </c>
      <c r="J51" s="40" t="s">
        <v>32</v>
      </c>
      <c r="K51" s="449">
        <f t="shared" ref="K51:K59" si="7">SUM(I51)</f>
        <v>26</v>
      </c>
      <c r="L51" s="458">
        <v>4365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1275</v>
      </c>
      <c r="I52" s="119">
        <v>38</v>
      </c>
      <c r="J52" s="40" t="s">
        <v>40</v>
      </c>
      <c r="K52" s="449">
        <f t="shared" si="7"/>
        <v>38</v>
      </c>
      <c r="L52" s="458">
        <v>1041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5" t="s">
        <v>56</v>
      </c>
      <c r="H53" s="127">
        <v>1232</v>
      </c>
      <c r="I53" s="119">
        <v>25</v>
      </c>
      <c r="J53" s="40" t="s">
        <v>31</v>
      </c>
      <c r="K53" s="449">
        <f t="shared" si="7"/>
        <v>25</v>
      </c>
      <c r="L53" s="458">
        <v>1468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26211</v>
      </c>
      <c r="D54" s="139">
        <f>SUM(L50)</f>
        <v>25951</v>
      </c>
      <c r="E54" s="66">
        <f t="shared" ref="E54:E63" si="8">SUM(N67/M67*100)</f>
        <v>97.915499271545443</v>
      </c>
      <c r="F54" s="66">
        <f t="shared" ref="F54:F61" si="9">SUM(C54/D54*100)</f>
        <v>101.00188817386612</v>
      </c>
      <c r="G54" s="77"/>
      <c r="H54" s="53">
        <v>1053</v>
      </c>
      <c r="I54" s="119">
        <v>33</v>
      </c>
      <c r="J54" s="40" t="s">
        <v>0</v>
      </c>
      <c r="K54" s="449">
        <f t="shared" si="7"/>
        <v>33</v>
      </c>
      <c r="L54" s="458">
        <v>405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3485</v>
      </c>
      <c r="D55" s="139">
        <f t="shared" ref="D55:D63" si="11">SUM(L51)</f>
        <v>4365</v>
      </c>
      <c r="E55" s="66">
        <f t="shared" si="8"/>
        <v>111.69871794871796</v>
      </c>
      <c r="F55" s="66">
        <f t="shared" si="9"/>
        <v>79.839633447880871</v>
      </c>
      <c r="G55" s="77"/>
      <c r="H55" s="127">
        <v>1016</v>
      </c>
      <c r="I55" s="119">
        <v>36</v>
      </c>
      <c r="J55" s="40" t="s">
        <v>5</v>
      </c>
      <c r="K55" s="449">
        <f t="shared" si="7"/>
        <v>36</v>
      </c>
      <c r="L55" s="458">
        <v>6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1275</v>
      </c>
      <c r="D56" s="139">
        <f t="shared" si="11"/>
        <v>1041</v>
      </c>
      <c r="E56" s="66">
        <f t="shared" si="8"/>
        <v>60.512577123872802</v>
      </c>
      <c r="F56" s="66">
        <f t="shared" si="9"/>
        <v>122.47838616714697</v>
      </c>
      <c r="G56" s="77"/>
      <c r="H56" s="53">
        <v>605</v>
      </c>
      <c r="I56" s="119">
        <v>34</v>
      </c>
      <c r="J56" s="40" t="s">
        <v>1</v>
      </c>
      <c r="K56" s="449">
        <f t="shared" si="7"/>
        <v>34</v>
      </c>
      <c r="L56" s="458">
        <v>738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31</v>
      </c>
      <c r="C57" s="52">
        <f t="shared" si="10"/>
        <v>1232</v>
      </c>
      <c r="D57" s="139">
        <f t="shared" si="11"/>
        <v>1468</v>
      </c>
      <c r="E57" s="66">
        <f t="shared" si="8"/>
        <v>236.92307692307693</v>
      </c>
      <c r="F57" s="66">
        <f t="shared" si="9"/>
        <v>83.923705722070835</v>
      </c>
      <c r="G57" s="77"/>
      <c r="H57" s="53">
        <v>600</v>
      </c>
      <c r="I57" s="119">
        <v>14</v>
      </c>
      <c r="J57" s="40" t="s">
        <v>21</v>
      </c>
      <c r="K57" s="449">
        <f t="shared" si="7"/>
        <v>14</v>
      </c>
      <c r="L57" s="458">
        <v>279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0</v>
      </c>
      <c r="C58" s="52">
        <f t="shared" si="10"/>
        <v>1053</v>
      </c>
      <c r="D58" s="139">
        <f t="shared" si="11"/>
        <v>405</v>
      </c>
      <c r="E58" s="66">
        <f t="shared" si="8"/>
        <v>186.70212765957444</v>
      </c>
      <c r="F58" s="66">
        <f t="shared" si="9"/>
        <v>260</v>
      </c>
      <c r="G58" s="87"/>
      <c r="H58" s="53">
        <v>508</v>
      </c>
      <c r="I58" s="119">
        <v>40</v>
      </c>
      <c r="J58" s="40" t="s">
        <v>2</v>
      </c>
      <c r="K58" s="449">
        <f t="shared" si="7"/>
        <v>40</v>
      </c>
      <c r="L58" s="458">
        <v>1957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5</v>
      </c>
      <c r="C59" s="52">
        <f t="shared" si="10"/>
        <v>1016</v>
      </c>
      <c r="D59" s="139">
        <f t="shared" si="11"/>
        <v>6</v>
      </c>
      <c r="E59" s="66">
        <f t="shared" si="8"/>
        <v>71.751412429378533</v>
      </c>
      <c r="F59" s="66">
        <f t="shared" si="9"/>
        <v>16933.333333333336</v>
      </c>
      <c r="G59" s="77"/>
      <c r="H59" s="455">
        <v>490</v>
      </c>
      <c r="I59" s="198">
        <v>31</v>
      </c>
      <c r="J59" s="103" t="s">
        <v>131</v>
      </c>
      <c r="K59" s="450">
        <f t="shared" si="7"/>
        <v>31</v>
      </c>
      <c r="L59" s="459">
        <v>576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4">
        <v>7</v>
      </c>
      <c r="B60" s="40" t="s">
        <v>1</v>
      </c>
      <c r="C60" s="128">
        <f t="shared" si="10"/>
        <v>605</v>
      </c>
      <c r="D60" s="139">
        <f t="shared" si="11"/>
        <v>738</v>
      </c>
      <c r="E60" s="304">
        <f t="shared" si="8"/>
        <v>72.455089820359291</v>
      </c>
      <c r="F60" s="304">
        <f t="shared" si="9"/>
        <v>81.978319783197833</v>
      </c>
      <c r="G60" s="525"/>
      <c r="H60" s="534">
        <v>139</v>
      </c>
      <c r="I60" s="310">
        <v>1</v>
      </c>
      <c r="J60" s="533" t="s">
        <v>4</v>
      </c>
      <c r="K60" s="526" t="s">
        <v>9</v>
      </c>
      <c r="L60" s="527">
        <v>38185</v>
      </c>
      <c r="M60" s="528"/>
      <c r="N60" s="130"/>
      <c r="Q60" s="129"/>
      <c r="R60" s="528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21</v>
      </c>
      <c r="C61" s="52">
        <f t="shared" si="10"/>
        <v>600</v>
      </c>
      <c r="D61" s="139">
        <f t="shared" si="11"/>
        <v>279</v>
      </c>
      <c r="E61" s="66">
        <f t="shared" si="8"/>
        <v>99.50248756218906</v>
      </c>
      <c r="F61" s="66">
        <f t="shared" si="9"/>
        <v>215.05376344086019</v>
      </c>
      <c r="G61" s="88"/>
      <c r="H61" s="127">
        <v>124</v>
      </c>
      <c r="I61" s="119">
        <v>15</v>
      </c>
      <c r="J61" s="40" t="s">
        <v>22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508</v>
      </c>
      <c r="D62" s="139">
        <f t="shared" si="11"/>
        <v>1957</v>
      </c>
      <c r="E62" s="66">
        <f t="shared" si="8"/>
        <v>90.230905861456478</v>
      </c>
      <c r="F62" s="66">
        <f>SUM(C62/D62*100)</f>
        <v>25.958099131323454</v>
      </c>
      <c r="G62" s="87"/>
      <c r="H62" s="53">
        <v>123</v>
      </c>
      <c r="I62" s="119">
        <v>17</v>
      </c>
      <c r="J62" s="40" t="s">
        <v>23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72</v>
      </c>
      <c r="C63" s="52">
        <f t="shared" si="10"/>
        <v>490</v>
      </c>
      <c r="D63" s="139">
        <f t="shared" si="11"/>
        <v>576</v>
      </c>
      <c r="E63" s="72">
        <f t="shared" si="8"/>
        <v>95.890410958904098</v>
      </c>
      <c r="F63" s="72">
        <f>SUM(C63/D63*100)</f>
        <v>85.069444444444443</v>
      </c>
      <c r="G63" s="90"/>
      <c r="H63" s="53">
        <v>120</v>
      </c>
      <c r="I63" s="119">
        <v>19</v>
      </c>
      <c r="J63" s="40" t="s">
        <v>25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37263</v>
      </c>
      <c r="D64" s="82">
        <f>SUM(L60)</f>
        <v>38185</v>
      </c>
      <c r="E64" s="85">
        <f>SUM(N77/M77*100)</f>
        <v>98.073430714567706</v>
      </c>
      <c r="F64" s="85">
        <f>SUM(C64/D64*100)</f>
        <v>97.585439308629034</v>
      </c>
      <c r="G64" s="86"/>
      <c r="H64" s="171">
        <v>105</v>
      </c>
      <c r="I64" s="119">
        <v>24</v>
      </c>
      <c r="J64" s="412" t="s">
        <v>30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92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80</v>
      </c>
      <c r="I66" s="119">
        <v>9</v>
      </c>
      <c r="J66" s="468" t="s">
        <v>214</v>
      </c>
      <c r="K66" s="1"/>
      <c r="L66" s="268" t="s">
        <v>105</v>
      </c>
      <c r="M66" s="48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5</v>
      </c>
      <c r="I67" s="119">
        <v>23</v>
      </c>
      <c r="J67" s="40" t="s">
        <v>29</v>
      </c>
      <c r="K67" s="5">
        <f>SUM(I50)</f>
        <v>16</v>
      </c>
      <c r="L67" s="40" t="s">
        <v>3</v>
      </c>
      <c r="M67" s="243">
        <v>26769</v>
      </c>
      <c r="N67" s="128">
        <f>SUM(H50)</f>
        <v>26211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0</v>
      </c>
      <c r="I68" s="119">
        <v>2</v>
      </c>
      <c r="J68" s="40" t="s">
        <v>6</v>
      </c>
      <c r="K68" s="5">
        <f t="shared" ref="K68:K76" si="12">SUM(I51)</f>
        <v>26</v>
      </c>
      <c r="L68" s="40" t="s">
        <v>32</v>
      </c>
      <c r="M68" s="244">
        <v>3120</v>
      </c>
      <c r="N68" s="128">
        <f t="shared" ref="N68:N76" si="13">SUM(H51)</f>
        <v>3485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3</v>
      </c>
      <c r="J69" s="40" t="s">
        <v>12</v>
      </c>
      <c r="K69" s="5">
        <f t="shared" si="12"/>
        <v>38</v>
      </c>
      <c r="L69" s="40" t="s">
        <v>40</v>
      </c>
      <c r="M69" s="244">
        <v>2107</v>
      </c>
      <c r="N69" s="128">
        <f t="shared" si="13"/>
        <v>1275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4</v>
      </c>
      <c r="J70" s="40" t="s">
        <v>13</v>
      </c>
      <c r="K70" s="5">
        <f t="shared" si="12"/>
        <v>25</v>
      </c>
      <c r="L70" s="40" t="s">
        <v>31</v>
      </c>
      <c r="M70" s="244">
        <v>520</v>
      </c>
      <c r="N70" s="128">
        <f t="shared" si="13"/>
        <v>1232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5</v>
      </c>
      <c r="J71" s="40" t="s">
        <v>14</v>
      </c>
      <c r="K71" s="5">
        <f t="shared" si="12"/>
        <v>33</v>
      </c>
      <c r="L71" s="40" t="s">
        <v>0</v>
      </c>
      <c r="M71" s="244">
        <v>564</v>
      </c>
      <c r="N71" s="128">
        <f t="shared" si="13"/>
        <v>1053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6</v>
      </c>
      <c r="J72" s="40" t="s">
        <v>15</v>
      </c>
      <c r="K72" s="5">
        <f t="shared" si="12"/>
        <v>36</v>
      </c>
      <c r="L72" s="40" t="s">
        <v>5</v>
      </c>
      <c r="M72" s="244">
        <v>1416</v>
      </c>
      <c r="N72" s="128">
        <f t="shared" si="13"/>
        <v>1016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7</v>
      </c>
      <c r="J73" s="40" t="s">
        <v>16</v>
      </c>
      <c r="K73" s="5">
        <f t="shared" si="12"/>
        <v>34</v>
      </c>
      <c r="L73" s="40" t="s">
        <v>1</v>
      </c>
      <c r="M73" s="244">
        <v>835</v>
      </c>
      <c r="N73" s="128">
        <f t="shared" si="13"/>
        <v>605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8</v>
      </c>
      <c r="J74" s="40" t="s">
        <v>17</v>
      </c>
      <c r="K74" s="5">
        <f t="shared" si="12"/>
        <v>14</v>
      </c>
      <c r="L74" s="40" t="s">
        <v>21</v>
      </c>
      <c r="M74" s="244">
        <v>603</v>
      </c>
      <c r="N74" s="128">
        <f t="shared" si="13"/>
        <v>600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10</v>
      </c>
      <c r="J75" s="40" t="s">
        <v>18</v>
      </c>
      <c r="K75" s="5">
        <f t="shared" si="12"/>
        <v>40</v>
      </c>
      <c r="L75" s="40" t="s">
        <v>2</v>
      </c>
      <c r="M75" s="244">
        <v>563</v>
      </c>
      <c r="N75" s="128">
        <f t="shared" si="13"/>
        <v>508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11</v>
      </c>
      <c r="J76" s="40" t="s">
        <v>19</v>
      </c>
      <c r="K76" s="18">
        <f t="shared" si="12"/>
        <v>31</v>
      </c>
      <c r="L76" s="103" t="s">
        <v>72</v>
      </c>
      <c r="M76" s="245">
        <v>511</v>
      </c>
      <c r="N76" s="238">
        <f t="shared" si="13"/>
        <v>490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12</v>
      </c>
      <c r="J77" s="40" t="s">
        <v>20</v>
      </c>
      <c r="K77" s="5"/>
      <c r="L77" s="163" t="s">
        <v>70</v>
      </c>
      <c r="M77" s="417">
        <v>37995</v>
      </c>
      <c r="N77" s="246">
        <f>SUM(H90)</f>
        <v>37263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18</v>
      </c>
      <c r="J78" s="40" t="s">
        <v>24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20</v>
      </c>
      <c r="J79" s="40" t="s">
        <v>26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89">
        <v>0</v>
      </c>
      <c r="I80" s="119">
        <v>21</v>
      </c>
      <c r="J80" s="40" t="s">
        <v>81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22</v>
      </c>
      <c r="J81" s="40" t="s">
        <v>28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27</v>
      </c>
      <c r="J82" s="40" t="s">
        <v>33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28</v>
      </c>
      <c r="J83" s="40" t="s">
        <v>34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29</v>
      </c>
      <c r="J84" s="40" t="s">
        <v>58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37263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opLeftCell="A31" zoomScaleNormal="100" workbookViewId="0">
      <selection activeCell="O50" sqref="O5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6" t="s">
        <v>220</v>
      </c>
      <c r="I2" s="5"/>
      <c r="J2" s="259" t="s">
        <v>125</v>
      </c>
      <c r="K2" s="117"/>
      <c r="L2" s="440" t="s">
        <v>208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1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29596</v>
      </c>
      <c r="I4" s="119">
        <v>33</v>
      </c>
      <c r="J4" s="229" t="s">
        <v>0</v>
      </c>
      <c r="K4" s="169">
        <f>SUM(I4)</f>
        <v>33</v>
      </c>
      <c r="L4" s="433">
        <v>27180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29042</v>
      </c>
      <c r="I5" s="119">
        <v>34</v>
      </c>
      <c r="J5" s="229" t="s">
        <v>1</v>
      </c>
      <c r="K5" s="169">
        <f t="shared" ref="K5:K13" si="0">SUM(I5)</f>
        <v>34</v>
      </c>
      <c r="L5" s="434">
        <v>23785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11373</v>
      </c>
      <c r="I6" s="119">
        <v>40</v>
      </c>
      <c r="J6" s="229" t="s">
        <v>2</v>
      </c>
      <c r="K6" s="169">
        <f t="shared" si="0"/>
        <v>40</v>
      </c>
      <c r="L6" s="434">
        <v>17787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7333</v>
      </c>
      <c r="I7" s="119">
        <v>9</v>
      </c>
      <c r="J7" s="490" t="s">
        <v>213</v>
      </c>
      <c r="K7" s="169">
        <f t="shared" si="0"/>
        <v>9</v>
      </c>
      <c r="L7" s="434">
        <v>6718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6885</v>
      </c>
      <c r="I8" s="119">
        <v>36</v>
      </c>
      <c r="J8" s="229" t="s">
        <v>5</v>
      </c>
      <c r="K8" s="169">
        <f t="shared" si="0"/>
        <v>36</v>
      </c>
      <c r="L8" s="434">
        <v>4078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405">
        <v>6798</v>
      </c>
      <c r="I9" s="119">
        <v>24</v>
      </c>
      <c r="J9" s="229" t="s">
        <v>30</v>
      </c>
      <c r="K9" s="169">
        <f t="shared" si="0"/>
        <v>24</v>
      </c>
      <c r="L9" s="434">
        <v>6077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5419</v>
      </c>
      <c r="I10" s="119">
        <v>13</v>
      </c>
      <c r="J10" s="229" t="s">
        <v>7</v>
      </c>
      <c r="K10" s="169">
        <f t="shared" si="0"/>
        <v>13</v>
      </c>
      <c r="L10" s="434">
        <v>6967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405">
        <v>2860</v>
      </c>
      <c r="I11" s="119">
        <v>12</v>
      </c>
      <c r="J11" s="229" t="s">
        <v>20</v>
      </c>
      <c r="K11" s="169">
        <f t="shared" si="0"/>
        <v>12</v>
      </c>
      <c r="L11" s="434">
        <v>2400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2409</v>
      </c>
      <c r="I12" s="119">
        <v>25</v>
      </c>
      <c r="J12" s="229" t="s">
        <v>31</v>
      </c>
      <c r="K12" s="169">
        <f t="shared" si="0"/>
        <v>25</v>
      </c>
      <c r="L12" s="434">
        <v>2190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1551</v>
      </c>
      <c r="I13" s="198">
        <v>26</v>
      </c>
      <c r="J13" s="309" t="s">
        <v>32</v>
      </c>
      <c r="K13" s="258">
        <f t="shared" si="0"/>
        <v>26</v>
      </c>
      <c r="L13" s="442">
        <v>900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542">
        <v>942</v>
      </c>
      <c r="I14" s="310">
        <v>17</v>
      </c>
      <c r="J14" s="311" t="s">
        <v>23</v>
      </c>
      <c r="K14" s="117" t="s">
        <v>9</v>
      </c>
      <c r="L14" s="443">
        <v>104056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838</v>
      </c>
      <c r="I15" s="119">
        <v>38</v>
      </c>
      <c r="J15" s="229" t="s">
        <v>40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796</v>
      </c>
      <c r="I16" s="119">
        <v>14</v>
      </c>
      <c r="J16" s="229" t="s">
        <v>21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750</v>
      </c>
      <c r="I17" s="119">
        <v>16</v>
      </c>
      <c r="J17" s="229" t="s">
        <v>3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541">
        <v>649</v>
      </c>
      <c r="I18" s="119">
        <v>22</v>
      </c>
      <c r="J18" s="229" t="s">
        <v>28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634</v>
      </c>
      <c r="I19" s="119">
        <v>21</v>
      </c>
      <c r="J19" s="229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527</v>
      </c>
      <c r="I20" s="119">
        <v>31</v>
      </c>
      <c r="J20" s="119" t="s">
        <v>190</v>
      </c>
      <c r="K20" s="169">
        <f>SUM(I4)</f>
        <v>33</v>
      </c>
      <c r="L20" s="229" t="s">
        <v>0</v>
      </c>
      <c r="M20" s="444">
        <v>33197</v>
      </c>
      <c r="N20" s="128">
        <f>SUM(H4)</f>
        <v>29596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5" t="s">
        <v>56</v>
      </c>
      <c r="H21" s="127">
        <v>486</v>
      </c>
      <c r="I21" s="119">
        <v>6</v>
      </c>
      <c r="J21" s="229" t="s">
        <v>15</v>
      </c>
      <c r="K21" s="169">
        <f t="shared" ref="K21:K29" si="1">SUM(I5)</f>
        <v>34</v>
      </c>
      <c r="L21" s="229" t="s">
        <v>1</v>
      </c>
      <c r="M21" s="445">
        <v>29274</v>
      </c>
      <c r="N21" s="128">
        <f t="shared" ref="N21:N29" si="2">SUM(H5)</f>
        <v>29042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29596</v>
      </c>
      <c r="D22" s="139">
        <f>SUM(L4)</f>
        <v>27180</v>
      </c>
      <c r="E22" s="70">
        <f t="shared" ref="E22:E31" si="3">SUM(N20/M20*100)</f>
        <v>89.152634274181395</v>
      </c>
      <c r="F22" s="66">
        <f t="shared" ref="F22:F32" si="4">SUM(C22/D22*100)</f>
        <v>108.88888888888889</v>
      </c>
      <c r="G22" s="77"/>
      <c r="H22" s="127">
        <v>285</v>
      </c>
      <c r="I22" s="119">
        <v>4</v>
      </c>
      <c r="J22" s="229" t="s">
        <v>13</v>
      </c>
      <c r="K22" s="169">
        <f t="shared" si="1"/>
        <v>40</v>
      </c>
      <c r="L22" s="229" t="s">
        <v>2</v>
      </c>
      <c r="M22" s="445">
        <v>19628</v>
      </c>
      <c r="N22" s="128">
        <f t="shared" si="2"/>
        <v>11373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29042</v>
      </c>
      <c r="D23" s="139">
        <f t="shared" ref="D23:D31" si="6">SUM(L5)</f>
        <v>23785</v>
      </c>
      <c r="E23" s="70">
        <f t="shared" si="3"/>
        <v>99.207487873198062</v>
      </c>
      <c r="F23" s="66">
        <f t="shared" si="4"/>
        <v>122.10216523018708</v>
      </c>
      <c r="G23" s="77"/>
      <c r="H23" s="127">
        <v>200</v>
      </c>
      <c r="I23" s="119">
        <v>2</v>
      </c>
      <c r="J23" s="229" t="s">
        <v>6</v>
      </c>
      <c r="K23" s="169">
        <f t="shared" si="1"/>
        <v>9</v>
      </c>
      <c r="L23" s="490" t="s">
        <v>212</v>
      </c>
      <c r="M23" s="445">
        <v>7733</v>
      </c>
      <c r="N23" s="128">
        <f t="shared" si="2"/>
        <v>7333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11373</v>
      </c>
      <c r="D24" s="139">
        <f t="shared" si="6"/>
        <v>17787</v>
      </c>
      <c r="E24" s="70">
        <f t="shared" si="3"/>
        <v>57.942734868555121</v>
      </c>
      <c r="F24" s="66">
        <f t="shared" si="4"/>
        <v>63.939956147748354</v>
      </c>
      <c r="G24" s="77"/>
      <c r="H24" s="127">
        <v>180</v>
      </c>
      <c r="I24" s="119">
        <v>18</v>
      </c>
      <c r="J24" s="229" t="s">
        <v>24</v>
      </c>
      <c r="K24" s="169">
        <f t="shared" si="1"/>
        <v>36</v>
      </c>
      <c r="L24" s="229" t="s">
        <v>5</v>
      </c>
      <c r="M24" s="445">
        <v>7247</v>
      </c>
      <c r="N24" s="128">
        <f t="shared" si="2"/>
        <v>6885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90" t="s">
        <v>212</v>
      </c>
      <c r="C25" s="52">
        <f t="shared" si="5"/>
        <v>7333</v>
      </c>
      <c r="D25" s="139">
        <f t="shared" si="6"/>
        <v>6718</v>
      </c>
      <c r="E25" s="70">
        <f t="shared" si="3"/>
        <v>94.827363248415878</v>
      </c>
      <c r="F25" s="66">
        <f t="shared" si="4"/>
        <v>109.15451027091396</v>
      </c>
      <c r="G25" s="77"/>
      <c r="H25" s="405">
        <v>134</v>
      </c>
      <c r="I25" s="119">
        <v>20</v>
      </c>
      <c r="J25" s="229" t="s">
        <v>26</v>
      </c>
      <c r="K25" s="169">
        <f t="shared" si="1"/>
        <v>24</v>
      </c>
      <c r="L25" s="229" t="s">
        <v>30</v>
      </c>
      <c r="M25" s="445">
        <v>6159</v>
      </c>
      <c r="N25" s="128">
        <f t="shared" si="2"/>
        <v>6798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5</v>
      </c>
      <c r="C26" s="52">
        <f t="shared" si="5"/>
        <v>6885</v>
      </c>
      <c r="D26" s="139">
        <f t="shared" si="6"/>
        <v>4078</v>
      </c>
      <c r="E26" s="70">
        <f t="shared" si="3"/>
        <v>95.00482958465571</v>
      </c>
      <c r="F26" s="66">
        <f t="shared" si="4"/>
        <v>168.8327611574301</v>
      </c>
      <c r="G26" s="87"/>
      <c r="H26" s="127">
        <v>88</v>
      </c>
      <c r="I26" s="119">
        <v>11</v>
      </c>
      <c r="J26" s="229" t="s">
        <v>19</v>
      </c>
      <c r="K26" s="169">
        <f t="shared" si="1"/>
        <v>13</v>
      </c>
      <c r="L26" s="229" t="s">
        <v>7</v>
      </c>
      <c r="M26" s="445">
        <v>7028</v>
      </c>
      <c r="N26" s="128">
        <f t="shared" si="2"/>
        <v>5419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30</v>
      </c>
      <c r="C27" s="52">
        <f t="shared" si="5"/>
        <v>6798</v>
      </c>
      <c r="D27" s="139">
        <f t="shared" si="6"/>
        <v>6077</v>
      </c>
      <c r="E27" s="70">
        <f t="shared" si="3"/>
        <v>110.37506088650755</v>
      </c>
      <c r="F27" s="66">
        <f t="shared" si="4"/>
        <v>111.86440677966101</v>
      </c>
      <c r="G27" s="91"/>
      <c r="H27" s="127">
        <v>87</v>
      </c>
      <c r="I27" s="119">
        <v>1</v>
      </c>
      <c r="J27" s="229" t="s">
        <v>4</v>
      </c>
      <c r="K27" s="169">
        <f t="shared" si="1"/>
        <v>12</v>
      </c>
      <c r="L27" s="229" t="s">
        <v>20</v>
      </c>
      <c r="M27" s="445">
        <v>2400</v>
      </c>
      <c r="N27" s="128">
        <f t="shared" si="2"/>
        <v>2860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9" t="s">
        <v>7</v>
      </c>
      <c r="C28" s="52">
        <f t="shared" si="5"/>
        <v>5419</v>
      </c>
      <c r="D28" s="139">
        <f t="shared" si="6"/>
        <v>6967</v>
      </c>
      <c r="E28" s="70">
        <f t="shared" si="3"/>
        <v>77.105862265224815</v>
      </c>
      <c r="F28" s="66">
        <f t="shared" si="4"/>
        <v>77.780967417826901</v>
      </c>
      <c r="G28" s="77"/>
      <c r="H28" s="127">
        <v>60</v>
      </c>
      <c r="I28" s="119">
        <v>32</v>
      </c>
      <c r="J28" s="229" t="s">
        <v>37</v>
      </c>
      <c r="K28" s="169">
        <f t="shared" si="1"/>
        <v>25</v>
      </c>
      <c r="L28" s="229" t="s">
        <v>31</v>
      </c>
      <c r="M28" s="445">
        <v>2908</v>
      </c>
      <c r="N28" s="128">
        <f t="shared" si="2"/>
        <v>2409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20</v>
      </c>
      <c r="C29" s="52">
        <f t="shared" si="5"/>
        <v>2860</v>
      </c>
      <c r="D29" s="139">
        <f t="shared" si="6"/>
        <v>2400</v>
      </c>
      <c r="E29" s="70">
        <f t="shared" si="3"/>
        <v>119.16666666666667</v>
      </c>
      <c r="F29" s="66">
        <f t="shared" si="4"/>
        <v>119.16666666666667</v>
      </c>
      <c r="G29" s="88"/>
      <c r="H29" s="127">
        <v>22</v>
      </c>
      <c r="I29" s="119">
        <v>27</v>
      </c>
      <c r="J29" s="229" t="s">
        <v>33</v>
      </c>
      <c r="K29" s="258">
        <f t="shared" si="1"/>
        <v>26</v>
      </c>
      <c r="L29" s="309" t="s">
        <v>32</v>
      </c>
      <c r="M29" s="446">
        <v>1008</v>
      </c>
      <c r="N29" s="128">
        <f t="shared" si="2"/>
        <v>1551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31</v>
      </c>
      <c r="C30" s="52">
        <f t="shared" si="5"/>
        <v>2409</v>
      </c>
      <c r="D30" s="139">
        <f t="shared" si="6"/>
        <v>2190</v>
      </c>
      <c r="E30" s="70">
        <f t="shared" si="3"/>
        <v>82.840440165061906</v>
      </c>
      <c r="F30" s="66">
        <f t="shared" si="4"/>
        <v>110.00000000000001</v>
      </c>
      <c r="G30" s="87"/>
      <c r="H30" s="127">
        <v>20</v>
      </c>
      <c r="I30" s="119">
        <v>28</v>
      </c>
      <c r="J30" s="229" t="s">
        <v>34</v>
      </c>
      <c r="K30" s="163"/>
      <c r="L30" s="464" t="s">
        <v>133</v>
      </c>
      <c r="M30" s="447">
        <v>122787</v>
      </c>
      <c r="N30" s="128">
        <f>SUM(H44)</f>
        <v>109983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9" t="s">
        <v>32</v>
      </c>
      <c r="C31" s="52">
        <f t="shared" si="5"/>
        <v>1551</v>
      </c>
      <c r="D31" s="139">
        <f t="shared" si="6"/>
        <v>900</v>
      </c>
      <c r="E31" s="71">
        <f t="shared" si="3"/>
        <v>153.86904761904762</v>
      </c>
      <c r="F31" s="78">
        <f t="shared" si="4"/>
        <v>172.33333333333334</v>
      </c>
      <c r="G31" s="90"/>
      <c r="H31" s="127">
        <v>10</v>
      </c>
      <c r="I31" s="119">
        <v>15</v>
      </c>
      <c r="J31" s="229" t="s">
        <v>22</v>
      </c>
      <c r="K31" s="54"/>
      <c r="L31" s="30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109983</v>
      </c>
      <c r="D32" s="82">
        <f>SUM(L14)</f>
        <v>104056</v>
      </c>
      <c r="E32" s="83">
        <f>SUM(N30/M30*100)</f>
        <v>89.572185980600551</v>
      </c>
      <c r="F32" s="78">
        <f t="shared" si="4"/>
        <v>105.69597140001538</v>
      </c>
      <c r="G32" s="86"/>
      <c r="H32" s="128">
        <v>9</v>
      </c>
      <c r="I32" s="119">
        <v>29</v>
      </c>
      <c r="J32" s="229" t="s">
        <v>118</v>
      </c>
      <c r="K32" s="54"/>
      <c r="L32" s="300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0</v>
      </c>
      <c r="I33" s="119">
        <v>3</v>
      </c>
      <c r="J33" s="229" t="s">
        <v>12</v>
      </c>
      <c r="K33" s="54"/>
      <c r="L33" s="300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71">
        <v>0</v>
      </c>
      <c r="I34" s="119">
        <v>5</v>
      </c>
      <c r="J34" s="229" t="s">
        <v>14</v>
      </c>
      <c r="K34" s="54"/>
      <c r="L34" s="300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0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0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30</v>
      </c>
      <c r="J40" s="229" t="s">
        <v>35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35</v>
      </c>
      <c r="J41" s="229" t="s">
        <v>38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37</v>
      </c>
      <c r="J42" s="229" t="s">
        <v>39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39</v>
      </c>
      <c r="J43" s="229" t="s">
        <v>41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109983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217</v>
      </c>
      <c r="I48" s="5"/>
      <c r="J48" s="255" t="s">
        <v>128</v>
      </c>
      <c r="K48" s="117"/>
      <c r="L48" s="419" t="s">
        <v>208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24593</v>
      </c>
      <c r="I50" s="229">
        <v>40</v>
      </c>
      <c r="J50" s="228" t="s">
        <v>2</v>
      </c>
      <c r="K50" s="172">
        <f>SUM(I50)</f>
        <v>40</v>
      </c>
      <c r="L50" s="420">
        <v>18774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19242</v>
      </c>
      <c r="I51" s="229">
        <v>26</v>
      </c>
      <c r="J51" s="228" t="s">
        <v>32</v>
      </c>
      <c r="K51" s="172">
        <f t="shared" ref="K51:K59" si="7">SUM(I51)</f>
        <v>26</v>
      </c>
      <c r="L51" s="420">
        <v>21102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405">
        <v>19015</v>
      </c>
      <c r="I52" s="229">
        <v>36</v>
      </c>
      <c r="J52" s="228" t="s">
        <v>5</v>
      </c>
      <c r="K52" s="172">
        <f t="shared" si="7"/>
        <v>36</v>
      </c>
      <c r="L52" s="420">
        <v>17919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16784</v>
      </c>
      <c r="I53" s="229">
        <v>16</v>
      </c>
      <c r="J53" s="228" t="s">
        <v>3</v>
      </c>
      <c r="K53" s="172">
        <f t="shared" si="7"/>
        <v>16</v>
      </c>
      <c r="L53" s="420">
        <v>16261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205</v>
      </c>
      <c r="E54" s="74" t="s">
        <v>55</v>
      </c>
      <c r="F54" s="74" t="s">
        <v>54</v>
      </c>
      <c r="G54" s="75" t="s">
        <v>56</v>
      </c>
      <c r="H54" s="127">
        <v>16095</v>
      </c>
      <c r="I54" s="229">
        <v>17</v>
      </c>
      <c r="J54" s="228" t="s">
        <v>23</v>
      </c>
      <c r="K54" s="172">
        <f t="shared" si="7"/>
        <v>17</v>
      </c>
      <c r="L54" s="420">
        <v>12879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2</v>
      </c>
      <c r="C55" s="52">
        <f>SUM(H50)</f>
        <v>24593</v>
      </c>
      <c r="D55" s="9">
        <f t="shared" ref="D55:D64" si="8">SUM(L50)</f>
        <v>18774</v>
      </c>
      <c r="E55" s="66">
        <f>SUM(N66/M66*100)</f>
        <v>110.87417158829629</v>
      </c>
      <c r="F55" s="66">
        <f t="shared" ref="F55:F65" si="9">SUM(C55/D55*100)</f>
        <v>130.99499307553</v>
      </c>
      <c r="G55" s="77"/>
      <c r="H55" s="127">
        <v>15531</v>
      </c>
      <c r="I55" s="229">
        <v>24</v>
      </c>
      <c r="J55" s="228" t="s">
        <v>30</v>
      </c>
      <c r="K55" s="172">
        <f t="shared" si="7"/>
        <v>24</v>
      </c>
      <c r="L55" s="420">
        <v>13011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32</v>
      </c>
      <c r="C56" s="52">
        <f t="shared" ref="C56:C64" si="10">SUM(H51)</f>
        <v>19242</v>
      </c>
      <c r="D56" s="9">
        <f t="shared" si="8"/>
        <v>21102</v>
      </c>
      <c r="E56" s="66">
        <f t="shared" ref="E56:E65" si="11">SUM(N67/M67*100)</f>
        <v>101.84724501137987</v>
      </c>
      <c r="F56" s="66">
        <f t="shared" si="9"/>
        <v>91.185669604776791</v>
      </c>
      <c r="G56" s="77"/>
      <c r="H56" s="127">
        <v>12437</v>
      </c>
      <c r="I56" s="229">
        <v>38</v>
      </c>
      <c r="J56" s="228" t="s">
        <v>40</v>
      </c>
      <c r="K56" s="172">
        <f t="shared" si="7"/>
        <v>38</v>
      </c>
      <c r="L56" s="420">
        <v>11962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5</v>
      </c>
      <c r="C57" s="52">
        <f t="shared" si="10"/>
        <v>19015</v>
      </c>
      <c r="D57" s="9">
        <f t="shared" si="8"/>
        <v>17919</v>
      </c>
      <c r="E57" s="66">
        <f t="shared" si="11"/>
        <v>103.10703828218197</v>
      </c>
      <c r="F57" s="66">
        <f t="shared" si="9"/>
        <v>106.11641274624699</v>
      </c>
      <c r="G57" s="77"/>
      <c r="H57" s="405">
        <v>7244</v>
      </c>
      <c r="I57" s="228">
        <v>25</v>
      </c>
      <c r="J57" s="228" t="s">
        <v>31</v>
      </c>
      <c r="K57" s="172">
        <f t="shared" si="7"/>
        <v>25</v>
      </c>
      <c r="L57" s="420">
        <v>6192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3</v>
      </c>
      <c r="C58" s="52">
        <f t="shared" si="10"/>
        <v>16784</v>
      </c>
      <c r="D58" s="9">
        <f t="shared" si="8"/>
        <v>16261</v>
      </c>
      <c r="E58" s="66">
        <f t="shared" si="11"/>
        <v>79.775654736441851</v>
      </c>
      <c r="F58" s="66">
        <f t="shared" si="9"/>
        <v>103.21628436135539</v>
      </c>
      <c r="G58" s="77"/>
      <c r="H58" s="536">
        <v>4109</v>
      </c>
      <c r="I58" s="309">
        <v>37</v>
      </c>
      <c r="J58" s="231" t="s">
        <v>39</v>
      </c>
      <c r="K58" s="172">
        <f t="shared" si="7"/>
        <v>37</v>
      </c>
      <c r="L58" s="418">
        <v>5151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23</v>
      </c>
      <c r="C59" s="52">
        <f t="shared" si="10"/>
        <v>16095</v>
      </c>
      <c r="D59" s="9">
        <f t="shared" si="8"/>
        <v>12879</v>
      </c>
      <c r="E59" s="66">
        <f t="shared" si="11"/>
        <v>139.47140381282495</v>
      </c>
      <c r="F59" s="66">
        <f t="shared" si="9"/>
        <v>124.97088283251804</v>
      </c>
      <c r="G59" s="87"/>
      <c r="H59" s="455">
        <v>3681</v>
      </c>
      <c r="I59" s="231">
        <v>15</v>
      </c>
      <c r="J59" s="231" t="s">
        <v>22</v>
      </c>
      <c r="K59" s="172">
        <f t="shared" si="7"/>
        <v>15</v>
      </c>
      <c r="L59" s="418">
        <v>3291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30</v>
      </c>
      <c r="C60" s="52">
        <f t="shared" si="10"/>
        <v>15531</v>
      </c>
      <c r="D60" s="9">
        <f t="shared" si="8"/>
        <v>13011</v>
      </c>
      <c r="E60" s="66">
        <f t="shared" si="11"/>
        <v>110.86444428581626</v>
      </c>
      <c r="F60" s="66">
        <f t="shared" si="9"/>
        <v>119.36822688494351</v>
      </c>
      <c r="G60" s="77"/>
      <c r="H60" s="543">
        <v>3326</v>
      </c>
      <c r="I60" s="311">
        <v>30</v>
      </c>
      <c r="J60" s="312" t="s">
        <v>122</v>
      </c>
      <c r="K60" s="117" t="s">
        <v>9</v>
      </c>
      <c r="L60" s="422">
        <v>147699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40</v>
      </c>
      <c r="C61" s="52">
        <f t="shared" si="10"/>
        <v>12437</v>
      </c>
      <c r="D61" s="9">
        <f t="shared" si="8"/>
        <v>11962</v>
      </c>
      <c r="E61" s="66">
        <f t="shared" si="11"/>
        <v>101.73415132924335</v>
      </c>
      <c r="F61" s="66">
        <f t="shared" si="9"/>
        <v>103.9709078749373</v>
      </c>
      <c r="G61" s="77"/>
      <c r="H61" s="127">
        <v>3054</v>
      </c>
      <c r="I61" s="229">
        <v>34</v>
      </c>
      <c r="J61" s="228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10"/>
        <v>7244</v>
      </c>
      <c r="D62" s="9">
        <f t="shared" si="8"/>
        <v>6192</v>
      </c>
      <c r="E62" s="66">
        <f t="shared" si="11"/>
        <v>92.967145790554412</v>
      </c>
      <c r="F62" s="66">
        <f t="shared" si="9"/>
        <v>116.98966408268734</v>
      </c>
      <c r="G62" s="88"/>
      <c r="H62" s="127">
        <v>2289</v>
      </c>
      <c r="I62" s="229">
        <v>33</v>
      </c>
      <c r="J62" s="228" t="s">
        <v>0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39</v>
      </c>
      <c r="C63" s="52">
        <f t="shared" si="10"/>
        <v>4109</v>
      </c>
      <c r="D63" s="9">
        <f t="shared" si="8"/>
        <v>5151</v>
      </c>
      <c r="E63" s="66">
        <f t="shared" si="11"/>
        <v>77.005247376311843</v>
      </c>
      <c r="F63" s="66">
        <f t="shared" si="9"/>
        <v>79.770918268297422</v>
      </c>
      <c r="G63" s="87"/>
      <c r="H63" s="127">
        <v>1911</v>
      </c>
      <c r="I63" s="228">
        <v>39</v>
      </c>
      <c r="J63" s="228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22</v>
      </c>
      <c r="C64" s="52">
        <f t="shared" si="10"/>
        <v>3681</v>
      </c>
      <c r="D64" s="9">
        <f t="shared" si="8"/>
        <v>3291</v>
      </c>
      <c r="E64" s="72">
        <f t="shared" si="11"/>
        <v>113.01811482959778</v>
      </c>
      <c r="F64" s="66">
        <f t="shared" si="9"/>
        <v>111.85050136736554</v>
      </c>
      <c r="G64" s="90"/>
      <c r="H64" s="171">
        <v>1800</v>
      </c>
      <c r="I64" s="228">
        <v>18</v>
      </c>
      <c r="J64" s="228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157249</v>
      </c>
      <c r="D65" s="82">
        <f>SUM(L60)</f>
        <v>147699</v>
      </c>
      <c r="E65" s="85">
        <f t="shared" si="11"/>
        <v>100.31322165375929</v>
      </c>
      <c r="F65" s="85">
        <f t="shared" si="9"/>
        <v>106.46585284937609</v>
      </c>
      <c r="G65" s="86"/>
      <c r="H65" s="128">
        <v>1747</v>
      </c>
      <c r="I65" s="229">
        <v>35</v>
      </c>
      <c r="J65" s="228" t="s">
        <v>38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1143</v>
      </c>
      <c r="I66" s="229">
        <v>14</v>
      </c>
      <c r="J66" s="228" t="s">
        <v>21</v>
      </c>
      <c r="K66" s="165">
        <f>SUM(I50)</f>
        <v>40</v>
      </c>
      <c r="L66" s="228" t="s">
        <v>2</v>
      </c>
      <c r="M66" s="432">
        <v>22181</v>
      </c>
      <c r="N66" s="128">
        <f>SUM(H50)</f>
        <v>24593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1048</v>
      </c>
      <c r="I67" s="228">
        <v>1</v>
      </c>
      <c r="J67" s="228" t="s">
        <v>4</v>
      </c>
      <c r="K67" s="165">
        <f t="shared" ref="K67:K75" si="12">SUM(I51)</f>
        <v>26</v>
      </c>
      <c r="L67" s="228" t="s">
        <v>32</v>
      </c>
      <c r="M67" s="430">
        <v>18893</v>
      </c>
      <c r="N67" s="128">
        <f t="shared" ref="N67:N75" si="13">SUM(H51)</f>
        <v>19242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897</v>
      </c>
      <c r="I68" s="229">
        <v>29</v>
      </c>
      <c r="J68" s="228" t="s">
        <v>118</v>
      </c>
      <c r="K68" s="165">
        <f t="shared" si="12"/>
        <v>36</v>
      </c>
      <c r="L68" s="228" t="s">
        <v>5</v>
      </c>
      <c r="M68" s="430">
        <v>18442</v>
      </c>
      <c r="N68" s="128">
        <f t="shared" si="13"/>
        <v>19015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272">
        <v>441</v>
      </c>
      <c r="I69" s="228">
        <v>21</v>
      </c>
      <c r="J69" s="228" t="s">
        <v>27</v>
      </c>
      <c r="K69" s="165">
        <f t="shared" si="12"/>
        <v>16</v>
      </c>
      <c r="L69" s="228" t="s">
        <v>3</v>
      </c>
      <c r="M69" s="430">
        <v>21039</v>
      </c>
      <c r="N69" s="128">
        <f t="shared" si="13"/>
        <v>16784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392</v>
      </c>
      <c r="I70" s="228">
        <v>13</v>
      </c>
      <c r="J70" s="228" t="s">
        <v>7</v>
      </c>
      <c r="K70" s="165">
        <f t="shared" si="12"/>
        <v>17</v>
      </c>
      <c r="L70" s="228" t="s">
        <v>23</v>
      </c>
      <c r="M70" s="430">
        <v>11540</v>
      </c>
      <c r="N70" s="128">
        <f t="shared" si="13"/>
        <v>16095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405">
        <v>190</v>
      </c>
      <c r="I71" s="228">
        <v>9</v>
      </c>
      <c r="J71" s="468" t="s">
        <v>213</v>
      </c>
      <c r="K71" s="165">
        <f t="shared" si="12"/>
        <v>24</v>
      </c>
      <c r="L71" s="228" t="s">
        <v>30</v>
      </c>
      <c r="M71" s="430">
        <v>14009</v>
      </c>
      <c r="N71" s="128">
        <f t="shared" si="13"/>
        <v>15531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134</v>
      </c>
      <c r="I72" s="228">
        <v>28</v>
      </c>
      <c r="J72" s="228" t="s">
        <v>34</v>
      </c>
      <c r="K72" s="165">
        <f t="shared" si="12"/>
        <v>38</v>
      </c>
      <c r="L72" s="228" t="s">
        <v>40</v>
      </c>
      <c r="M72" s="430">
        <v>12225</v>
      </c>
      <c r="N72" s="128">
        <f t="shared" si="13"/>
        <v>12437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70</v>
      </c>
      <c r="I73" s="228">
        <v>4</v>
      </c>
      <c r="J73" s="228" t="s">
        <v>13</v>
      </c>
      <c r="K73" s="165">
        <f t="shared" si="12"/>
        <v>25</v>
      </c>
      <c r="L73" s="228" t="s">
        <v>31</v>
      </c>
      <c r="M73" s="430">
        <v>7792</v>
      </c>
      <c r="N73" s="128">
        <f t="shared" si="13"/>
        <v>7244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42</v>
      </c>
      <c r="I74" s="228">
        <v>27</v>
      </c>
      <c r="J74" s="228" t="s">
        <v>33</v>
      </c>
      <c r="K74" s="165">
        <f t="shared" si="12"/>
        <v>37</v>
      </c>
      <c r="L74" s="231" t="s">
        <v>39</v>
      </c>
      <c r="M74" s="431">
        <v>5336</v>
      </c>
      <c r="N74" s="128">
        <f t="shared" si="13"/>
        <v>4109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23</v>
      </c>
      <c r="I75" s="228">
        <v>22</v>
      </c>
      <c r="J75" s="228" t="s">
        <v>28</v>
      </c>
      <c r="K75" s="165">
        <f t="shared" si="12"/>
        <v>15</v>
      </c>
      <c r="L75" s="231" t="s">
        <v>22</v>
      </c>
      <c r="M75" s="431">
        <v>3257</v>
      </c>
      <c r="N75" s="238">
        <f t="shared" si="13"/>
        <v>3681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11</v>
      </c>
      <c r="I76" s="228">
        <v>23</v>
      </c>
      <c r="J76" s="228" t="s">
        <v>29</v>
      </c>
      <c r="K76" s="5"/>
      <c r="L76" s="464" t="s">
        <v>133</v>
      </c>
      <c r="M76" s="477">
        <v>156758</v>
      </c>
      <c r="N76" s="246">
        <f>SUM(H90)</f>
        <v>157249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157249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E1" zoomScaleNormal="100" workbookViewId="0">
      <selection activeCell="M20" sqref="M20"/>
    </sheetView>
  </sheetViews>
  <sheetFormatPr defaultRowHeight="13.5"/>
  <cols>
    <col min="1" max="1" width="5.625" style="313" customWidth="1"/>
    <col min="2" max="2" width="19.5" style="313" customWidth="1"/>
    <col min="3" max="4" width="13.25" style="313" customWidth="1"/>
    <col min="5" max="5" width="11.875" style="313" customWidth="1"/>
    <col min="6" max="6" width="15.125" style="313" customWidth="1"/>
    <col min="7" max="7" width="15" style="313" customWidth="1"/>
    <col min="8" max="8" width="15.5" style="313" customWidth="1"/>
    <col min="9" max="9" width="18.375" style="313" customWidth="1"/>
    <col min="10" max="10" width="17.125" style="313" customWidth="1"/>
    <col min="11" max="11" width="18.5" style="313" customWidth="1"/>
    <col min="12" max="12" width="16.875" style="313" customWidth="1"/>
    <col min="13" max="13" width="15.125" style="313" customWidth="1"/>
    <col min="14" max="16384" width="9" style="313"/>
  </cols>
  <sheetData>
    <row r="1" spans="1:12" ht="22.5" customHeight="1">
      <c r="A1" s="565" t="s">
        <v>233</v>
      </c>
      <c r="B1" s="566"/>
      <c r="C1" s="566"/>
      <c r="D1" s="566"/>
      <c r="E1" s="566"/>
      <c r="F1" s="566"/>
      <c r="G1" s="566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9" t="s">
        <v>217</v>
      </c>
      <c r="J2" s="409" t="s">
        <v>217</v>
      </c>
      <c r="K2" s="413" t="s">
        <v>205</v>
      </c>
      <c r="L2" s="413" t="s">
        <v>205</v>
      </c>
    </row>
    <row r="3" spans="1:12">
      <c r="I3" s="40" t="s">
        <v>85</v>
      </c>
      <c r="J3" s="410">
        <v>159087</v>
      </c>
      <c r="K3" s="40" t="s">
        <v>85</v>
      </c>
      <c r="L3" s="414">
        <v>152640</v>
      </c>
    </row>
    <row r="4" spans="1:12">
      <c r="I4" s="5" t="s">
        <v>106</v>
      </c>
      <c r="J4" s="410">
        <v>105968</v>
      </c>
      <c r="K4" s="5" t="s">
        <v>106</v>
      </c>
      <c r="L4" s="414">
        <v>98218</v>
      </c>
    </row>
    <row r="5" spans="1:12">
      <c r="I5" s="18" t="s">
        <v>117</v>
      </c>
      <c r="J5" s="410">
        <v>97450</v>
      </c>
      <c r="K5" s="18" t="s">
        <v>117</v>
      </c>
      <c r="L5" s="414">
        <v>66780</v>
      </c>
    </row>
    <row r="6" spans="1:12">
      <c r="I6" s="18" t="s">
        <v>88</v>
      </c>
      <c r="J6" s="410">
        <v>96217</v>
      </c>
      <c r="K6" s="18" t="s">
        <v>88</v>
      </c>
      <c r="L6" s="414">
        <v>84765</v>
      </c>
    </row>
    <row r="7" spans="1:12">
      <c r="I7" s="18" t="s">
        <v>114</v>
      </c>
      <c r="J7" s="410">
        <v>64485</v>
      </c>
      <c r="K7" s="18" t="s">
        <v>114</v>
      </c>
      <c r="L7" s="414">
        <v>67269</v>
      </c>
    </row>
    <row r="8" spans="1:12">
      <c r="I8" s="18" t="s">
        <v>110</v>
      </c>
      <c r="J8" s="410">
        <v>62647</v>
      </c>
      <c r="K8" s="18" t="s">
        <v>110</v>
      </c>
      <c r="L8" s="414">
        <v>52783</v>
      </c>
    </row>
    <row r="9" spans="1:12">
      <c r="I9" s="18" t="s">
        <v>158</v>
      </c>
      <c r="J9" s="410">
        <v>57002</v>
      </c>
      <c r="K9" s="18" t="s">
        <v>158</v>
      </c>
      <c r="L9" s="414">
        <v>50910</v>
      </c>
    </row>
    <row r="10" spans="1:12">
      <c r="I10" s="18" t="s">
        <v>192</v>
      </c>
      <c r="J10" s="410">
        <v>56770</v>
      </c>
      <c r="K10" s="18" t="s">
        <v>192</v>
      </c>
      <c r="L10" s="414">
        <v>43564</v>
      </c>
    </row>
    <row r="11" spans="1:12">
      <c r="I11" s="18" t="s">
        <v>87</v>
      </c>
      <c r="J11" s="410">
        <v>49794</v>
      </c>
      <c r="K11" s="18" t="s">
        <v>87</v>
      </c>
      <c r="L11" s="414">
        <v>55047</v>
      </c>
    </row>
    <row r="12" spans="1:12" ht="14.25" thickBot="1">
      <c r="I12" s="18" t="s">
        <v>108</v>
      </c>
      <c r="J12" s="411">
        <v>47753</v>
      </c>
      <c r="K12" s="18" t="s">
        <v>108</v>
      </c>
      <c r="L12" s="415">
        <v>51084</v>
      </c>
    </row>
    <row r="13" spans="1:12" ht="15.75" thickTop="1" thickBot="1">
      <c r="A13" s="65"/>
      <c r="B13" s="214"/>
      <c r="C13" s="315"/>
      <c r="D13" s="316"/>
      <c r="E13" s="65"/>
      <c r="F13" s="39"/>
      <c r="G13" s="39"/>
      <c r="I13" s="120" t="s">
        <v>8</v>
      </c>
      <c r="J13" s="448">
        <v>1118677</v>
      </c>
      <c r="K13" s="35" t="s">
        <v>9</v>
      </c>
      <c r="L13" s="178">
        <v>1022956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7" t="s">
        <v>221</v>
      </c>
      <c r="K23" s="494" t="s">
        <v>221</v>
      </c>
      <c r="L23" s="22" t="s">
        <v>71</v>
      </c>
      <c r="M23" s="8"/>
    </row>
    <row r="24" spans="9:14">
      <c r="I24" s="410">
        <f t="shared" ref="I24:I33" si="0">SUM(J3)</f>
        <v>159087</v>
      </c>
      <c r="J24" s="40" t="s">
        <v>85</v>
      </c>
      <c r="K24" s="410">
        <f>SUM(I24)</f>
        <v>159087</v>
      </c>
      <c r="L24" s="174">
        <v>154847</v>
      </c>
      <c r="M24" s="141"/>
      <c r="N24" s="1"/>
    </row>
    <row r="25" spans="9:14">
      <c r="I25" s="410">
        <f t="shared" si="0"/>
        <v>105968</v>
      </c>
      <c r="J25" s="5" t="s">
        <v>106</v>
      </c>
      <c r="K25" s="410">
        <f t="shared" ref="K25:K33" si="1">SUM(I25)</f>
        <v>105968</v>
      </c>
      <c r="L25" s="174">
        <v>101982</v>
      </c>
      <c r="M25" s="181"/>
      <c r="N25" s="1"/>
    </row>
    <row r="26" spans="9:14">
      <c r="I26" s="410">
        <f t="shared" si="0"/>
        <v>97450</v>
      </c>
      <c r="J26" s="18" t="s">
        <v>117</v>
      </c>
      <c r="K26" s="410">
        <f t="shared" si="1"/>
        <v>97450</v>
      </c>
      <c r="L26" s="174">
        <v>99367</v>
      </c>
      <c r="M26" s="141"/>
      <c r="N26" s="1"/>
    </row>
    <row r="27" spans="9:14">
      <c r="I27" s="410">
        <f t="shared" si="0"/>
        <v>96217</v>
      </c>
      <c r="J27" s="18" t="s">
        <v>88</v>
      </c>
      <c r="K27" s="410">
        <f t="shared" si="1"/>
        <v>96217</v>
      </c>
      <c r="L27" s="174">
        <v>95626</v>
      </c>
      <c r="M27" s="141"/>
      <c r="N27" s="1"/>
    </row>
    <row r="28" spans="9:14">
      <c r="I28" s="410">
        <f t="shared" si="0"/>
        <v>64485</v>
      </c>
      <c r="J28" s="18" t="s">
        <v>114</v>
      </c>
      <c r="K28" s="410">
        <f t="shared" si="1"/>
        <v>64485</v>
      </c>
      <c r="L28" s="174">
        <v>72474</v>
      </c>
      <c r="M28" s="141"/>
      <c r="N28" s="2"/>
    </row>
    <row r="29" spans="9:14">
      <c r="I29" s="410">
        <f t="shared" si="0"/>
        <v>62647</v>
      </c>
      <c r="J29" s="18" t="s">
        <v>110</v>
      </c>
      <c r="K29" s="410">
        <f t="shared" si="1"/>
        <v>62647</v>
      </c>
      <c r="L29" s="174">
        <v>53670</v>
      </c>
      <c r="M29" s="141"/>
      <c r="N29" s="1"/>
    </row>
    <row r="30" spans="9:14">
      <c r="I30" s="410">
        <f t="shared" si="0"/>
        <v>57002</v>
      </c>
      <c r="J30" s="18" t="s">
        <v>158</v>
      </c>
      <c r="K30" s="410">
        <f t="shared" si="1"/>
        <v>57002</v>
      </c>
      <c r="L30" s="174">
        <v>56017</v>
      </c>
      <c r="M30" s="141"/>
      <c r="N30" s="1"/>
    </row>
    <row r="31" spans="9:14">
      <c r="I31" s="410">
        <f t="shared" si="0"/>
        <v>56770</v>
      </c>
      <c r="J31" s="18" t="s">
        <v>192</v>
      </c>
      <c r="K31" s="410">
        <f t="shared" si="1"/>
        <v>56770</v>
      </c>
      <c r="L31" s="174">
        <v>52336</v>
      </c>
      <c r="M31" s="141"/>
      <c r="N31" s="1"/>
    </row>
    <row r="32" spans="9:14">
      <c r="I32" s="410">
        <f t="shared" si="0"/>
        <v>49794</v>
      </c>
      <c r="J32" s="18" t="s">
        <v>87</v>
      </c>
      <c r="K32" s="410">
        <f t="shared" si="1"/>
        <v>49794</v>
      </c>
      <c r="L32" s="174">
        <v>52635</v>
      </c>
      <c r="M32" s="141"/>
      <c r="N32" s="37"/>
    </row>
    <row r="33" spans="8:14">
      <c r="I33" s="410">
        <f t="shared" si="0"/>
        <v>47753</v>
      </c>
      <c r="J33" s="18" t="s">
        <v>108</v>
      </c>
      <c r="K33" s="410">
        <f t="shared" si="1"/>
        <v>47753</v>
      </c>
      <c r="L33" s="175">
        <v>62738</v>
      </c>
      <c r="M33" s="141"/>
      <c r="N33" s="37"/>
    </row>
    <row r="34" spans="8:14" ht="14.25" thickBot="1">
      <c r="H34" s="8"/>
      <c r="I34" s="173">
        <f>SUM(J13-(I24+I25+I26+I27+I28+I29+I30+I31+I32+I33))</f>
        <v>321504</v>
      </c>
      <c r="J34" s="108" t="s">
        <v>135</v>
      </c>
      <c r="K34" s="173">
        <f>SUM(I34)</f>
        <v>321504</v>
      </c>
      <c r="L34" s="173" t="s">
        <v>86</v>
      </c>
    </row>
    <row r="35" spans="8:14" ht="15.75" thickTop="1" thickBot="1">
      <c r="H35" s="8"/>
      <c r="I35" s="470">
        <f>SUM(I24:I34)</f>
        <v>1118677</v>
      </c>
      <c r="J35" s="194" t="s">
        <v>9</v>
      </c>
      <c r="K35" s="176">
        <f>SUM(J13)</f>
        <v>1118677</v>
      </c>
      <c r="L35" s="196">
        <v>1114154</v>
      </c>
    </row>
    <row r="36" spans="8:14" ht="14.25" thickTop="1"/>
    <row r="37" spans="8:14">
      <c r="I37" s="467" t="s">
        <v>209</v>
      </c>
      <c r="J37" s="65"/>
      <c r="K37" s="494" t="s">
        <v>209</v>
      </c>
    </row>
    <row r="38" spans="8:14">
      <c r="I38" s="414">
        <f>SUM(L3)</f>
        <v>152640</v>
      </c>
      <c r="J38" s="40" t="s">
        <v>85</v>
      </c>
      <c r="K38" s="414">
        <f>SUM(I38)</f>
        <v>152640</v>
      </c>
    </row>
    <row r="39" spans="8:14">
      <c r="I39" s="414">
        <f t="shared" ref="I39:I47" si="2">SUM(L4)</f>
        <v>98218</v>
      </c>
      <c r="J39" s="5" t="s">
        <v>106</v>
      </c>
      <c r="K39" s="414">
        <f t="shared" ref="K39:K47" si="3">SUM(I39)</f>
        <v>98218</v>
      </c>
    </row>
    <row r="40" spans="8:14">
      <c r="I40" s="414">
        <f t="shared" si="2"/>
        <v>66780</v>
      </c>
      <c r="J40" s="18" t="s">
        <v>117</v>
      </c>
      <c r="K40" s="414">
        <f t="shared" si="3"/>
        <v>66780</v>
      </c>
    </row>
    <row r="41" spans="8:14">
      <c r="I41" s="414">
        <f t="shared" si="2"/>
        <v>84765</v>
      </c>
      <c r="J41" s="18" t="s">
        <v>88</v>
      </c>
      <c r="K41" s="414">
        <f t="shared" si="3"/>
        <v>84765</v>
      </c>
    </row>
    <row r="42" spans="8:14">
      <c r="I42" s="414">
        <f t="shared" si="2"/>
        <v>67269</v>
      </c>
      <c r="J42" s="18" t="s">
        <v>114</v>
      </c>
      <c r="K42" s="414">
        <f t="shared" si="3"/>
        <v>67269</v>
      </c>
    </row>
    <row r="43" spans="8:14">
      <c r="I43" s="414">
        <f>SUM(L8)</f>
        <v>52783</v>
      </c>
      <c r="J43" s="18" t="s">
        <v>110</v>
      </c>
      <c r="K43" s="414">
        <f t="shared" si="3"/>
        <v>52783</v>
      </c>
    </row>
    <row r="44" spans="8:14">
      <c r="I44" s="414">
        <f t="shared" si="2"/>
        <v>50910</v>
      </c>
      <c r="J44" s="18" t="s">
        <v>158</v>
      </c>
      <c r="K44" s="414">
        <f t="shared" si="3"/>
        <v>50910</v>
      </c>
    </row>
    <row r="45" spans="8:14">
      <c r="I45" s="414">
        <f>SUM(L10)</f>
        <v>43564</v>
      </c>
      <c r="J45" s="18" t="s">
        <v>192</v>
      </c>
      <c r="K45" s="414">
        <f t="shared" si="3"/>
        <v>43564</v>
      </c>
    </row>
    <row r="46" spans="8:14">
      <c r="I46" s="414">
        <f t="shared" si="2"/>
        <v>55047</v>
      </c>
      <c r="J46" s="18" t="s">
        <v>87</v>
      </c>
      <c r="K46" s="414">
        <f t="shared" si="3"/>
        <v>55047</v>
      </c>
      <c r="M46" s="8"/>
    </row>
    <row r="47" spans="8:14" ht="14.25" thickBot="1">
      <c r="I47" s="414">
        <f t="shared" si="2"/>
        <v>51084</v>
      </c>
      <c r="J47" s="18" t="s">
        <v>108</v>
      </c>
      <c r="K47" s="414">
        <f t="shared" si="3"/>
        <v>51084</v>
      </c>
      <c r="M47" s="8"/>
    </row>
    <row r="48" spans="8:14" ht="15" thickTop="1" thickBot="1">
      <c r="I48" s="157">
        <f>SUM(L13-(I38+I39+I40+I41+I42+I43+I44+I45+I46+I47))</f>
        <v>299896</v>
      </c>
      <c r="J48" s="103" t="s">
        <v>135</v>
      </c>
      <c r="K48" s="158">
        <f>SUM(I48)</f>
        <v>299896</v>
      </c>
    </row>
    <row r="49" spans="1:12" ht="15" thickTop="1" thickBot="1">
      <c r="I49" s="529">
        <f>SUM(I38:I48)</f>
        <v>1022956</v>
      </c>
      <c r="J49" s="469" t="s">
        <v>202</v>
      </c>
      <c r="K49" s="177">
        <f>SUM(L13)</f>
        <v>1022956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205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159087</v>
      </c>
      <c r="D52" s="6">
        <f t="shared" ref="D52:D61" si="5">SUM(I38)</f>
        <v>152640</v>
      </c>
      <c r="E52" s="41">
        <f t="shared" ref="E52:E61" si="6">SUM(K24/L24*100)</f>
        <v>102.73818672625237</v>
      </c>
      <c r="F52" s="41">
        <f t="shared" ref="F52:F62" si="7">SUM(C52/D52*100)</f>
        <v>104.22366352201257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105968</v>
      </c>
      <c r="D53" s="6">
        <f t="shared" si="5"/>
        <v>98218</v>
      </c>
      <c r="E53" s="41">
        <f t="shared" si="6"/>
        <v>103.9085328783511</v>
      </c>
      <c r="F53" s="41">
        <f t="shared" si="7"/>
        <v>107.89061068235965</v>
      </c>
      <c r="G53" s="40"/>
      <c r="I53" s="8"/>
    </row>
    <row r="54" spans="1:12">
      <c r="A54" s="28">
        <v>3</v>
      </c>
      <c r="B54" s="18" t="s">
        <v>117</v>
      </c>
      <c r="C54" s="6">
        <f t="shared" si="4"/>
        <v>97450</v>
      </c>
      <c r="D54" s="6">
        <f t="shared" si="5"/>
        <v>66780</v>
      </c>
      <c r="E54" s="41">
        <f t="shared" si="6"/>
        <v>98.07078808860085</v>
      </c>
      <c r="F54" s="41">
        <f t="shared" si="7"/>
        <v>145.926924228811</v>
      </c>
      <c r="G54" s="40"/>
      <c r="I54" s="8"/>
    </row>
    <row r="55" spans="1:12" s="58" customFormat="1">
      <c r="A55" s="253">
        <v>4</v>
      </c>
      <c r="B55" s="18" t="s">
        <v>88</v>
      </c>
      <c r="C55" s="462">
        <f t="shared" si="4"/>
        <v>96217</v>
      </c>
      <c r="D55" s="462">
        <f t="shared" si="5"/>
        <v>84765</v>
      </c>
      <c r="E55" s="234">
        <f t="shared" si="6"/>
        <v>100.61803275259867</v>
      </c>
      <c r="F55" s="234">
        <f t="shared" si="7"/>
        <v>113.51029316345189</v>
      </c>
      <c r="G55" s="412"/>
    </row>
    <row r="56" spans="1:12">
      <c r="A56" s="28">
        <v>5</v>
      </c>
      <c r="B56" s="18" t="s">
        <v>114</v>
      </c>
      <c r="C56" s="6">
        <f t="shared" si="4"/>
        <v>64485</v>
      </c>
      <c r="D56" s="462">
        <f t="shared" si="5"/>
        <v>67269</v>
      </c>
      <c r="E56" s="41">
        <f t="shared" si="6"/>
        <v>88.976736484808356</v>
      </c>
      <c r="F56" s="41">
        <f t="shared" si="7"/>
        <v>95.86139232038532</v>
      </c>
      <c r="G56" s="40"/>
    </row>
    <row r="57" spans="1:12">
      <c r="A57" s="28">
        <v>6</v>
      </c>
      <c r="B57" s="18" t="s">
        <v>110</v>
      </c>
      <c r="C57" s="6">
        <f t="shared" si="4"/>
        <v>62647</v>
      </c>
      <c r="D57" s="6">
        <f t="shared" si="5"/>
        <v>52783</v>
      </c>
      <c r="E57" s="41">
        <f t="shared" si="6"/>
        <v>116.72629029252842</v>
      </c>
      <c r="F57" s="41">
        <f t="shared" si="7"/>
        <v>118.68783509842184</v>
      </c>
      <c r="G57" s="40"/>
    </row>
    <row r="58" spans="1:12" s="58" customFormat="1">
      <c r="A58" s="253">
        <v>7</v>
      </c>
      <c r="B58" s="18" t="s">
        <v>158</v>
      </c>
      <c r="C58" s="462">
        <f t="shared" si="4"/>
        <v>57002</v>
      </c>
      <c r="D58" s="462">
        <f t="shared" si="5"/>
        <v>50910</v>
      </c>
      <c r="E58" s="234">
        <f t="shared" si="6"/>
        <v>101.75839477301534</v>
      </c>
      <c r="F58" s="234">
        <f t="shared" si="7"/>
        <v>111.96621488901984</v>
      </c>
      <c r="G58" s="412"/>
    </row>
    <row r="59" spans="1:12">
      <c r="A59" s="28">
        <v>8</v>
      </c>
      <c r="B59" s="18" t="s">
        <v>192</v>
      </c>
      <c r="C59" s="6">
        <f t="shared" si="4"/>
        <v>56770</v>
      </c>
      <c r="D59" s="6">
        <f t="shared" si="5"/>
        <v>43564</v>
      </c>
      <c r="E59" s="41">
        <f t="shared" si="6"/>
        <v>108.47217976154081</v>
      </c>
      <c r="F59" s="41">
        <f t="shared" si="7"/>
        <v>130.31402075107889</v>
      </c>
      <c r="G59" s="40"/>
    </row>
    <row r="60" spans="1:12">
      <c r="A60" s="28">
        <v>9</v>
      </c>
      <c r="B60" s="18" t="s">
        <v>87</v>
      </c>
      <c r="C60" s="6">
        <f t="shared" si="4"/>
        <v>49794</v>
      </c>
      <c r="D60" s="6">
        <f t="shared" si="5"/>
        <v>55047</v>
      </c>
      <c r="E60" s="41">
        <f t="shared" si="6"/>
        <v>94.602450840695354</v>
      </c>
      <c r="F60" s="41">
        <f t="shared" si="7"/>
        <v>90.457245626464655</v>
      </c>
      <c r="G60" s="40"/>
    </row>
    <row r="61" spans="1:12" ht="14.25" thickBot="1">
      <c r="A61" s="108">
        <v>10</v>
      </c>
      <c r="B61" s="18" t="s">
        <v>108</v>
      </c>
      <c r="C61" s="111">
        <f t="shared" si="4"/>
        <v>47753</v>
      </c>
      <c r="D61" s="111">
        <f t="shared" si="5"/>
        <v>51084</v>
      </c>
      <c r="E61" s="102">
        <f t="shared" si="6"/>
        <v>76.114954254200001</v>
      </c>
      <c r="F61" s="102">
        <f t="shared" si="7"/>
        <v>93.479367316576628</v>
      </c>
      <c r="G61" s="103"/>
    </row>
    <row r="62" spans="1:12" ht="14.25" thickTop="1">
      <c r="A62" s="192"/>
      <c r="B62" s="163" t="s">
        <v>83</v>
      </c>
      <c r="C62" s="193">
        <f>SUM(J13)</f>
        <v>1118677</v>
      </c>
      <c r="D62" s="193">
        <f>SUM(L13)</f>
        <v>1022956</v>
      </c>
      <c r="E62" s="195">
        <f>SUM(C62/L35)*100</f>
        <v>100.40595824275638</v>
      </c>
      <c r="F62" s="195">
        <f t="shared" si="7"/>
        <v>109.35729395985751</v>
      </c>
      <c r="G62" s="202">
        <v>67.3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I52" sqref="I52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7"/>
      <c r="B1" s="568"/>
      <c r="C1" s="568"/>
      <c r="D1" s="568"/>
      <c r="E1" s="568"/>
      <c r="F1" s="568"/>
      <c r="G1" s="568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19377</v>
      </c>
      <c r="D22" s="9">
        <v>16680</v>
      </c>
      <c r="E22" s="109">
        <v>99.3</v>
      </c>
      <c r="F22" s="41">
        <f>SUM(C22/D22*100)</f>
        <v>116.16906474820144</v>
      </c>
      <c r="G22" s="96"/>
    </row>
    <row r="23" spans="1:9">
      <c r="A23" s="95">
        <v>2</v>
      </c>
      <c r="B23" s="7" t="s">
        <v>157</v>
      </c>
      <c r="C23" s="9">
        <v>9999</v>
      </c>
      <c r="D23" s="9">
        <v>7183</v>
      </c>
      <c r="E23" s="109">
        <v>102.4</v>
      </c>
      <c r="F23" s="41">
        <f>SUM(C23/D23*100)</f>
        <v>139.20367534456355</v>
      </c>
      <c r="G23" s="96"/>
    </row>
    <row r="24" spans="1:9">
      <c r="A24" s="95">
        <v>3</v>
      </c>
      <c r="B24" s="7" t="s">
        <v>108</v>
      </c>
      <c r="C24" s="9">
        <v>9658</v>
      </c>
      <c r="D24" s="9">
        <v>12592</v>
      </c>
      <c r="E24" s="109">
        <v>66.099999999999994</v>
      </c>
      <c r="F24" s="41">
        <f t="shared" ref="F24:F32" si="0">SUM(C24/D24*100)</f>
        <v>76.699491740787806</v>
      </c>
      <c r="G24" s="96"/>
    </row>
    <row r="25" spans="1:9">
      <c r="A25" s="95">
        <v>4</v>
      </c>
      <c r="B25" s="7" t="s">
        <v>117</v>
      </c>
      <c r="C25" s="9">
        <v>4414</v>
      </c>
      <c r="D25" s="9">
        <v>4380</v>
      </c>
      <c r="E25" s="109">
        <v>94.8</v>
      </c>
      <c r="F25" s="41">
        <f t="shared" si="0"/>
        <v>100.77625570776256</v>
      </c>
      <c r="G25" s="96"/>
    </row>
    <row r="26" spans="1:9" ht="13.5" customHeight="1">
      <c r="A26" s="95">
        <v>5</v>
      </c>
      <c r="B26" s="7" t="s">
        <v>160</v>
      </c>
      <c r="C26" s="9">
        <v>4393</v>
      </c>
      <c r="D26" s="6">
        <v>5062</v>
      </c>
      <c r="E26" s="109">
        <v>98</v>
      </c>
      <c r="F26" s="41">
        <f t="shared" si="0"/>
        <v>86.783879889371789</v>
      </c>
      <c r="G26" s="96"/>
    </row>
    <row r="27" spans="1:9" ht="13.5" customHeight="1">
      <c r="A27" s="95">
        <v>6</v>
      </c>
      <c r="B27" s="7" t="s">
        <v>106</v>
      </c>
      <c r="C27" s="9">
        <v>4257</v>
      </c>
      <c r="D27" s="9">
        <v>4522</v>
      </c>
      <c r="E27" s="109">
        <v>101.4</v>
      </c>
      <c r="F27" s="41">
        <f t="shared" si="0"/>
        <v>94.139761167624954</v>
      </c>
      <c r="G27" s="96"/>
    </row>
    <row r="28" spans="1:9" ht="13.5" customHeight="1">
      <c r="A28" s="95">
        <v>7</v>
      </c>
      <c r="B28" s="7" t="s">
        <v>115</v>
      </c>
      <c r="C28" s="101">
        <v>4033</v>
      </c>
      <c r="D28" s="101">
        <v>4588</v>
      </c>
      <c r="E28" s="109">
        <v>88</v>
      </c>
      <c r="F28" s="41">
        <f t="shared" si="0"/>
        <v>87.903225806451616</v>
      </c>
      <c r="G28" s="96"/>
    </row>
    <row r="29" spans="1:9" ht="13.5" customHeight="1">
      <c r="A29" s="95">
        <v>8</v>
      </c>
      <c r="B29" s="7" t="s">
        <v>224</v>
      </c>
      <c r="C29" s="101">
        <v>3253</v>
      </c>
      <c r="D29" s="101">
        <v>2792</v>
      </c>
      <c r="E29" s="109">
        <v>105.5</v>
      </c>
      <c r="F29" s="41">
        <f t="shared" si="0"/>
        <v>116.51146131805157</v>
      </c>
      <c r="G29" s="96"/>
    </row>
    <row r="30" spans="1:9" ht="13.5" customHeight="1">
      <c r="A30" s="95">
        <v>9</v>
      </c>
      <c r="B30" s="7" t="s">
        <v>158</v>
      </c>
      <c r="C30" s="101">
        <v>3196</v>
      </c>
      <c r="D30" s="101">
        <v>2693</v>
      </c>
      <c r="E30" s="109">
        <v>98.4</v>
      </c>
      <c r="F30" s="41">
        <f t="shared" si="0"/>
        <v>118.67805421463051</v>
      </c>
      <c r="G30" s="96"/>
    </row>
    <row r="31" spans="1:9" ht="13.5" customHeight="1" thickBot="1">
      <c r="A31" s="97">
        <v>10</v>
      </c>
      <c r="B31" s="7" t="s">
        <v>234</v>
      </c>
      <c r="C31" s="98">
        <v>3129</v>
      </c>
      <c r="D31" s="98">
        <v>3134</v>
      </c>
      <c r="E31" s="110">
        <v>100</v>
      </c>
      <c r="F31" s="41">
        <f t="shared" si="0"/>
        <v>99.840459476707082</v>
      </c>
      <c r="G31" s="99"/>
    </row>
    <row r="32" spans="1:9" ht="13.5" customHeight="1" thickBot="1">
      <c r="A32" s="80"/>
      <c r="B32" s="81" t="s">
        <v>59</v>
      </c>
      <c r="C32" s="82">
        <v>78129</v>
      </c>
      <c r="D32" s="82">
        <v>75915</v>
      </c>
      <c r="E32" s="83">
        <v>93.1</v>
      </c>
      <c r="F32" s="107">
        <f t="shared" si="0"/>
        <v>102.91641967990515</v>
      </c>
      <c r="G32" s="121">
        <v>93.7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104885</v>
      </c>
      <c r="D54" s="9">
        <v>98541</v>
      </c>
      <c r="E54" s="41">
        <v>101.8</v>
      </c>
      <c r="F54" s="41">
        <f t="shared" ref="F54:F64" si="1">SUM(C54/D54*100)</f>
        <v>106.43792938979715</v>
      </c>
      <c r="G54" s="96"/>
      <c r="K54" s="330"/>
    </row>
    <row r="55" spans="1:11">
      <c r="A55" s="95">
        <v>2</v>
      </c>
      <c r="B55" s="306" t="s">
        <v>110</v>
      </c>
      <c r="C55" s="9">
        <v>36457</v>
      </c>
      <c r="D55" s="9">
        <v>27385</v>
      </c>
      <c r="E55" s="41">
        <v>136.19999999999999</v>
      </c>
      <c r="F55" s="41">
        <f t="shared" si="1"/>
        <v>133.12762461201388</v>
      </c>
      <c r="G55" s="96"/>
    </row>
    <row r="56" spans="1:11">
      <c r="A56" s="95">
        <v>3</v>
      </c>
      <c r="B56" s="306" t="s">
        <v>117</v>
      </c>
      <c r="C56" s="9">
        <v>20962</v>
      </c>
      <c r="D56" s="9">
        <v>17422</v>
      </c>
      <c r="E56" s="41">
        <v>95.4</v>
      </c>
      <c r="F56" s="41">
        <f t="shared" si="1"/>
        <v>120.3191367236827</v>
      </c>
      <c r="G56" s="96"/>
    </row>
    <row r="57" spans="1:11">
      <c r="A57" s="95">
        <v>4</v>
      </c>
      <c r="B57" s="306" t="s">
        <v>88</v>
      </c>
      <c r="C57" s="9">
        <v>13303</v>
      </c>
      <c r="D57" s="9">
        <v>13317</v>
      </c>
      <c r="E57" s="471">
        <v>101.1</v>
      </c>
      <c r="F57" s="41">
        <f t="shared" si="1"/>
        <v>99.894871217241118</v>
      </c>
      <c r="G57" s="96"/>
    </row>
    <row r="58" spans="1:11">
      <c r="A58" s="95">
        <v>5</v>
      </c>
      <c r="B58" s="306" t="s">
        <v>109</v>
      </c>
      <c r="C58" s="9">
        <v>11419</v>
      </c>
      <c r="D58" s="9">
        <v>8703</v>
      </c>
      <c r="E58" s="41">
        <v>98.8</v>
      </c>
      <c r="F58" s="234">
        <f t="shared" si="1"/>
        <v>131.20762955302769</v>
      </c>
      <c r="G58" s="96"/>
    </row>
    <row r="59" spans="1:11">
      <c r="A59" s="95">
        <v>6</v>
      </c>
      <c r="B59" s="306" t="s">
        <v>108</v>
      </c>
      <c r="C59" s="9">
        <v>10055</v>
      </c>
      <c r="D59" s="9">
        <v>10898</v>
      </c>
      <c r="E59" s="41">
        <v>87.2</v>
      </c>
      <c r="F59" s="41">
        <f t="shared" si="1"/>
        <v>92.264635712974865</v>
      </c>
      <c r="G59" s="96"/>
    </row>
    <row r="60" spans="1:11">
      <c r="A60" s="95">
        <v>7</v>
      </c>
      <c r="B60" s="306" t="s">
        <v>115</v>
      </c>
      <c r="C60" s="9">
        <v>9467</v>
      </c>
      <c r="D60" s="9">
        <v>6916</v>
      </c>
      <c r="E60" s="142">
        <v>92.5</v>
      </c>
      <c r="F60" s="41">
        <f t="shared" si="1"/>
        <v>136.88548293811451</v>
      </c>
      <c r="G60" s="96"/>
    </row>
    <row r="61" spans="1:11">
      <c r="A61" s="95">
        <v>8</v>
      </c>
      <c r="B61" s="306" t="s">
        <v>111</v>
      </c>
      <c r="C61" s="9">
        <v>7171</v>
      </c>
      <c r="D61" s="9">
        <v>819</v>
      </c>
      <c r="E61" s="41">
        <v>115.9</v>
      </c>
      <c r="F61" s="41">
        <f t="shared" si="1"/>
        <v>875.57997557997567</v>
      </c>
      <c r="G61" s="96"/>
    </row>
    <row r="62" spans="1:11">
      <c r="A62" s="95">
        <v>9</v>
      </c>
      <c r="B62" s="306" t="s">
        <v>106</v>
      </c>
      <c r="C62" s="9">
        <v>6456</v>
      </c>
      <c r="D62" s="9">
        <v>3045</v>
      </c>
      <c r="E62" s="41">
        <v>127.9</v>
      </c>
      <c r="F62" s="41">
        <f t="shared" si="1"/>
        <v>212.01970443349754</v>
      </c>
      <c r="G62" s="96"/>
    </row>
    <row r="63" spans="1:11" ht="14.25" thickBot="1">
      <c r="A63" s="100">
        <v>10</v>
      </c>
      <c r="B63" s="306" t="s">
        <v>166</v>
      </c>
      <c r="C63" s="101">
        <v>5268</v>
      </c>
      <c r="D63" s="101">
        <v>9045</v>
      </c>
      <c r="E63" s="102">
        <v>84.4</v>
      </c>
      <c r="F63" s="41">
        <f t="shared" si="1"/>
        <v>58.24212271973466</v>
      </c>
      <c r="G63" s="104"/>
      <c r="H63" s="21"/>
    </row>
    <row r="64" spans="1:11" ht="14.25" thickBot="1">
      <c r="A64" s="80"/>
      <c r="B64" s="105" t="s">
        <v>62</v>
      </c>
      <c r="C64" s="106">
        <v>240056</v>
      </c>
      <c r="D64" s="106">
        <v>210764</v>
      </c>
      <c r="E64" s="107">
        <v>104.2</v>
      </c>
      <c r="F64" s="302">
        <f t="shared" si="1"/>
        <v>113.89800914767227</v>
      </c>
      <c r="G64" s="121">
        <v>61.3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topLeftCell="A31" workbookViewId="0">
      <selection activeCell="K46" sqref="K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6" t="s">
        <v>114</v>
      </c>
      <c r="C22" s="9">
        <v>62701</v>
      </c>
      <c r="D22" s="9">
        <v>64329</v>
      </c>
      <c r="E22" s="41">
        <v>89</v>
      </c>
      <c r="F22" s="41">
        <f>SUM(C22/D22*100)</f>
        <v>97.469259587433356</v>
      </c>
      <c r="G22" s="96"/>
    </row>
    <row r="23" spans="1:11">
      <c r="A23" s="28">
        <v>2</v>
      </c>
      <c r="B23" s="306" t="s">
        <v>192</v>
      </c>
      <c r="C23" s="9">
        <v>54827</v>
      </c>
      <c r="D23" s="9">
        <v>41274</v>
      </c>
      <c r="E23" s="41">
        <v>108.5</v>
      </c>
      <c r="F23" s="41">
        <f t="shared" ref="F23:F32" si="0">SUM(C23/D23*100)</f>
        <v>132.83665261423656</v>
      </c>
      <c r="G23" s="96"/>
    </row>
    <row r="24" spans="1:11" ht="13.5" customHeight="1">
      <c r="A24" s="28">
        <v>3</v>
      </c>
      <c r="B24" s="306" t="s">
        <v>106</v>
      </c>
      <c r="C24" s="9">
        <v>35563</v>
      </c>
      <c r="D24" s="9">
        <v>38705</v>
      </c>
      <c r="E24" s="66">
        <v>105.9</v>
      </c>
      <c r="F24" s="41">
        <f t="shared" si="0"/>
        <v>91.88218576411316</v>
      </c>
      <c r="G24" s="96"/>
    </row>
    <row r="25" spans="1:11">
      <c r="A25" s="28">
        <v>4</v>
      </c>
      <c r="B25" s="306" t="s">
        <v>116</v>
      </c>
      <c r="C25" s="9">
        <v>31403</v>
      </c>
      <c r="D25" s="9">
        <v>30832</v>
      </c>
      <c r="E25" s="41">
        <v>155.1</v>
      </c>
      <c r="F25" s="41">
        <f t="shared" si="0"/>
        <v>101.85197197716658</v>
      </c>
      <c r="G25" s="96"/>
    </row>
    <row r="26" spans="1:11">
      <c r="A26" s="28">
        <v>5</v>
      </c>
      <c r="B26" s="306" t="s">
        <v>117</v>
      </c>
      <c r="C26" s="9">
        <v>23813</v>
      </c>
      <c r="D26" s="9">
        <v>22798</v>
      </c>
      <c r="E26" s="41">
        <v>84.9</v>
      </c>
      <c r="F26" s="41">
        <f t="shared" si="0"/>
        <v>104.45214492499342</v>
      </c>
      <c r="G26" s="96"/>
    </row>
    <row r="27" spans="1:11" ht="13.5" customHeight="1">
      <c r="A27" s="28">
        <v>6</v>
      </c>
      <c r="B27" s="306" t="s">
        <v>158</v>
      </c>
      <c r="C27" s="9">
        <v>23123</v>
      </c>
      <c r="D27" s="9">
        <v>21831</v>
      </c>
      <c r="E27" s="41">
        <v>104.6</v>
      </c>
      <c r="F27" s="41">
        <f t="shared" si="0"/>
        <v>105.91818973020017</v>
      </c>
      <c r="G27" s="96"/>
      <c r="K27" t="s">
        <v>204</v>
      </c>
    </row>
    <row r="28" spans="1:11" ht="13.5" customHeight="1">
      <c r="A28" s="28">
        <v>7</v>
      </c>
      <c r="B28" s="306" t="s">
        <v>110</v>
      </c>
      <c r="C28" s="9">
        <v>19380</v>
      </c>
      <c r="D28" s="9">
        <v>17375</v>
      </c>
      <c r="E28" s="461">
        <v>103.6</v>
      </c>
      <c r="F28" s="234">
        <f t="shared" si="0"/>
        <v>111.53956834532374</v>
      </c>
      <c r="G28" s="96"/>
    </row>
    <row r="29" spans="1:11">
      <c r="A29" s="28">
        <v>8</v>
      </c>
      <c r="B29" s="306" t="s">
        <v>88</v>
      </c>
      <c r="C29" s="9">
        <v>18525</v>
      </c>
      <c r="D29" s="9">
        <v>17926</v>
      </c>
      <c r="E29" s="41">
        <v>104.8</v>
      </c>
      <c r="F29" s="41">
        <f t="shared" si="0"/>
        <v>103.34151511770612</v>
      </c>
      <c r="G29" s="96"/>
    </row>
    <row r="30" spans="1:11">
      <c r="A30" s="28">
        <v>9</v>
      </c>
      <c r="B30" s="306" t="s">
        <v>111</v>
      </c>
      <c r="C30" s="9">
        <v>17391</v>
      </c>
      <c r="D30" s="9">
        <v>13799</v>
      </c>
      <c r="E30" s="41">
        <v>95.6</v>
      </c>
      <c r="F30" s="234">
        <f t="shared" si="0"/>
        <v>126.03087180230452</v>
      </c>
      <c r="G30" s="96"/>
    </row>
    <row r="31" spans="1:11" ht="14.25" thickBot="1">
      <c r="A31" s="108">
        <v>10</v>
      </c>
      <c r="B31" s="306" t="s">
        <v>87</v>
      </c>
      <c r="C31" s="101">
        <v>14944</v>
      </c>
      <c r="D31" s="101">
        <v>25533</v>
      </c>
      <c r="E31" s="102">
        <v>100</v>
      </c>
      <c r="F31" s="102">
        <f t="shared" si="0"/>
        <v>58.528179219049861</v>
      </c>
      <c r="G31" s="104"/>
    </row>
    <row r="32" spans="1:11" ht="14.25" thickBot="1">
      <c r="A32" s="80"/>
      <c r="B32" s="81" t="s">
        <v>64</v>
      </c>
      <c r="C32" s="82">
        <v>379556</v>
      </c>
      <c r="D32" s="82">
        <v>375637</v>
      </c>
      <c r="E32" s="85">
        <v>102.4</v>
      </c>
      <c r="F32" s="107">
        <f t="shared" si="0"/>
        <v>101.04329445714879</v>
      </c>
      <c r="G32" s="121">
        <v>59.4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34387</v>
      </c>
      <c r="D54" s="9">
        <v>26998</v>
      </c>
      <c r="E54" s="109">
        <v>102.4</v>
      </c>
      <c r="F54" s="41">
        <f>SUM(C54/D54*100)</f>
        <v>127.36869397733166</v>
      </c>
      <c r="G54" s="96"/>
    </row>
    <row r="55" spans="1:8">
      <c r="A55" s="95">
        <v>2</v>
      </c>
      <c r="B55" s="7" t="s">
        <v>85</v>
      </c>
      <c r="C55" s="9">
        <v>4768</v>
      </c>
      <c r="D55" s="9">
        <v>5645</v>
      </c>
      <c r="E55" s="109">
        <v>122</v>
      </c>
      <c r="F55" s="41">
        <f t="shared" ref="F55:F64" si="1">SUM(C55/D55*100)</f>
        <v>84.464127546501331</v>
      </c>
      <c r="G55" s="96"/>
    </row>
    <row r="56" spans="1:8">
      <c r="A56" s="95">
        <v>3</v>
      </c>
      <c r="B56" s="306" t="s">
        <v>117</v>
      </c>
      <c r="C56" s="9">
        <v>1607</v>
      </c>
      <c r="D56" s="9">
        <v>1429</v>
      </c>
      <c r="E56" s="109">
        <v>93.6</v>
      </c>
      <c r="F56" s="41">
        <f t="shared" si="1"/>
        <v>112.45626312106367</v>
      </c>
      <c r="G56" s="96"/>
    </row>
    <row r="57" spans="1:8">
      <c r="A57" s="95">
        <v>4</v>
      </c>
      <c r="B57" s="306" t="s">
        <v>115</v>
      </c>
      <c r="C57" s="9">
        <v>1329</v>
      </c>
      <c r="D57" s="9">
        <v>386</v>
      </c>
      <c r="E57" s="109">
        <v>99.1</v>
      </c>
      <c r="F57" s="41">
        <f t="shared" si="1"/>
        <v>344.30051813471499</v>
      </c>
      <c r="G57" s="96"/>
      <c r="H57" s="63"/>
    </row>
    <row r="58" spans="1:8">
      <c r="A58" s="95">
        <v>5</v>
      </c>
      <c r="B58" s="306" t="s">
        <v>106</v>
      </c>
      <c r="C58" s="9">
        <v>1284</v>
      </c>
      <c r="D58" s="9">
        <v>2020</v>
      </c>
      <c r="E58" s="70">
        <v>97.2</v>
      </c>
      <c r="F58" s="41">
        <f t="shared" si="1"/>
        <v>63.564356435643568</v>
      </c>
      <c r="G58" s="96"/>
    </row>
    <row r="59" spans="1:8">
      <c r="A59" s="95">
        <v>6</v>
      </c>
      <c r="B59" s="306" t="s">
        <v>158</v>
      </c>
      <c r="C59" s="9">
        <v>1137</v>
      </c>
      <c r="D59" s="9">
        <v>470</v>
      </c>
      <c r="E59" s="109">
        <v>119.4</v>
      </c>
      <c r="F59" s="41">
        <f t="shared" si="1"/>
        <v>241.91489361702128</v>
      </c>
      <c r="G59" s="96"/>
    </row>
    <row r="60" spans="1:8">
      <c r="A60" s="95">
        <v>7</v>
      </c>
      <c r="B60" s="306" t="s">
        <v>114</v>
      </c>
      <c r="C60" s="9">
        <v>1032</v>
      </c>
      <c r="D60" s="9">
        <v>1763</v>
      </c>
      <c r="E60" s="109">
        <v>83.9</v>
      </c>
      <c r="F60" s="41">
        <f t="shared" si="1"/>
        <v>58.536585365853654</v>
      </c>
      <c r="G60" s="96"/>
    </row>
    <row r="61" spans="1:8">
      <c r="A61" s="95">
        <v>8</v>
      </c>
      <c r="B61" s="306" t="s">
        <v>87</v>
      </c>
      <c r="C61" s="9">
        <v>972</v>
      </c>
      <c r="D61" s="9">
        <v>299</v>
      </c>
      <c r="E61" s="109">
        <v>95</v>
      </c>
      <c r="F61" s="41">
        <f t="shared" si="1"/>
        <v>325.0836120401338</v>
      </c>
      <c r="G61" s="96"/>
    </row>
    <row r="62" spans="1:8">
      <c r="A62" s="95">
        <v>9</v>
      </c>
      <c r="B62" s="306" t="s">
        <v>108</v>
      </c>
      <c r="C62" s="9">
        <v>928</v>
      </c>
      <c r="D62" s="9">
        <v>714</v>
      </c>
      <c r="E62" s="109">
        <v>121.8</v>
      </c>
      <c r="F62" s="234">
        <f t="shared" si="1"/>
        <v>129.9719887955182</v>
      </c>
      <c r="G62" s="96"/>
    </row>
    <row r="63" spans="1:8" ht="14.25" thickBot="1">
      <c r="A63" s="97">
        <v>10</v>
      </c>
      <c r="B63" s="306" t="s">
        <v>224</v>
      </c>
      <c r="C63" s="98">
        <v>800</v>
      </c>
      <c r="D63" s="98">
        <v>621</v>
      </c>
      <c r="E63" s="110">
        <v>94.2</v>
      </c>
      <c r="F63" s="41">
        <f t="shared" si="1"/>
        <v>128.82447665056361</v>
      </c>
      <c r="G63" s="99"/>
    </row>
    <row r="64" spans="1:8" ht="14.25" thickBot="1">
      <c r="A64" s="80"/>
      <c r="B64" s="81" t="s">
        <v>60</v>
      </c>
      <c r="C64" s="82">
        <v>50455</v>
      </c>
      <c r="D64" s="82">
        <v>42372</v>
      </c>
      <c r="E64" s="83">
        <v>103.3</v>
      </c>
      <c r="F64" s="107">
        <f t="shared" si="1"/>
        <v>119.07627678655717</v>
      </c>
      <c r="G64" s="121">
        <v>73.400000000000006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topLeftCell="A37" workbookViewId="0">
      <selection activeCell="J63" sqref="J63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205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6" t="s">
        <v>117</v>
      </c>
      <c r="C21" s="9">
        <v>41789</v>
      </c>
      <c r="D21" s="9">
        <v>16502</v>
      </c>
      <c r="E21" s="109">
        <v>109.8</v>
      </c>
      <c r="F21" s="41">
        <f t="shared" ref="F21:F31" si="0">SUM(C21/D21*100)</f>
        <v>253.23597139740639</v>
      </c>
      <c r="G21" s="96"/>
    </row>
    <row r="22" spans="1:7">
      <c r="A22" s="95">
        <v>2</v>
      </c>
      <c r="B22" s="306" t="s">
        <v>194</v>
      </c>
      <c r="C22" s="9">
        <v>16461</v>
      </c>
      <c r="D22" s="9">
        <v>12302</v>
      </c>
      <c r="E22" s="109">
        <v>96.9</v>
      </c>
      <c r="F22" s="41">
        <f t="shared" si="0"/>
        <v>133.8075109738254</v>
      </c>
      <c r="G22" s="96"/>
    </row>
    <row r="23" spans="1:7" ht="13.5" customHeight="1">
      <c r="A23" s="95">
        <v>3</v>
      </c>
      <c r="B23" s="306" t="s">
        <v>108</v>
      </c>
      <c r="C23" s="9">
        <v>13390</v>
      </c>
      <c r="D23" s="9">
        <v>11517</v>
      </c>
      <c r="E23" s="109">
        <v>63.2</v>
      </c>
      <c r="F23" s="41">
        <f t="shared" si="0"/>
        <v>116.26291568984979</v>
      </c>
      <c r="G23" s="96"/>
    </row>
    <row r="24" spans="1:7" ht="13.5" customHeight="1">
      <c r="A24" s="95">
        <v>4</v>
      </c>
      <c r="B24" s="306" t="s">
        <v>106</v>
      </c>
      <c r="C24" s="9">
        <v>10085</v>
      </c>
      <c r="D24" s="9">
        <v>14530</v>
      </c>
      <c r="E24" s="109">
        <v>80.599999999999994</v>
      </c>
      <c r="F24" s="41">
        <f t="shared" si="0"/>
        <v>69.408121128699236</v>
      </c>
      <c r="G24" s="96"/>
    </row>
    <row r="25" spans="1:7" ht="13.5" customHeight="1">
      <c r="A25" s="95">
        <v>5</v>
      </c>
      <c r="B25" s="306" t="s">
        <v>109</v>
      </c>
      <c r="C25" s="9">
        <v>7365</v>
      </c>
      <c r="D25" s="9">
        <v>7080</v>
      </c>
      <c r="E25" s="109">
        <v>104.9</v>
      </c>
      <c r="F25" s="41">
        <f t="shared" si="0"/>
        <v>104.02542372881356</v>
      </c>
      <c r="G25" s="96"/>
    </row>
    <row r="26" spans="1:7" ht="13.5" customHeight="1">
      <c r="A26" s="95">
        <v>6</v>
      </c>
      <c r="B26" s="306" t="s">
        <v>110</v>
      </c>
      <c r="C26" s="9">
        <v>5926</v>
      </c>
      <c r="D26" s="9">
        <v>7044</v>
      </c>
      <c r="E26" s="109">
        <v>81.2</v>
      </c>
      <c r="F26" s="234">
        <f t="shared" si="0"/>
        <v>84.12833617262919</v>
      </c>
      <c r="G26" s="96"/>
    </row>
    <row r="27" spans="1:7" ht="13.5" customHeight="1">
      <c r="A27" s="95">
        <v>7</v>
      </c>
      <c r="B27" s="306" t="s">
        <v>87</v>
      </c>
      <c r="C27" s="9">
        <v>4619</v>
      </c>
      <c r="D27" s="9">
        <v>3222</v>
      </c>
      <c r="E27" s="109">
        <v>70.8</v>
      </c>
      <c r="F27" s="234">
        <f t="shared" si="0"/>
        <v>143.35816263190563</v>
      </c>
      <c r="G27" s="96"/>
    </row>
    <row r="28" spans="1:7" ht="13.5" customHeight="1">
      <c r="A28" s="95">
        <v>8</v>
      </c>
      <c r="B28" s="306" t="s">
        <v>166</v>
      </c>
      <c r="C28" s="9">
        <v>4579</v>
      </c>
      <c r="D28" s="9">
        <v>4284</v>
      </c>
      <c r="E28" s="109">
        <v>97.4</v>
      </c>
      <c r="F28" s="41">
        <f t="shared" si="0"/>
        <v>106.8860877684407</v>
      </c>
      <c r="G28" s="96"/>
    </row>
    <row r="29" spans="1:7" ht="13.5" customHeight="1">
      <c r="A29" s="95">
        <v>9</v>
      </c>
      <c r="B29" s="306" t="s">
        <v>111</v>
      </c>
      <c r="C29" s="111">
        <v>2996</v>
      </c>
      <c r="D29" s="101">
        <v>2995</v>
      </c>
      <c r="E29" s="112">
        <v>100.2</v>
      </c>
      <c r="F29" s="41">
        <f t="shared" si="0"/>
        <v>100.03338898163605</v>
      </c>
      <c r="G29" s="96"/>
    </row>
    <row r="30" spans="1:7" ht="13.5" customHeight="1" thickBot="1">
      <c r="A30" s="100">
        <v>10</v>
      </c>
      <c r="B30" s="306" t="s">
        <v>115</v>
      </c>
      <c r="C30" s="101">
        <v>2792</v>
      </c>
      <c r="D30" s="101">
        <v>2904</v>
      </c>
      <c r="E30" s="112">
        <v>72.7</v>
      </c>
      <c r="F30" s="102">
        <f t="shared" si="0"/>
        <v>96.143250688705237</v>
      </c>
      <c r="G30" s="104"/>
    </row>
    <row r="31" spans="1:7" ht="13.5" customHeight="1" thickBot="1">
      <c r="A31" s="80"/>
      <c r="B31" s="81" t="s">
        <v>66</v>
      </c>
      <c r="C31" s="82">
        <v>124221</v>
      </c>
      <c r="D31" s="82">
        <v>94552</v>
      </c>
      <c r="E31" s="83">
        <v>92.5</v>
      </c>
      <c r="F31" s="107">
        <f t="shared" si="0"/>
        <v>131.37850071918098</v>
      </c>
      <c r="G31" s="121">
        <v>89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48323</v>
      </c>
      <c r="D54" s="9">
        <v>35396</v>
      </c>
      <c r="E54" s="41">
        <v>106.6</v>
      </c>
      <c r="F54" s="41">
        <f t="shared" ref="F54:F64" si="1">SUM(C54/D54*100)</f>
        <v>136.52107582777714</v>
      </c>
      <c r="G54" s="96"/>
    </row>
    <row r="55" spans="1:7">
      <c r="A55" s="95">
        <v>2</v>
      </c>
      <c r="B55" s="306" t="s">
        <v>223</v>
      </c>
      <c r="C55" s="6">
        <v>27532</v>
      </c>
      <c r="D55" s="9">
        <v>24396</v>
      </c>
      <c r="E55" s="41">
        <v>99.6</v>
      </c>
      <c r="F55" s="41">
        <f t="shared" si="1"/>
        <v>112.85456632234792</v>
      </c>
      <c r="G55" s="96"/>
    </row>
    <row r="56" spans="1:7">
      <c r="A56" s="95">
        <v>3</v>
      </c>
      <c r="B56" s="306" t="s">
        <v>88</v>
      </c>
      <c r="C56" s="6">
        <v>24881</v>
      </c>
      <c r="D56" s="9">
        <v>23302</v>
      </c>
      <c r="E56" s="471">
        <v>96.1</v>
      </c>
      <c r="F56" s="41">
        <f t="shared" si="1"/>
        <v>106.77624238262811</v>
      </c>
      <c r="G56" s="96"/>
    </row>
    <row r="57" spans="1:7">
      <c r="A57" s="95">
        <v>4</v>
      </c>
      <c r="B57" s="306" t="s">
        <v>216</v>
      </c>
      <c r="C57" s="6">
        <v>22311</v>
      </c>
      <c r="D57" s="6">
        <v>18921</v>
      </c>
      <c r="E57" s="41">
        <v>97.2</v>
      </c>
      <c r="F57" s="41">
        <f t="shared" si="1"/>
        <v>117.91660060250516</v>
      </c>
      <c r="G57" s="96"/>
    </row>
    <row r="58" spans="1:7">
      <c r="A58" s="95">
        <v>5</v>
      </c>
      <c r="B58" s="306" t="s">
        <v>109</v>
      </c>
      <c r="C58" s="6">
        <v>17203</v>
      </c>
      <c r="D58" s="9">
        <v>14043</v>
      </c>
      <c r="E58" s="41">
        <v>109.8</v>
      </c>
      <c r="F58" s="41">
        <f t="shared" si="1"/>
        <v>122.50231432030192</v>
      </c>
      <c r="G58" s="96"/>
    </row>
    <row r="59" spans="1:7">
      <c r="A59" s="95">
        <v>6</v>
      </c>
      <c r="B59" s="306" t="s">
        <v>111</v>
      </c>
      <c r="C59" s="6">
        <v>15950</v>
      </c>
      <c r="D59" s="9">
        <v>11108</v>
      </c>
      <c r="E59" s="41">
        <v>101.3</v>
      </c>
      <c r="F59" s="41">
        <f t="shared" si="1"/>
        <v>143.59020525747209</v>
      </c>
      <c r="G59" s="96"/>
    </row>
    <row r="60" spans="1:7">
      <c r="A60" s="95">
        <v>7</v>
      </c>
      <c r="B60" s="306" t="s">
        <v>85</v>
      </c>
      <c r="C60" s="6">
        <v>13852</v>
      </c>
      <c r="D60" s="9">
        <v>13931</v>
      </c>
      <c r="E60" s="41">
        <v>106.9</v>
      </c>
      <c r="F60" s="41">
        <f t="shared" si="1"/>
        <v>99.432919388414334</v>
      </c>
      <c r="G60" s="96"/>
    </row>
    <row r="61" spans="1:7">
      <c r="A61" s="95">
        <v>8</v>
      </c>
      <c r="B61" s="306" t="s">
        <v>115</v>
      </c>
      <c r="C61" s="6">
        <v>13139</v>
      </c>
      <c r="D61" s="9">
        <v>11131</v>
      </c>
      <c r="E61" s="41">
        <v>101.9</v>
      </c>
      <c r="F61" s="41">
        <f t="shared" si="1"/>
        <v>118.03970892103135</v>
      </c>
      <c r="G61" s="96"/>
    </row>
    <row r="62" spans="1:7">
      <c r="A62" s="95">
        <v>9</v>
      </c>
      <c r="B62" s="306" t="s">
        <v>224</v>
      </c>
      <c r="C62" s="111">
        <v>11956</v>
      </c>
      <c r="D62" s="101">
        <v>13395</v>
      </c>
      <c r="E62" s="102">
        <v>94.2</v>
      </c>
      <c r="F62" s="41">
        <f t="shared" si="1"/>
        <v>89.257185516983952</v>
      </c>
      <c r="G62" s="96"/>
    </row>
    <row r="63" spans="1:7" ht="14.25" thickBot="1">
      <c r="A63" s="100">
        <v>10</v>
      </c>
      <c r="B63" s="306" t="s">
        <v>157</v>
      </c>
      <c r="C63" s="111">
        <v>10204</v>
      </c>
      <c r="D63" s="101">
        <v>13588</v>
      </c>
      <c r="E63" s="102">
        <v>87.6</v>
      </c>
      <c r="F63" s="102">
        <f t="shared" si="1"/>
        <v>75.095672652340298</v>
      </c>
      <c r="G63" s="104"/>
    </row>
    <row r="64" spans="1:7" ht="14.25" thickBot="1">
      <c r="A64" s="80"/>
      <c r="B64" s="81" t="s">
        <v>62</v>
      </c>
      <c r="C64" s="82">
        <v>246260</v>
      </c>
      <c r="D64" s="82">
        <v>223716</v>
      </c>
      <c r="E64" s="85">
        <v>100.1</v>
      </c>
      <c r="F64" s="107">
        <f t="shared" si="1"/>
        <v>110.07706198930786</v>
      </c>
      <c r="G64" s="121">
        <v>63.8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tabSelected="1" workbookViewId="0">
      <selection activeCell="Q55" sqref="Q55"/>
    </sheetView>
  </sheetViews>
  <sheetFormatPr defaultRowHeight="13.5"/>
  <cols>
    <col min="1" max="1" width="9.375" style="318" customWidth="1"/>
    <col min="2" max="2" width="6.625" style="318" customWidth="1"/>
    <col min="3" max="3" width="6.875" style="318" customWidth="1"/>
    <col min="4" max="4" width="6.125" style="318" customWidth="1"/>
    <col min="5" max="5" width="6.625" style="318" customWidth="1"/>
    <col min="6" max="13" width="6.125" style="318" customWidth="1"/>
    <col min="14" max="14" width="8.625" style="318" customWidth="1"/>
    <col min="15" max="15" width="8.375" style="318" customWidth="1"/>
    <col min="16" max="16" width="5" style="318" customWidth="1"/>
    <col min="17" max="17" width="11.25" style="216" customWidth="1"/>
    <col min="18" max="18" width="12.5" style="318" customWidth="1"/>
    <col min="19" max="26" width="7.625" style="318" customWidth="1"/>
    <col min="27" max="16384" width="9" style="318"/>
  </cols>
  <sheetData>
    <row r="6" spans="1:17">
      <c r="Q6" s="423"/>
    </row>
    <row r="10" spans="1:17">
      <c r="O10" s="279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5" t="s">
        <v>101</v>
      </c>
      <c r="N16" s="287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89">
        <f>SUM(B17:M17)</f>
        <v>894.99999999999989</v>
      </c>
      <c r="O17" s="288">
        <v>92.2</v>
      </c>
      <c r="P17" s="204"/>
      <c r="Q17" s="290"/>
      <c r="R17" s="291"/>
      <c r="S17" s="291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196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89">
        <f>SUM(B18:M18)</f>
        <v>796.8</v>
      </c>
      <c r="O18" s="288">
        <f t="shared" ref="O18:O21" si="0">ROUND(N18/N17*100,1)</f>
        <v>89</v>
      </c>
      <c r="P18" s="204"/>
      <c r="Q18" s="291"/>
      <c r="R18" s="291"/>
      <c r="S18" s="291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199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89">
        <f>SUM(B19:M19)</f>
        <v>797.19999999999993</v>
      </c>
      <c r="O19" s="288">
        <f t="shared" si="0"/>
        <v>100.1</v>
      </c>
      <c r="P19" s="204"/>
      <c r="Q19" s="226"/>
      <c r="R19" s="291"/>
      <c r="S19" s="291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205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89">
        <f>SUM(B20:M20)</f>
        <v>786.30000000000007</v>
      </c>
      <c r="O20" s="288">
        <f t="shared" si="0"/>
        <v>98.6</v>
      </c>
      <c r="P20" s="204"/>
      <c r="Q20" s="226"/>
      <c r="R20" s="291"/>
      <c r="S20" s="291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217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>
        <v>75.400000000000006</v>
      </c>
      <c r="J21" s="210">
        <v>75.400000000000006</v>
      </c>
      <c r="K21" s="210">
        <v>78.400000000000006</v>
      </c>
      <c r="L21" s="210">
        <v>67.5</v>
      </c>
      <c r="M21" s="211">
        <v>73.099999999999994</v>
      </c>
      <c r="N21" s="289">
        <f>SUM(B21:M21)</f>
        <v>903.59999999999991</v>
      </c>
      <c r="O21" s="288">
        <f t="shared" si="0"/>
        <v>114.9</v>
      </c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5" t="s">
        <v>101</v>
      </c>
      <c r="N41" s="287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6">
        <v>88.5</v>
      </c>
      <c r="N42" s="293">
        <f>SUM(B42:M42)/12</f>
        <v>90.725000000000023</v>
      </c>
      <c r="O42" s="288">
        <v>99.1</v>
      </c>
      <c r="P42" s="204"/>
      <c r="Q42" s="393"/>
      <c r="R42" s="393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196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6">
        <v>75.2</v>
      </c>
      <c r="N43" s="293">
        <f>SUM(B43:M43)/12</f>
        <v>86.308333333333337</v>
      </c>
      <c r="O43" s="288">
        <f>ROUND(N43/N42*100,1)</f>
        <v>95.1</v>
      </c>
      <c r="P43" s="204"/>
      <c r="Q43" s="393"/>
      <c r="R43" s="393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199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6">
        <v>79.099999999999994</v>
      </c>
      <c r="N44" s="293">
        <f>SUM(B44:M44)/12</f>
        <v>82.45</v>
      </c>
      <c r="O44" s="288">
        <f t="shared" ref="O44:O46" si="1">ROUND(N44/N43*100,1)</f>
        <v>95.5</v>
      </c>
      <c r="P44" s="204"/>
      <c r="Q44" s="393"/>
      <c r="R44" s="393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205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6">
        <v>75.900000000000006</v>
      </c>
      <c r="N45" s="293">
        <f>SUM(B45:M45)/12</f>
        <v>84.424999999999997</v>
      </c>
      <c r="O45" s="288">
        <v>102.3</v>
      </c>
      <c r="P45" s="204"/>
      <c r="Q45" s="393"/>
      <c r="R45" s="393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217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>
        <v>86</v>
      </c>
      <c r="J46" s="219">
        <v>84.8</v>
      </c>
      <c r="K46" s="219">
        <v>89.3</v>
      </c>
      <c r="L46" s="219">
        <v>83.9</v>
      </c>
      <c r="M46" s="286">
        <v>78.099999999999994</v>
      </c>
      <c r="N46" s="293">
        <f>SUM(B46:M46)/12</f>
        <v>83.716666666666654</v>
      </c>
      <c r="O46" s="288">
        <f t="shared" si="1"/>
        <v>99.2</v>
      </c>
      <c r="P46" s="204"/>
      <c r="Q46" s="393"/>
      <c r="R46" s="393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5" t="s">
        <v>101</v>
      </c>
      <c r="N65" s="287" t="s">
        <v>151</v>
      </c>
      <c r="O65" s="397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2">
        <f>SUM(B66:M66)/12</f>
        <v>82.05</v>
      </c>
      <c r="O66" s="396">
        <v>92.8</v>
      </c>
      <c r="P66" s="23"/>
      <c r="Q66" s="395"/>
      <c r="R66" s="395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2">
        <f>SUM(B67:M67)/12</f>
        <v>77.149999999999991</v>
      </c>
      <c r="O67" s="396">
        <f>ROUND(N67/N66*100,1)</f>
        <v>94</v>
      </c>
      <c r="P67" s="23"/>
      <c r="Q67" s="495"/>
      <c r="R67" s="495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199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2">
        <f>SUM(B68:M68)/12</f>
        <v>80.474999999999994</v>
      </c>
      <c r="O68" s="288">
        <f t="shared" ref="O68:O70" si="2">ROUND(N68/N67*100,1)</f>
        <v>104.3</v>
      </c>
      <c r="P68" s="23"/>
      <c r="Q68" s="495"/>
      <c r="R68" s="495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205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2">
        <f>SUM(B69:M69)/12</f>
        <v>77.633333333333326</v>
      </c>
      <c r="O69" s="288">
        <f t="shared" si="2"/>
        <v>96.5</v>
      </c>
      <c r="P69" s="23"/>
      <c r="Q69" s="495"/>
      <c r="R69" s="495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>
        <v>87.6</v>
      </c>
      <c r="J70" s="210">
        <v>89</v>
      </c>
      <c r="K70" s="210">
        <v>87.4</v>
      </c>
      <c r="L70" s="210">
        <v>81</v>
      </c>
      <c r="M70" s="211">
        <v>93.7</v>
      </c>
      <c r="N70" s="292">
        <f>SUM(B70:M70)/12</f>
        <v>89.88333333333334</v>
      </c>
      <c r="O70" s="288">
        <f t="shared" si="2"/>
        <v>115.8</v>
      </c>
      <c r="P70" s="23"/>
      <c r="Q70" s="225"/>
      <c r="R70" s="496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Q63" sqref="Q63"/>
    </sheetView>
  </sheetViews>
  <sheetFormatPr defaultRowHeight="13.5"/>
  <cols>
    <col min="1" max="1" width="7.625" style="318" customWidth="1"/>
    <col min="2" max="7" width="6.125" style="318" customWidth="1"/>
    <col min="8" max="8" width="6.25" style="318" customWidth="1"/>
    <col min="9" max="10" width="6.125" style="318" customWidth="1"/>
    <col min="11" max="11" width="6.125" style="1" customWidth="1"/>
    <col min="12" max="13" width="6.125" style="318" customWidth="1"/>
    <col min="14" max="16" width="7.625" style="318" customWidth="1"/>
    <col min="17" max="17" width="8.375" style="318" customWidth="1"/>
    <col min="18" max="18" width="10.125" style="318" customWidth="1"/>
    <col min="19" max="23" width="7.625" style="318" customWidth="1"/>
    <col min="24" max="24" width="7.625" style="217" customWidth="1"/>
    <col min="25" max="26" width="7.625" style="318" customWidth="1"/>
    <col min="27" max="16384" width="9" style="318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7" t="s">
        <v>150</v>
      </c>
      <c r="O18" s="287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3">
        <f>SUM(B19:M19)</f>
        <v>155.69999999999999</v>
      </c>
      <c r="O19" s="293">
        <v>98.7</v>
      </c>
      <c r="Q19" s="295"/>
      <c r="R19" s="295"/>
    </row>
    <row r="20" spans="1:18" ht="11.1" customHeight="1">
      <c r="A20" s="10" t="s">
        <v>196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3">
        <f>SUM(B20:M20)</f>
        <v>165.8</v>
      </c>
      <c r="O20" s="293">
        <f>ROUND(N20/N19*100,1)</f>
        <v>106.5</v>
      </c>
      <c r="Q20" s="295"/>
      <c r="R20" s="295"/>
    </row>
    <row r="21" spans="1:18" ht="11.1" customHeight="1">
      <c r="A21" s="10" t="s">
        <v>199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3">
        <f>SUM(B21:M21)</f>
        <v>162.9</v>
      </c>
      <c r="O21" s="293">
        <f t="shared" ref="O21:O23" si="0">ROUND(N21/N20*100,1)</f>
        <v>98.3</v>
      </c>
      <c r="Q21" s="295"/>
      <c r="R21" s="295"/>
    </row>
    <row r="22" spans="1:18" ht="11.1" customHeight="1">
      <c r="A22" s="10" t="s">
        <v>205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3">
        <f>SUM(B22:M22)</f>
        <v>158.5</v>
      </c>
      <c r="O22" s="293">
        <f t="shared" si="0"/>
        <v>97.3</v>
      </c>
      <c r="Q22" s="295"/>
      <c r="R22" s="295"/>
    </row>
    <row r="23" spans="1:18" ht="11.1" customHeight="1">
      <c r="A23" s="10" t="s">
        <v>217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>
        <v>14.6</v>
      </c>
      <c r="J23" s="219">
        <v>15.2</v>
      </c>
      <c r="K23" s="219">
        <v>14.3</v>
      </c>
      <c r="L23" s="219">
        <v>15.3</v>
      </c>
      <c r="M23" s="219">
        <v>14.9</v>
      </c>
      <c r="N23" s="293">
        <f>SUM(B23:M23)</f>
        <v>176.90000000000003</v>
      </c>
      <c r="O23" s="293">
        <f t="shared" si="0"/>
        <v>111.6</v>
      </c>
    </row>
    <row r="24" spans="1:18" ht="9.75" customHeight="1">
      <c r="J24" s="47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7" t="s">
        <v>151</v>
      </c>
      <c r="O42" s="287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3">
        <f>SUM(B43:M43)/12</f>
        <v>21.466666666666669</v>
      </c>
      <c r="O43" s="293">
        <v>86.2</v>
      </c>
      <c r="P43" s="222"/>
      <c r="Q43" s="296"/>
      <c r="R43" s="296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3">
        <f>SUM(B44:M44)/12</f>
        <v>23.05</v>
      </c>
      <c r="O44" s="293">
        <f>ROUND(N44/N43*100,1)</f>
        <v>107.4</v>
      </c>
      <c r="P44" s="222"/>
      <c r="Q44" s="296"/>
      <c r="R44" s="296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199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3">
        <f>SUM(B45:M45)/12</f>
        <v>23.758333333333336</v>
      </c>
      <c r="O45" s="293">
        <f t="shared" ref="O45:O47" si="1">ROUND(N45/N44*100,1)</f>
        <v>103.1</v>
      </c>
      <c r="P45" s="222"/>
      <c r="Q45" s="296"/>
      <c r="R45" s="296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205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3">
        <f>SUM(B46:M46)/12</f>
        <v>23.383333333333336</v>
      </c>
      <c r="O46" s="293">
        <f t="shared" si="1"/>
        <v>98.4</v>
      </c>
      <c r="P46" s="222"/>
      <c r="Q46" s="296"/>
      <c r="R46" s="296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>
        <v>23</v>
      </c>
      <c r="J47" s="219">
        <v>22.9</v>
      </c>
      <c r="K47" s="219">
        <v>22.9</v>
      </c>
      <c r="L47" s="219">
        <v>23</v>
      </c>
      <c r="M47" s="219">
        <v>24</v>
      </c>
      <c r="N47" s="293">
        <f>SUM(B47:M47)/12</f>
        <v>23.074999999999999</v>
      </c>
      <c r="O47" s="293">
        <f t="shared" si="1"/>
        <v>98.7</v>
      </c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7" t="s">
        <v>151</v>
      </c>
      <c r="O70" s="287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2">
        <f>SUM(B71:M71)/12</f>
        <v>60.750000000000007</v>
      </c>
      <c r="O71" s="293">
        <v>114.5</v>
      </c>
      <c r="P71" s="57"/>
      <c r="Q71" s="394"/>
      <c r="R71" s="394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2">
        <f>SUM(B72:M72)/12</f>
        <v>59.966666666666669</v>
      </c>
      <c r="O72" s="293">
        <f t="shared" ref="O72:O74" si="2">ROUND(N72/N71*100,1)</f>
        <v>98.7</v>
      </c>
      <c r="P72" s="57"/>
      <c r="Q72" s="394"/>
      <c r="R72" s="394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199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2">
        <f>SUM(B73:M73)/12</f>
        <v>56.833333333333336</v>
      </c>
      <c r="O73" s="293">
        <f t="shared" si="2"/>
        <v>94.8</v>
      </c>
      <c r="Q73" s="398"/>
      <c r="R73" s="398"/>
    </row>
    <row r="74" spans="1:26" ht="11.1" customHeight="1">
      <c r="A74" s="10" t="s">
        <v>205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2">
        <f>SUM(B74:M74)/12</f>
        <v>57.04999999999999</v>
      </c>
      <c r="O74" s="293">
        <f t="shared" si="2"/>
        <v>100.4</v>
      </c>
      <c r="Q74" s="398"/>
      <c r="R74" s="398"/>
    </row>
    <row r="75" spans="1:26" ht="11.1" customHeight="1">
      <c r="A75" s="10" t="s">
        <v>217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>
        <v>63.2</v>
      </c>
      <c r="J75" s="210">
        <v>66.5</v>
      </c>
      <c r="K75" s="210">
        <v>62.4</v>
      </c>
      <c r="L75" s="210">
        <v>66.099999999999994</v>
      </c>
      <c r="M75" s="210">
        <v>61.3</v>
      </c>
      <c r="N75" s="292">
        <f>SUM(B75:M75)/12</f>
        <v>63.591666666666661</v>
      </c>
      <c r="O75" s="293">
        <v>111.4</v>
      </c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O59" sqref="O59"/>
    </sheetView>
  </sheetViews>
  <sheetFormatPr defaultColWidth="7.625" defaultRowHeight="9.9499999999999993" customHeight="1"/>
  <cols>
    <col min="1" max="1" width="7.625" style="318" customWidth="1"/>
    <col min="2" max="13" width="6.125" style="318" customWidth="1"/>
    <col min="14" max="16384" width="7.625" style="318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3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196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3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199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3">
        <f>SUM(B27:M27)</f>
        <v>207.8</v>
      </c>
      <c r="O27" s="212">
        <f t="shared" ref="O27:O29" si="0">ROUND(N27/N26*100,1)</f>
        <v>98.8</v>
      </c>
      <c r="Q27" s="21"/>
      <c r="R27" s="21"/>
      <c r="AA27" s="1"/>
    </row>
    <row r="28" spans="1:27" ht="11.1" customHeight="1">
      <c r="A28" s="10" t="s">
        <v>205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3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217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>
        <v>17.8</v>
      </c>
      <c r="J29" s="219">
        <v>19</v>
      </c>
      <c r="K29" s="219">
        <v>17.8</v>
      </c>
      <c r="L29" s="219">
        <v>19.100000000000001</v>
      </c>
      <c r="M29" s="219">
        <v>22.7</v>
      </c>
      <c r="N29" s="293">
        <f>SUM(B29:M29)</f>
        <v>230.1</v>
      </c>
      <c r="O29" s="212">
        <f t="shared" si="0"/>
        <v>107.6</v>
      </c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3">
        <f t="shared" ref="N54:N56" si="1">SUM(B54:M54)/12</f>
        <v>30.583333333333332</v>
      </c>
      <c r="O54" s="401">
        <v>93.2</v>
      </c>
      <c r="P54" s="222"/>
      <c r="Q54" s="399"/>
      <c r="R54" s="399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3">
        <f t="shared" si="1"/>
        <v>33.25</v>
      </c>
      <c r="O55" s="401">
        <f>ROUND(N55/N54*100,1)</f>
        <v>108.7</v>
      </c>
      <c r="P55" s="222"/>
      <c r="Q55" s="399"/>
      <c r="R55" s="399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199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3">
        <f t="shared" si="1"/>
        <v>34.033333333333331</v>
      </c>
      <c r="O56" s="401">
        <f t="shared" ref="O56:O57" si="2">ROUND(N56/N55*100,1)</f>
        <v>102.4</v>
      </c>
      <c r="P56" s="222"/>
      <c r="Q56" s="399"/>
      <c r="R56" s="399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205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3">
        <f>SUM(B57:M57)/12</f>
        <v>38.85</v>
      </c>
      <c r="O57" s="401">
        <f t="shared" si="2"/>
        <v>114.2</v>
      </c>
      <c r="P57" s="222"/>
      <c r="Q57" s="399"/>
      <c r="R57" s="399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>
        <v>35.4</v>
      </c>
      <c r="J58" s="219">
        <v>36.700000000000003</v>
      </c>
      <c r="K58" s="219">
        <v>37.200000000000003</v>
      </c>
      <c r="L58" s="219">
        <v>37.1</v>
      </c>
      <c r="M58" s="219">
        <v>38</v>
      </c>
      <c r="N58" s="293">
        <f>SUM(B58:M58)/12</f>
        <v>37.083333333333329</v>
      </c>
      <c r="O58" s="401">
        <v>95.4</v>
      </c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4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5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2">
        <f t="shared" ref="N84:N88" si="3">SUM(B84:M84)/12</f>
        <v>56.5</v>
      </c>
      <c r="O84" s="401">
        <v>106.9</v>
      </c>
      <c r="Q84" s="400"/>
      <c r="R84" s="400"/>
    </row>
    <row r="85" spans="1:18" s="216" customFormat="1" ht="11.1" customHeight="1">
      <c r="A85" s="10" t="s">
        <v>196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2">
        <f t="shared" si="3"/>
        <v>52.550000000000004</v>
      </c>
      <c r="O85" s="401">
        <f>ROUND(N85/N84*100,1)</f>
        <v>93</v>
      </c>
      <c r="Q85" s="400"/>
      <c r="R85" s="400"/>
    </row>
    <row r="86" spans="1:18" s="216" customFormat="1" ht="11.1" customHeight="1">
      <c r="A86" s="10" t="s">
        <v>199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2">
        <f t="shared" si="3"/>
        <v>50.816666666666663</v>
      </c>
      <c r="O86" s="401">
        <f t="shared" ref="O86:O88" si="4">ROUND(N86/N85*100,1)</f>
        <v>96.7</v>
      </c>
      <c r="Q86" s="400"/>
      <c r="R86" s="400"/>
    </row>
    <row r="87" spans="1:18" s="216" customFormat="1" ht="11.1" customHeight="1">
      <c r="A87" s="10" t="s">
        <v>205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2">
        <f t="shared" si="3"/>
        <v>45.783333333333331</v>
      </c>
      <c r="O87" s="401">
        <f t="shared" si="4"/>
        <v>90.1</v>
      </c>
      <c r="Q87" s="400"/>
      <c r="R87" s="400"/>
    </row>
    <row r="88" spans="1:18" ht="11.1" customHeight="1">
      <c r="A88" s="10" t="s">
        <v>217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>
        <v>50.5</v>
      </c>
      <c r="J88" s="210">
        <v>50.9</v>
      </c>
      <c r="K88" s="210">
        <v>47.7</v>
      </c>
      <c r="L88" s="210">
        <v>51.7</v>
      </c>
      <c r="M88" s="210">
        <v>59.4</v>
      </c>
      <c r="N88" s="292">
        <f t="shared" si="3"/>
        <v>51.68333333333333</v>
      </c>
      <c r="O88" s="401">
        <f t="shared" si="4"/>
        <v>112.9</v>
      </c>
      <c r="Q88" s="21"/>
    </row>
    <row r="89" spans="1:18" ht="9.9499999999999993" customHeight="1">
      <c r="O89" s="297"/>
    </row>
    <row r="90" spans="1:18" ht="9.9499999999999993" customHeight="1">
      <c r="G90" s="514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O89" sqref="O89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6" width="7.625" style="318" customWidth="1"/>
    <col min="27" max="16384" width="9" style="318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3">
        <f>SUM(B25:M25)</f>
        <v>451.1</v>
      </c>
      <c r="O25" s="288">
        <v>79.5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196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3">
        <f>SUM(B26:M26)</f>
        <v>473.6</v>
      </c>
      <c r="O26" s="288">
        <f>ROUND(N26/N25*100,1)</f>
        <v>105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199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5">
        <f>SUM(B27:M27)</f>
        <v>463.59999999999997</v>
      </c>
      <c r="O27" s="288">
        <f t="shared" ref="O27:O29" si="0">ROUND(N27/N26*100,1)</f>
        <v>97.9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205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5">
        <f>SUM(B28:M28)</f>
        <v>470.6</v>
      </c>
      <c r="O28" s="288">
        <f t="shared" si="0"/>
        <v>101.5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217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>
        <v>35.4</v>
      </c>
      <c r="J29" s="224">
        <v>35</v>
      </c>
      <c r="K29" s="224">
        <v>39</v>
      </c>
      <c r="L29" s="224">
        <v>38</v>
      </c>
      <c r="M29" s="224">
        <v>37.299999999999997</v>
      </c>
      <c r="N29" s="425">
        <f>SUM(B29:M29)</f>
        <v>478.00000000000006</v>
      </c>
      <c r="O29" s="288">
        <f t="shared" si="0"/>
        <v>101.6</v>
      </c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3">
        <f>SUM(B54:M54)/12</f>
        <v>29.658333333333335</v>
      </c>
      <c r="O54" s="288">
        <v>84.9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3">
        <f>SUM(B55:M55)/12</f>
        <v>32.4</v>
      </c>
      <c r="O55" s="288">
        <f>ROUND(N55/N54*100,1)</f>
        <v>109.2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199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3">
        <f>SUM(B56:M56)/12</f>
        <v>41.383333333333333</v>
      </c>
      <c r="O56" s="288">
        <f t="shared" ref="O56:O58" si="1">ROUND(N56/N55*100,1)</f>
        <v>127.7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205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3">
        <f>SUM(B57:M57)/12</f>
        <v>46.633333333333326</v>
      </c>
      <c r="O57" s="288">
        <f t="shared" si="1"/>
        <v>112.7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>
        <v>49.2</v>
      </c>
      <c r="J58" s="224">
        <v>48.2</v>
      </c>
      <c r="K58" s="224">
        <v>49.1</v>
      </c>
      <c r="L58" s="224">
        <v>48.9</v>
      </c>
      <c r="M58" s="224">
        <v>50.5</v>
      </c>
      <c r="N58" s="293">
        <f>SUM(B58:M58)/12</f>
        <v>47.983333333333327</v>
      </c>
      <c r="O58" s="288">
        <f t="shared" si="1"/>
        <v>102.9</v>
      </c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2">
        <f>SUM(B84:M84)/12</f>
        <v>128.86666666666667</v>
      </c>
      <c r="O84" s="212">
        <v>94.6</v>
      </c>
      <c r="P84" s="57"/>
      <c r="Q84" s="394"/>
      <c r="R84" s="394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2">
        <f>SUM(B85:M85)/12</f>
        <v>123.80833333333335</v>
      </c>
      <c r="O85" s="212">
        <f>ROUND(N85/N84*100,1)</f>
        <v>96.1</v>
      </c>
      <c r="P85" s="57"/>
      <c r="Q85" s="394"/>
      <c r="R85" s="394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199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2">
        <f>SUM(B86:M86)/12</f>
        <v>93.191666666666663</v>
      </c>
      <c r="O86" s="212">
        <f t="shared" ref="O86:O87" si="2">ROUND(N86/N85*100,1)</f>
        <v>75.3</v>
      </c>
      <c r="P86" s="57"/>
      <c r="Q86" s="394"/>
      <c r="R86" s="394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205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2">
        <f>SUM(B87:M87)/12</f>
        <v>84.041666666666657</v>
      </c>
      <c r="O87" s="212">
        <f t="shared" si="2"/>
        <v>90.2</v>
      </c>
      <c r="P87" s="57"/>
      <c r="Q87" s="394"/>
      <c r="R87" s="394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>
        <v>72.599999999999994</v>
      </c>
      <c r="J88" s="15">
        <v>73</v>
      </c>
      <c r="K88" s="15">
        <v>79.2</v>
      </c>
      <c r="L88" s="15">
        <v>77.8</v>
      </c>
      <c r="M88" s="15">
        <v>73.400000000000006</v>
      </c>
      <c r="N88" s="292">
        <f>SUM(B88:M88)/12</f>
        <v>82.891666666666666</v>
      </c>
      <c r="O88" s="212">
        <v>98.7</v>
      </c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D89" s="506"/>
    </row>
    <row r="90" spans="1:26" s="530" customFormat="1" ht="9.9499999999999993" customHeight="1">
      <c r="D90" s="50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Q76" sqref="Q76"/>
    </sheetView>
  </sheetViews>
  <sheetFormatPr defaultRowHeight="9.9499999999999993" customHeight="1"/>
  <cols>
    <col min="1" max="1" width="8" style="516" customWidth="1"/>
    <col min="2" max="13" width="6.125" style="516" customWidth="1"/>
    <col min="14" max="26" width="7.625" style="516" customWidth="1"/>
    <col min="27" max="16384" width="9" style="516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3">
        <f>SUM(B25:M25)</f>
        <v>1041.8999999999999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0" t="s">
        <v>196</v>
      </c>
      <c r="B26" s="501">
        <v>74.8</v>
      </c>
      <c r="C26" s="501">
        <v>80</v>
      </c>
      <c r="D26" s="501">
        <v>85.8</v>
      </c>
      <c r="E26" s="501">
        <v>89.3</v>
      </c>
      <c r="F26" s="501">
        <v>92</v>
      </c>
      <c r="G26" s="501">
        <v>92.3</v>
      </c>
      <c r="H26" s="501">
        <v>93.1</v>
      </c>
      <c r="I26" s="501">
        <v>83.1</v>
      </c>
      <c r="J26" s="501">
        <v>74.400000000000006</v>
      </c>
      <c r="K26" s="501">
        <v>84.4</v>
      </c>
      <c r="L26" s="501">
        <v>80.8</v>
      </c>
      <c r="M26" s="501">
        <v>81.400000000000006</v>
      </c>
      <c r="N26" s="502">
        <f>SUM(B26:M26)</f>
        <v>1011.4</v>
      </c>
      <c r="O26" s="503">
        <f>ROUND(N26/N25*100,1)</f>
        <v>97.1</v>
      </c>
      <c r="P26" s="507"/>
      <c r="Q26" s="508"/>
      <c r="R26" s="508"/>
      <c r="S26" s="507"/>
      <c r="T26" s="507"/>
      <c r="U26" s="507"/>
      <c r="V26" s="507"/>
      <c r="W26" s="507"/>
      <c r="X26" s="507"/>
      <c r="Y26" s="507"/>
      <c r="Z26" s="507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0" t="s">
        <v>199</v>
      </c>
      <c r="B27" s="501">
        <v>67.3</v>
      </c>
      <c r="C27" s="501">
        <v>73</v>
      </c>
      <c r="D27" s="501">
        <v>86.4</v>
      </c>
      <c r="E27" s="501">
        <v>89</v>
      </c>
      <c r="F27" s="501">
        <v>74.5</v>
      </c>
      <c r="G27" s="501">
        <v>91.5</v>
      </c>
      <c r="H27" s="501">
        <v>85.7</v>
      </c>
      <c r="I27" s="501">
        <v>83.3</v>
      </c>
      <c r="J27" s="501">
        <v>85</v>
      </c>
      <c r="K27" s="501">
        <v>90.2</v>
      </c>
      <c r="L27" s="501">
        <v>91.7</v>
      </c>
      <c r="M27" s="501">
        <v>82.4</v>
      </c>
      <c r="N27" s="502">
        <f>SUM(B27:M27)</f>
        <v>1000.0000000000001</v>
      </c>
      <c r="O27" s="503">
        <f t="shared" ref="O27:O29" si="0">ROUND(N27/N26*100,1)</f>
        <v>98.9</v>
      </c>
      <c r="P27" s="507"/>
      <c r="Q27" s="508"/>
      <c r="R27" s="508"/>
      <c r="S27" s="507"/>
      <c r="T27" s="507"/>
      <c r="U27" s="507"/>
      <c r="V27" s="507"/>
      <c r="W27" s="507"/>
      <c r="X27" s="507"/>
      <c r="Y27" s="507"/>
      <c r="Z27" s="507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0" t="s">
        <v>205</v>
      </c>
      <c r="B28" s="501">
        <v>65.8</v>
      </c>
      <c r="C28" s="501">
        <v>77.2</v>
      </c>
      <c r="D28" s="501">
        <v>98.6</v>
      </c>
      <c r="E28" s="501">
        <v>102.1</v>
      </c>
      <c r="F28" s="501">
        <v>107.9</v>
      </c>
      <c r="G28" s="501">
        <v>110.2</v>
      </c>
      <c r="H28" s="501">
        <v>110.1</v>
      </c>
      <c r="I28" s="501">
        <v>92.2</v>
      </c>
      <c r="J28" s="501">
        <v>93.8</v>
      </c>
      <c r="K28" s="501">
        <v>96.7</v>
      </c>
      <c r="L28" s="501">
        <v>111.1</v>
      </c>
      <c r="M28" s="501">
        <v>104.1</v>
      </c>
      <c r="N28" s="502">
        <f>SUM(B28:M28)</f>
        <v>1169.8</v>
      </c>
      <c r="O28" s="503">
        <f t="shared" si="0"/>
        <v>117</v>
      </c>
      <c r="P28" s="507"/>
      <c r="Q28" s="508"/>
      <c r="R28" s="508"/>
      <c r="S28" s="507"/>
      <c r="T28" s="507"/>
      <c r="U28" s="507"/>
      <c r="V28" s="507"/>
      <c r="W28" s="507"/>
      <c r="X28" s="507"/>
      <c r="Y28" s="507"/>
      <c r="Z28" s="507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0" t="s">
        <v>217</v>
      </c>
      <c r="B29" s="501">
        <v>86.4</v>
      </c>
      <c r="C29" s="501">
        <v>105.9</v>
      </c>
      <c r="D29" s="501">
        <v>115.8</v>
      </c>
      <c r="E29" s="501">
        <v>124.6</v>
      </c>
      <c r="F29" s="501">
        <v>121.9</v>
      </c>
      <c r="G29" s="501">
        <v>135.4</v>
      </c>
      <c r="H29" s="501">
        <v>137.80000000000001</v>
      </c>
      <c r="I29" s="501">
        <v>127</v>
      </c>
      <c r="J29" s="501">
        <v>126.1</v>
      </c>
      <c r="K29" s="501">
        <v>125.2</v>
      </c>
      <c r="L29" s="501">
        <v>122.8</v>
      </c>
      <c r="M29" s="501">
        <v>110</v>
      </c>
      <c r="N29" s="502">
        <f>SUM(B29:M29)</f>
        <v>1438.8999999999999</v>
      </c>
      <c r="O29" s="503">
        <f t="shared" si="0"/>
        <v>123</v>
      </c>
      <c r="P29" s="507"/>
      <c r="Q29" s="509"/>
      <c r="R29" s="509"/>
      <c r="S29" s="507"/>
      <c r="T29" s="507"/>
      <c r="U29" s="507"/>
      <c r="V29" s="507"/>
      <c r="W29" s="507"/>
      <c r="X29" s="507"/>
      <c r="Y29" s="507"/>
      <c r="Z29" s="50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3" customFormat="1" ht="11.1" customHeight="1">
      <c r="A53" s="510"/>
      <c r="B53" s="511" t="s">
        <v>90</v>
      </c>
      <c r="C53" s="511" t="s">
        <v>91</v>
      </c>
      <c r="D53" s="511" t="s">
        <v>92</v>
      </c>
      <c r="E53" s="511" t="s">
        <v>93</v>
      </c>
      <c r="F53" s="511" t="s">
        <v>94</v>
      </c>
      <c r="G53" s="511" t="s">
        <v>95</v>
      </c>
      <c r="H53" s="511" t="s">
        <v>96</v>
      </c>
      <c r="I53" s="511" t="s">
        <v>97</v>
      </c>
      <c r="J53" s="511" t="s">
        <v>98</v>
      </c>
      <c r="K53" s="511" t="s">
        <v>99</v>
      </c>
      <c r="L53" s="511" t="s">
        <v>100</v>
      </c>
      <c r="M53" s="511" t="s">
        <v>101</v>
      </c>
      <c r="N53" s="512" t="s">
        <v>151</v>
      </c>
      <c r="O53" s="513" t="s">
        <v>153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</row>
    <row r="54" spans="1:48" s="423" customFormat="1" ht="11.1" customHeight="1">
      <c r="A54" s="500" t="s">
        <v>193</v>
      </c>
      <c r="B54" s="501">
        <v>80</v>
      </c>
      <c r="C54" s="501">
        <v>77.400000000000006</v>
      </c>
      <c r="D54" s="501">
        <v>87.1</v>
      </c>
      <c r="E54" s="501">
        <v>87.4</v>
      </c>
      <c r="F54" s="501">
        <v>96.7</v>
      </c>
      <c r="G54" s="501">
        <v>90.8</v>
      </c>
      <c r="H54" s="501">
        <v>85.8</v>
      </c>
      <c r="I54" s="501">
        <v>84.9</v>
      </c>
      <c r="J54" s="501">
        <v>87</v>
      </c>
      <c r="K54" s="501">
        <v>81.599999999999994</v>
      </c>
      <c r="L54" s="501">
        <v>83.3</v>
      </c>
      <c r="M54" s="501">
        <v>73.3</v>
      </c>
      <c r="N54" s="502">
        <f>SUM(B54:M54)/12</f>
        <v>84.60833333333332</v>
      </c>
      <c r="O54" s="503">
        <v>89.5</v>
      </c>
      <c r="P54" s="504"/>
      <c r="Q54" s="505"/>
      <c r="R54" s="505"/>
      <c r="S54" s="504"/>
      <c r="T54" s="504"/>
      <c r="U54" s="504"/>
      <c r="V54" s="504"/>
      <c r="W54" s="504"/>
      <c r="X54" s="504"/>
      <c r="Y54" s="504"/>
      <c r="Z54" s="504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</row>
    <row r="55" spans="1:48" s="423" customFormat="1" ht="11.1" customHeight="1">
      <c r="A55" s="500" t="s">
        <v>196</v>
      </c>
      <c r="B55" s="501">
        <v>80</v>
      </c>
      <c r="C55" s="501">
        <v>84.1</v>
      </c>
      <c r="D55" s="501">
        <v>84.5</v>
      </c>
      <c r="E55" s="501">
        <v>90.6</v>
      </c>
      <c r="F55" s="501">
        <v>100.8</v>
      </c>
      <c r="G55" s="501">
        <v>107.1</v>
      </c>
      <c r="H55" s="501">
        <v>100.5</v>
      </c>
      <c r="I55" s="501">
        <v>87.9</v>
      </c>
      <c r="J55" s="501">
        <v>85</v>
      </c>
      <c r="K55" s="501">
        <v>81.8</v>
      </c>
      <c r="L55" s="501">
        <v>84.8</v>
      </c>
      <c r="M55" s="501">
        <v>80.8</v>
      </c>
      <c r="N55" s="502">
        <f>SUM(B55:M55)/12</f>
        <v>88.99166666666666</v>
      </c>
      <c r="O55" s="503">
        <f t="shared" ref="O55:O57" si="1">ROUND(N55/N54*100,1)</f>
        <v>105.2</v>
      </c>
      <c r="P55" s="504"/>
      <c r="Q55" s="505"/>
      <c r="R55" s="505"/>
      <c r="S55" s="504"/>
      <c r="T55" s="504"/>
      <c r="U55" s="504"/>
      <c r="V55" s="504"/>
      <c r="W55" s="504"/>
      <c r="X55" s="504"/>
      <c r="Y55" s="504"/>
      <c r="Z55" s="504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</row>
    <row r="56" spans="1:48" s="423" customFormat="1" ht="11.1" customHeight="1">
      <c r="A56" s="500" t="s">
        <v>199</v>
      </c>
      <c r="B56" s="501">
        <v>87.5</v>
      </c>
      <c r="C56" s="501">
        <v>86</v>
      </c>
      <c r="D56" s="501">
        <v>88.7</v>
      </c>
      <c r="E56" s="501">
        <v>92</v>
      </c>
      <c r="F56" s="501">
        <v>87.1</v>
      </c>
      <c r="G56" s="501">
        <v>88.8</v>
      </c>
      <c r="H56" s="501">
        <v>85.6</v>
      </c>
      <c r="I56" s="501">
        <v>85.8</v>
      </c>
      <c r="J56" s="501">
        <v>84.5</v>
      </c>
      <c r="K56" s="501">
        <v>89.5</v>
      </c>
      <c r="L56" s="501">
        <v>92.2</v>
      </c>
      <c r="M56" s="501">
        <v>85.7</v>
      </c>
      <c r="N56" s="502">
        <f>SUM(B56:M56)/12</f>
        <v>87.783333333333317</v>
      </c>
      <c r="O56" s="503">
        <f t="shared" si="1"/>
        <v>98.6</v>
      </c>
      <c r="P56" s="504"/>
      <c r="Q56" s="505"/>
      <c r="R56" s="505"/>
      <c r="S56" s="504"/>
      <c r="T56" s="504"/>
      <c r="U56" s="504"/>
      <c r="V56" s="504"/>
      <c r="W56" s="504"/>
      <c r="X56" s="504"/>
      <c r="Y56" s="504"/>
      <c r="Z56" s="504"/>
      <c r="AA56" s="506"/>
    </row>
    <row r="57" spans="1:48" s="423" customFormat="1" ht="11.1" customHeight="1">
      <c r="A57" s="500" t="s">
        <v>205</v>
      </c>
      <c r="B57" s="501">
        <v>84</v>
      </c>
      <c r="C57" s="501">
        <v>84.8</v>
      </c>
      <c r="D57" s="501">
        <v>92.1</v>
      </c>
      <c r="E57" s="501">
        <v>91.6</v>
      </c>
      <c r="F57" s="501">
        <v>101.2</v>
      </c>
      <c r="G57" s="501">
        <v>98.3</v>
      </c>
      <c r="H57" s="501">
        <v>99.7</v>
      </c>
      <c r="I57" s="501">
        <v>93.7</v>
      </c>
      <c r="J57" s="501">
        <v>97.1</v>
      </c>
      <c r="K57" s="501">
        <v>93.4</v>
      </c>
      <c r="L57" s="501">
        <v>102.6</v>
      </c>
      <c r="M57" s="501">
        <v>94.6</v>
      </c>
      <c r="N57" s="502">
        <f>SUM(B57:M57)/12</f>
        <v>94.424999999999997</v>
      </c>
      <c r="O57" s="503">
        <f t="shared" si="1"/>
        <v>107.6</v>
      </c>
      <c r="P57" s="504"/>
      <c r="Q57" s="505"/>
      <c r="R57" s="505"/>
      <c r="S57" s="504"/>
      <c r="T57" s="504"/>
      <c r="U57" s="504"/>
      <c r="V57" s="504"/>
      <c r="W57" s="504"/>
      <c r="X57" s="504"/>
      <c r="Y57" s="504"/>
      <c r="Z57" s="504"/>
      <c r="AA57" s="506"/>
    </row>
    <row r="58" spans="1:48" s="216" customFormat="1" ht="11.1" customHeight="1">
      <c r="A58" s="10" t="s">
        <v>217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>
        <v>131.30000000000001</v>
      </c>
      <c r="J58" s="219">
        <v>130.1</v>
      </c>
      <c r="K58" s="219">
        <v>132.19999999999999</v>
      </c>
      <c r="L58" s="219">
        <v>134.30000000000001</v>
      </c>
      <c r="M58" s="219">
        <v>124.2</v>
      </c>
      <c r="N58" s="293">
        <f>SUM(B58:M58)/12</f>
        <v>118.075</v>
      </c>
      <c r="O58" s="503">
        <v>124.2</v>
      </c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8" si="2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2"/>
        <v>94.941666666666663</v>
      </c>
      <c r="O85" s="298">
        <f t="shared" ref="O85:O88" si="3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2"/>
        <v>94.866666666666674</v>
      </c>
      <c r="O86" s="298">
        <f t="shared" si="3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2"/>
        <v>102.89999999999999</v>
      </c>
      <c r="O87" s="298">
        <f t="shared" si="3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>
        <v>91.3</v>
      </c>
      <c r="M88" s="212">
        <v>89</v>
      </c>
      <c r="N88" s="292">
        <f t="shared" si="2"/>
        <v>102.07499999999999</v>
      </c>
      <c r="O88" s="298">
        <f t="shared" si="3"/>
        <v>99.2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opLeftCell="A46" workbookViewId="0">
      <selection activeCell="R88" sqref="R88"/>
    </sheetView>
  </sheetViews>
  <sheetFormatPr defaultRowHeight="9.9499999999999993" customHeight="1"/>
  <cols>
    <col min="1" max="1" width="8" style="515" customWidth="1"/>
    <col min="2" max="13" width="6.125" style="515" customWidth="1"/>
    <col min="14" max="26" width="7.625" style="515" customWidth="1"/>
    <col min="27" max="16384" width="9" style="515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3">
        <f>SUM(B25:M25)</f>
        <v>104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196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3">
        <f>SUM(B26:M26)</f>
        <v>101</v>
      </c>
      <c r="O26" s="288">
        <f>ROUND(N26/N25*100,1)</f>
        <v>97.1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199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5">
        <f>SUM(B27:M27)</f>
        <v>99.9</v>
      </c>
      <c r="O27" s="288">
        <f t="shared" ref="O27:O29" si="0">ROUND(N27/N26*100,1)</f>
        <v>98.9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205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3">
        <f>SUM(B28:M28)</f>
        <v>117.00000000000001</v>
      </c>
      <c r="O28" s="288">
        <f t="shared" si="0"/>
        <v>117.1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>
        <v>12.7</v>
      </c>
      <c r="J29" s="219">
        <v>12.6</v>
      </c>
      <c r="K29" s="219">
        <v>12.5</v>
      </c>
      <c r="L29" s="219">
        <v>12.3</v>
      </c>
      <c r="M29" s="219">
        <v>11</v>
      </c>
      <c r="N29" s="293">
        <f>SUM(B29:M29)</f>
        <v>143.9</v>
      </c>
      <c r="O29" s="288">
        <f t="shared" si="0"/>
        <v>123</v>
      </c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7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3">
        <f>SUM(B54:M54)/12</f>
        <v>8.4583333333333339</v>
      </c>
      <c r="O54" s="288">
        <v>89.5</v>
      </c>
      <c r="P54" s="226"/>
      <c r="Q54" s="393"/>
      <c r="R54" s="393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196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3">
        <f>SUM(B55:M55)/12</f>
        <v>8.9166666666666661</v>
      </c>
      <c r="O55" s="288">
        <f t="shared" ref="O55:O57" si="1">ROUND(N55/N54*100,1)</f>
        <v>105.4</v>
      </c>
      <c r="P55" s="226"/>
      <c r="Q55" s="393"/>
      <c r="R55" s="393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199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3">
        <f>SUM(B56:M56)/12</f>
        <v>8.7833333333333332</v>
      </c>
      <c r="O56" s="288">
        <f t="shared" si="1"/>
        <v>98.5</v>
      </c>
      <c r="P56" s="226"/>
      <c r="Q56" s="393"/>
      <c r="R56" s="393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205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3">
        <f>SUM(B57:M57)/12</f>
        <v>9.4500000000000011</v>
      </c>
      <c r="O57" s="288">
        <f t="shared" si="1"/>
        <v>107.6</v>
      </c>
      <c r="P57" s="226"/>
      <c r="Q57" s="393"/>
      <c r="R57" s="393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217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>
        <v>13.1</v>
      </c>
      <c r="J58" s="219">
        <v>13</v>
      </c>
      <c r="K58" s="219">
        <v>13.2</v>
      </c>
      <c r="L58" s="219">
        <v>13.4</v>
      </c>
      <c r="M58" s="219">
        <v>12.4</v>
      </c>
      <c r="N58" s="293">
        <f>SUM(B58:M58)/12</f>
        <v>11.799999999999999</v>
      </c>
      <c r="O58" s="288">
        <f t="shared" ref="O58" si="2">ROUND(N58/N57*100,1)</f>
        <v>124.9</v>
      </c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8" si="3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3"/>
        <v>94.941666666666663</v>
      </c>
      <c r="O85" s="298">
        <f t="shared" ref="O85:O88" si="4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3"/>
        <v>94.866666666666674</v>
      </c>
      <c r="O86" s="298">
        <f t="shared" si="4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3"/>
        <v>102.89999999999999</v>
      </c>
      <c r="O87" s="298">
        <f t="shared" si="4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>
        <v>94.7</v>
      </c>
      <c r="L88" s="212">
        <v>91.3</v>
      </c>
      <c r="M88" s="212">
        <v>89</v>
      </c>
      <c r="N88" s="292">
        <f t="shared" si="3"/>
        <v>102.07499999999999</v>
      </c>
      <c r="O88" s="298">
        <f t="shared" si="4"/>
        <v>99.2</v>
      </c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opLeftCell="A43" workbookViewId="0">
      <selection activeCell="O59" sqref="O59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7" width="7.625" style="318" customWidth="1"/>
    <col min="28" max="16384" width="9" style="318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19"/>
      <c r="O14" s="319"/>
    </row>
    <row r="17" spans="1:48" ht="9.9499999999999993" customHeight="1">
      <c r="O17" s="319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19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19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3">
        <v>15.2</v>
      </c>
      <c r="N25" s="293">
        <f>SUM(B25:M25)</f>
        <v>179.29999999999995</v>
      </c>
      <c r="O25" s="288">
        <v>96.9</v>
      </c>
      <c r="P25" s="222"/>
      <c r="Q25" s="393"/>
      <c r="R25" s="393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3">
        <v>14.9</v>
      </c>
      <c r="N26" s="293">
        <f>SUM(B26:M26)</f>
        <v>189.99999999999997</v>
      </c>
      <c r="O26" s="288">
        <f>SUM(N26/N25)*100</f>
        <v>105.96765197992192</v>
      </c>
      <c r="P26" s="222"/>
      <c r="Q26" s="393"/>
      <c r="R26" s="393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199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3">
        <v>15.1</v>
      </c>
      <c r="N27" s="396">
        <f>SUM(B27:M27)</f>
        <v>181.09999999999997</v>
      </c>
      <c r="O27" s="288">
        <f>SUM(N27/N26)*100</f>
        <v>95.315789473684205</v>
      </c>
      <c r="P27" s="222"/>
      <c r="Q27" s="393"/>
      <c r="R27" s="393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205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3">
        <v>14.8</v>
      </c>
      <c r="N28" s="396">
        <f>SUM(B28:M28)</f>
        <v>175.50000000000003</v>
      </c>
      <c r="O28" s="288">
        <f>SUM(N28/N27)*100</f>
        <v>96.907785753727254</v>
      </c>
      <c r="P28" s="222"/>
      <c r="Q28" s="393"/>
      <c r="R28" s="393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>
        <v>15</v>
      </c>
      <c r="J29" s="219">
        <v>17.8</v>
      </c>
      <c r="K29" s="219">
        <v>16.899999999999999</v>
      </c>
      <c r="L29" s="219">
        <v>15.7</v>
      </c>
      <c r="M29" s="463">
        <v>15.7</v>
      </c>
      <c r="N29" s="396">
        <f>SUM(B29:M29)</f>
        <v>191</v>
      </c>
      <c r="O29" s="288">
        <f>SUM(N29/N28)*100</f>
        <v>108.83190883190881</v>
      </c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9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3">
        <f t="shared" ref="N54:N58" si="0">SUM(B54:M54)/12</f>
        <v>23.216666666666669</v>
      </c>
      <c r="O54" s="288">
        <v>92.1</v>
      </c>
      <c r="P54" s="222"/>
      <c r="Q54" s="404"/>
      <c r="R54" s="404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3">
        <f t="shared" si="0"/>
        <v>22.483333333333334</v>
      </c>
      <c r="O55" s="288">
        <v>97</v>
      </c>
      <c r="P55" s="222"/>
      <c r="Q55" s="404"/>
      <c r="R55" s="404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199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3">
        <f t="shared" si="0"/>
        <v>21.733333333333334</v>
      </c>
      <c r="O56" s="288">
        <v>96.4</v>
      </c>
      <c r="P56" s="222"/>
      <c r="Q56" s="404"/>
      <c r="R56" s="404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205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3">
        <f t="shared" si="0"/>
        <v>22.141666666666666</v>
      </c>
      <c r="O57" s="288">
        <v>101.8</v>
      </c>
      <c r="P57" s="222"/>
      <c r="Q57" s="404"/>
      <c r="R57" s="404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>
        <v>22.8</v>
      </c>
      <c r="J58" s="219">
        <v>23.7</v>
      </c>
      <c r="K58" s="219">
        <v>24.1</v>
      </c>
      <c r="L58" s="219">
        <v>24.6</v>
      </c>
      <c r="M58" s="219">
        <v>24.6</v>
      </c>
      <c r="N58" s="293">
        <f t="shared" si="0"/>
        <v>23.383333333333336</v>
      </c>
      <c r="O58" s="288">
        <v>105.9</v>
      </c>
      <c r="P58" s="222"/>
      <c r="Q58" s="404"/>
      <c r="R58" s="404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2">
        <f t="shared" ref="N84:N88" si="1">SUM(B84:M84)/12</f>
        <v>64.983333333333334</v>
      </c>
      <c r="O84" s="212">
        <v>105.8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2">
        <f t="shared" si="1"/>
        <v>70.308333333333337</v>
      </c>
      <c r="O85" s="212">
        <f t="shared" ref="O85:O87" si="2">ROUND(N85/N84*100,1)</f>
        <v>108.2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199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2">
        <f t="shared" si="1"/>
        <v>69.575000000000003</v>
      </c>
      <c r="O86" s="212">
        <f t="shared" si="2"/>
        <v>99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205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2">
        <f t="shared" si="1"/>
        <v>65.933333333333323</v>
      </c>
      <c r="O87" s="212">
        <f t="shared" si="2"/>
        <v>94.8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>
        <v>66</v>
      </c>
      <c r="J88" s="210">
        <v>74.900000000000006</v>
      </c>
      <c r="K88" s="210">
        <v>69.900000000000006</v>
      </c>
      <c r="L88" s="210">
        <v>63.4</v>
      </c>
      <c r="M88" s="210">
        <v>63.8</v>
      </c>
      <c r="N88" s="292">
        <f t="shared" si="1"/>
        <v>67.99166666666666</v>
      </c>
      <c r="O88" s="212">
        <v>103.2</v>
      </c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9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2018-02-06T00:02:51Z</cp:lastPrinted>
  <dcterms:created xsi:type="dcterms:W3CDTF">2004-08-12T01:21:30Z</dcterms:created>
  <dcterms:modified xsi:type="dcterms:W3CDTF">2018-02-06T00:04:27Z</dcterms:modified>
</cp:coreProperties>
</file>