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drawings/drawing21.xml" ContentType="application/vnd.openxmlformats-officedocument.drawingml.chartshapes+xml"/>
  <Override PartName="/xl/charts/chart26.xml" ContentType="application/vnd.openxmlformats-officedocument.drawingml.chart+xml"/>
  <Override PartName="/xl/drawings/drawing22.xml" ContentType="application/vnd.openxmlformats-officedocument.drawingml.chartshapes+xml"/>
  <Override PartName="/xl/charts/chart2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8.xml" ContentType="application/vnd.openxmlformats-officedocument.drawingml.chart+xml"/>
  <Override PartName="/xl/drawings/drawing25.xml" ContentType="application/vnd.openxmlformats-officedocument.drawingml.chartshapes+xml"/>
  <Override PartName="/xl/charts/chart29.xml" ContentType="application/vnd.openxmlformats-officedocument.drawingml.chart+xml"/>
  <Override PartName="/xl/drawings/drawing26.xml" ContentType="application/vnd.openxmlformats-officedocument.drawingml.chartshapes+xml"/>
  <Override PartName="/xl/charts/chart30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drawings/drawing29.xml" ContentType="application/vnd.openxmlformats-officedocument.drawingml.chartshapes+xml"/>
  <Override PartName="/xl/charts/chart32.xml" ContentType="application/vnd.openxmlformats-officedocument.drawingml.chart+xml"/>
  <Override PartName="/xl/drawings/drawing30.xml" ContentType="application/vnd.openxmlformats-officedocument.drawingml.chartshapes+xml"/>
  <Override PartName="/xl/charts/chart33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34.xml" ContentType="application/vnd.openxmlformats-officedocument.drawingml.chart+xml"/>
  <Override PartName="/xl/drawings/drawing33.xml" ContentType="application/vnd.openxmlformats-officedocument.drawingml.chartshapes+xml"/>
  <Override PartName="/xl/charts/chart35.xml" ContentType="application/vnd.openxmlformats-officedocument.drawingml.chart+xml"/>
  <Override PartName="/xl/drawings/drawing34.xml" ContentType="application/vnd.openxmlformats-officedocument.drawingml.chartshapes+xml"/>
  <Override PartName="/xl/charts/chart36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7.xml" ContentType="application/vnd.openxmlformats-officedocument.drawingml.chart+xml"/>
  <Override PartName="/xl/drawings/drawing37.xml" ContentType="application/vnd.openxmlformats-officedocument.drawingml.chartshapes+xml"/>
  <Override PartName="/xl/charts/chart38.xml" ContentType="application/vnd.openxmlformats-officedocument.drawingml.chart+xml"/>
  <Override PartName="/xl/drawings/drawing38.xml" ContentType="application/vnd.openxmlformats-officedocument.drawingml.chartshapes+xml"/>
  <Override PartName="/xl/charts/chart39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43.xml" ContentType="application/vnd.openxmlformats-officedocument.drawingml.chart+xml"/>
  <Override PartName="/xl/drawings/drawing45.xml" ContentType="application/vnd.openxmlformats-officedocument.drawingml.chartshapes+xml"/>
  <Override PartName="/xl/charts/chart44.xml" ContentType="application/vnd.openxmlformats-officedocument.drawingml.chart+xml"/>
  <Override PartName="/xl/drawings/drawing46.xml" ContentType="application/vnd.openxmlformats-officedocument.drawingml.chartshapes+xml"/>
  <Override PartName="/xl/charts/chart45.xml" ContentType="application/vnd.openxmlformats-officedocument.drawingml.chart+xml"/>
  <Override PartName="/xl/drawings/drawing4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国持作業\統計\統計作成\HP用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'!$A$1:$O$74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D56" i="44" l="1"/>
  <c r="D55" i="13" l="1"/>
  <c r="L12" i="41" l="1"/>
  <c r="L13" i="41"/>
  <c r="L14" i="41"/>
  <c r="L15" i="41"/>
  <c r="L16" i="41"/>
  <c r="L11" i="41"/>
  <c r="H44" i="15" l="1"/>
  <c r="C55" i="44" l="1"/>
  <c r="J43" i="7" l="1"/>
  <c r="N87" i="56" l="1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O27" i="56"/>
  <c r="N27" i="56"/>
  <c r="N26" i="56"/>
  <c r="O26" i="56" s="1"/>
  <c r="N25" i="56"/>
  <c r="N87" i="55" l="1"/>
  <c r="O87" i="55" s="1"/>
  <c r="N86" i="55"/>
  <c r="O86" i="55" s="1"/>
  <c r="N85" i="55"/>
  <c r="O85" i="55" s="1"/>
  <c r="N84" i="55"/>
  <c r="N57" i="55"/>
  <c r="N56" i="55"/>
  <c r="N55" i="55"/>
  <c r="N54" i="55"/>
  <c r="N28" i="55"/>
  <c r="O28" i="55" s="1"/>
  <c r="N27" i="55"/>
  <c r="O27" i="55" s="1"/>
  <c r="N26" i="55"/>
  <c r="O26" i="55" s="1"/>
  <c r="N25" i="55"/>
  <c r="N84" i="51" l="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7" i="54"/>
  <c r="O58" i="54"/>
  <c r="O59" i="54"/>
  <c r="N57" i="54"/>
  <c r="N58" i="54"/>
  <c r="N59" i="54"/>
  <c r="N27" i="54"/>
  <c r="N28" i="54"/>
  <c r="N29" i="54"/>
  <c r="N26" i="54"/>
  <c r="N17" i="46"/>
  <c r="N86" i="54"/>
  <c r="N56" i="54"/>
  <c r="N89" i="54" l="1"/>
  <c r="N88" i="54"/>
  <c r="N87" i="54"/>
  <c r="O87" i="54" s="1"/>
  <c r="O28" i="54"/>
  <c r="O27" i="54"/>
  <c r="O88" i="54" l="1"/>
  <c r="O89" i="54"/>
  <c r="O29" i="54"/>
  <c r="D26" i="8" l="1"/>
  <c r="H44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O86" i="51" s="1"/>
  <c r="N87" i="51"/>
  <c r="N55" i="48"/>
  <c r="N56" i="48"/>
  <c r="D62" i="15"/>
  <c r="M8" i="41"/>
  <c r="L17" i="41" s="1"/>
  <c r="N55" i="5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O27" i="48" s="1"/>
  <c r="N26" i="48"/>
  <c r="O26" i="48"/>
  <c r="N74" i="47"/>
  <c r="N73" i="47"/>
  <c r="O73" i="47" s="1"/>
  <c r="N72" i="47"/>
  <c r="O72" i="47" s="1"/>
  <c r="N46" i="47"/>
  <c r="N45" i="47"/>
  <c r="N44" i="47"/>
  <c r="N22" i="47"/>
  <c r="N21" i="47"/>
  <c r="N20" i="47"/>
  <c r="O20" i="47"/>
  <c r="N69" i="46"/>
  <c r="N68" i="46"/>
  <c r="N67" i="46"/>
  <c r="O67" i="46" s="1"/>
  <c r="N45" i="46"/>
  <c r="N44" i="46"/>
  <c r="N43" i="46"/>
  <c r="O43" i="46" s="1"/>
  <c r="N20" i="46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6" i="49" l="1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D62" i="44" l="1"/>
  <c r="E62" i="44"/>
  <c r="K49" i="44"/>
  <c r="I47" i="44"/>
  <c r="D61" i="44" s="1"/>
  <c r="I46" i="44"/>
  <c r="D60" i="44" s="1"/>
  <c r="I45" i="44"/>
  <c r="D59" i="44" s="1"/>
  <c r="I44" i="44"/>
  <c r="D58" i="44" s="1"/>
  <c r="I43" i="44"/>
  <c r="D57" i="44" s="1"/>
  <c r="I42" i="44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59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L4" i="41"/>
  <c r="N13" i="41" s="1"/>
  <c r="L5" i="41"/>
  <c r="N14" i="41" s="1"/>
  <c r="L6" i="41"/>
  <c r="N15" i="41" s="1"/>
  <c r="L7" i="41"/>
  <c r="N16" i="41" s="1"/>
  <c r="J8" i="41"/>
  <c r="O12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C22" i="13"/>
  <c r="F21" i="19"/>
  <c r="F22" i="19"/>
  <c r="F23" i="19"/>
  <c r="F24" i="19"/>
  <c r="F25" i="19"/>
  <c r="F26" i="19"/>
  <c r="F27" i="19"/>
  <c r="F28" i="19"/>
  <c r="F29" i="19"/>
  <c r="F30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D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D63" i="7"/>
  <c r="O14" i="41" l="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C65" i="13"/>
  <c r="F65" i="13" s="1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3" i="15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<sst xmlns="http://schemas.openxmlformats.org/spreadsheetml/2006/main" count="1320" uniqueCount="234">
  <si>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</si>
  <si>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</si>
  <si>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</si>
  <si>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</si>
  <si>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</si>
  <si>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</si>
  <si>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</si>
  <si>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</si>
  <si>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</si>
  <si>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</si>
  <si>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</si>
  <si>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</si>
  <si>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</si>
  <si>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</si>
  <si>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</si>
  <si>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</si>
  <si>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</si>
  <si>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</si>
  <si>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</si>
  <si>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</si>
  <si>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</si>
  <si>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</si>
  <si>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</si>
  <si>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</si>
  <si>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</si>
  <si>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</si>
  <si>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</si>
  <si>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</si>
  <si>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</si>
  <si>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</si>
  <si>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</si>
  <si>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</si>
  <si>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</si>
  <si>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</si>
  <si>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</si>
  <si>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</si>
  <si>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</si>
  <si>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</si>
  <si>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</si>
  <si>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</si>
  <si>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</si>
  <si>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</si>
  <si>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</si>
  <si>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</si>
  <si>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</si>
  <si>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</si>
  <si>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</si>
  <si>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</si>
  <si>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</si>
  <si>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</si>
  <si>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</si>
  <si>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</si>
  <si>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</si>
  <si>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</si>
  <si>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</si>
  <si>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</si>
  <si>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</si>
  <si>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</si>
  <si>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</si>
  <si>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</si>
  <si>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</si>
  <si>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</si>
  <si>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</si>
  <si>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</si>
  <si>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</si>
  <si>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</si>
  <si>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</si>
  <si>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</si>
  <si>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</si>
  <si>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</si>
  <si>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</si>
  <si>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</si>
  <si>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</si>
  <si>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</si>
  <si>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</si>
  <si>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</si>
  <si>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</si>
  <si>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</si>
  <si>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</si>
  <si>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</si>
  <si>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</si>
  <si>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</si>
  <si>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</si>
  <si>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</si>
  <si>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</si>
  <si>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</si>
  <si>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</si>
  <si>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</si>
  <si>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</si>
  <si>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</si>
  <si>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</si>
  <si>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</si>
  <si>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</si>
  <si>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</si>
  <si>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</si>
  <si>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</si>
  <si>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</si>
  <si>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</si>
  <si>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</si>
  <si>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</si>
  <si>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</si>
  <si>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</si>
  <si>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</si>
  <si>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</si>
  <si>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</si>
  <si>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</si>
  <si>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</si>
  <si>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</si>
  <si>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</si>
  <si>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</si>
  <si>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</si>
  <si>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</si>
  <si>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</si>
  <si>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</si>
  <si>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</si>
  <si>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</si>
  <si>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</si>
  <si>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</si>
  <si>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</si>
  <si>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</si>
  <si>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</si>
  <si>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平成19年</t>
    <rPh sb="0" eb="2">
      <t>ヘイセイ</t>
    </rPh>
    <rPh sb="4" eb="5">
      <t>ネン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</si>
  <si>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</si>
  <si>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</si>
  <si>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</si>
  <si>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</si>
  <si>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</si>
  <si>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</si>
  <si>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</si>
  <si>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</si>
  <si>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</si>
  <si>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</si>
  <si>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t>平成20年</t>
    <rPh sb="0" eb="2">
      <t>ヘイセイ</t>
    </rPh>
    <rPh sb="4" eb="5">
      <t>ネン</t>
    </rPh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</si>
  <si>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</si>
  <si>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</si>
  <si>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</si>
  <si>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</si>
  <si>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</si>
  <si>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</si>
  <si>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</si>
  <si>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</si>
  <si>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</si>
  <si>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</si>
  <si>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</si>
  <si>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</si>
  <si>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</si>
  <si>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</si>
  <si>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</si>
  <si>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</si>
  <si>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</si>
  <si>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</si>
  <si>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</si>
  <si>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</si>
  <si>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</si>
  <si>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</si>
  <si>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</si>
  <si>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</si>
  <si>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</si>
  <si>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</si>
  <si>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</si>
  <si>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非鉄金属</t>
    <rPh sb="0" eb="2">
      <t>ヒテツ</t>
    </rPh>
    <rPh sb="2" eb="4">
      <t>キンゾク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</si>
  <si>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</si>
  <si>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</si>
  <si>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</si>
  <si>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</si>
  <si>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</si>
  <si>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</si>
  <si>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</si>
  <si>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</si>
  <si>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</si>
  <si>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</si>
  <si>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</si>
  <si>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</si>
  <si>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</si>
  <si>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</si>
  <si>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</si>
  <si>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</si>
  <si>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</si>
  <si>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</si>
  <si>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</si>
  <si>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</si>
  <si>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</si>
  <si>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</si>
  <si>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</si>
  <si>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</si>
  <si>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</si>
  <si>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</si>
  <si>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</si>
  <si>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</si>
  <si>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</si>
  <si>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</si>
  <si>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</si>
  <si>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</si>
  <si>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</si>
  <si>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</si>
  <si>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</si>
  <si>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</si>
  <si>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</si>
  <si>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</si>
  <si>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</si>
  <si>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</si>
  <si>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</si>
  <si>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</si>
  <si>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>11，328 ㎡</t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</si>
  <si>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</si>
  <si>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</si>
  <si>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28年（値）</t>
    <rPh sb="2" eb="3">
      <t>ネン</t>
    </rPh>
    <rPh sb="4" eb="5">
      <t>アタイ</t>
    </rPh>
    <phoneticPr fontId="2"/>
  </si>
  <si>
    <t>28年（％）</t>
    <rPh sb="2" eb="3">
      <t>ネン</t>
    </rPh>
    <phoneticPr fontId="2"/>
  </si>
  <si>
    <t>平成28年</t>
    <rPh sb="0" eb="2">
      <t>ヘイセイ</t>
    </rPh>
    <rPh sb="4" eb="5">
      <t>ネン</t>
    </rPh>
    <phoneticPr fontId="14"/>
  </si>
  <si>
    <t>28年</t>
    <rPh sb="2" eb="3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</si>
  <si>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</si>
  <si>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</si>
  <si>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</si>
  <si>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</si>
  <si>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</si>
  <si>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</si>
  <si>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その他の日用品</t>
    <rPh sb="2" eb="3">
      <t>タ</t>
    </rPh>
    <rPh sb="4" eb="7">
      <t>ニチヨウヒン</t>
    </rPh>
    <phoneticPr fontId="2"/>
  </si>
  <si>
    <t>平成29年</t>
    <rPh sb="0" eb="2">
      <t>ヘイセイ</t>
    </rPh>
    <rPh sb="4" eb="5">
      <t>ネン</t>
    </rPh>
    <phoneticPr fontId="2"/>
  </si>
  <si>
    <t>29年（値）</t>
    <rPh sb="2" eb="3">
      <t>ネン</t>
    </rPh>
    <rPh sb="4" eb="5">
      <t>アタイ</t>
    </rPh>
    <phoneticPr fontId="2"/>
  </si>
  <si>
    <t>29年（％）</t>
    <rPh sb="2" eb="3">
      <t>ネン</t>
    </rPh>
    <phoneticPr fontId="2"/>
  </si>
  <si>
    <t>平成29年</t>
    <rPh sb="0" eb="2">
      <t>ヘイセイ</t>
    </rPh>
    <rPh sb="4" eb="5">
      <t>ネン</t>
    </rPh>
    <phoneticPr fontId="14"/>
  </si>
  <si>
    <t>29年</t>
    <rPh sb="2" eb="3">
      <t>ネン</t>
    </rPh>
    <phoneticPr fontId="2"/>
  </si>
  <si>
    <t>(12月実績）</t>
    <rPh sb="3" eb="4">
      <t>ガツ</t>
    </rPh>
    <rPh sb="4" eb="6">
      <t>ジッセキ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</si>
  <si>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</si>
  <si>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米</t>
    <rPh sb="0" eb="1">
      <t>コメ</t>
    </rPh>
    <phoneticPr fontId="2"/>
  </si>
  <si>
    <t>2，987　㎡</t>
    <phoneticPr fontId="2"/>
  </si>
  <si>
    <t>40品目合計</t>
    <rPh sb="2" eb="4">
      <t>ヒンモク</t>
    </rPh>
    <rPh sb="4" eb="6">
      <t>ゴウケイ</t>
    </rPh>
    <phoneticPr fontId="2"/>
  </si>
  <si>
    <t>平成29年11月</t>
    <rPh sb="0" eb="2">
      <t>ヘイセイ</t>
    </rPh>
    <rPh sb="4" eb="5">
      <t>ネン</t>
    </rPh>
    <rPh sb="7" eb="8">
      <t>ガツ</t>
    </rPh>
    <phoneticPr fontId="2"/>
  </si>
  <si>
    <t>平成29年11月所管面（1～3類）</t>
    <rPh sb="0" eb="2">
      <t>ヘイセイ</t>
    </rPh>
    <rPh sb="4" eb="5">
      <t>ネン</t>
    </rPh>
    <rPh sb="7" eb="8">
      <t>ガツ</t>
    </rPh>
    <rPh sb="8" eb="10">
      <t>ショカン</t>
    </rPh>
    <rPh sb="10" eb="11">
      <t>メン</t>
    </rPh>
    <rPh sb="15" eb="16">
      <t>ルイ</t>
    </rPh>
    <phoneticPr fontId="2"/>
  </si>
  <si>
    <r>
      <t>81，449 m</t>
    </r>
    <r>
      <rPr>
        <sz val="8"/>
        <rFont val="ＭＳ Ｐゴシック"/>
        <family val="3"/>
        <charset val="128"/>
      </rPr>
      <t>3</t>
    </r>
    <phoneticPr fontId="2"/>
  </si>
  <si>
    <t>8，837 ㎡</t>
    <phoneticPr fontId="2"/>
  </si>
  <si>
    <t>　　　　　　　　　　　　　　　　平成29年11月末上位10品目入庫高(県合計）      　　　　　　　　静岡県倉庫協会</t>
    <rPh sb="35" eb="36">
      <t>ケン</t>
    </rPh>
    <rPh sb="36" eb="38">
      <t>ゴウケイ</t>
    </rPh>
    <rPh sb="53" eb="56">
      <t>シズオカケン</t>
    </rPh>
    <rPh sb="56" eb="58">
      <t>ソウコ</t>
    </rPh>
    <rPh sb="58" eb="59">
      <t>キョウ</t>
    </rPh>
    <rPh sb="59" eb="60">
      <t>カイ</t>
    </rPh>
    <phoneticPr fontId="2"/>
  </si>
  <si>
    <t>　　　　　　　　　　　　平成29年11月末上位１０品目保管残高（県合計）　　　　　　　　　  　静岡県倉庫協会</t>
    <rPh sb="12" eb="14">
      <t>ヘイセイ</t>
    </rPh>
    <rPh sb="16" eb="17">
      <t>ネン</t>
    </rPh>
    <rPh sb="19" eb="21">
      <t>ガツマツ</t>
    </rPh>
    <rPh sb="20" eb="21">
      <t>マツ</t>
    </rPh>
    <rPh sb="21" eb="23">
      <t>ジョウイ</t>
    </rPh>
    <rPh sb="25" eb="27">
      <t>ヒンモク</t>
    </rPh>
    <rPh sb="27" eb="29">
      <t>ホカン</t>
    </rPh>
    <rPh sb="29" eb="31">
      <t>ザンダカ</t>
    </rPh>
    <rPh sb="32" eb="33">
      <t>ケン</t>
    </rPh>
    <rPh sb="33" eb="35">
      <t>ゴウケイ</t>
    </rPh>
    <rPh sb="48" eb="51">
      <t>シズオカケン</t>
    </rPh>
    <rPh sb="51" eb="53">
      <t>ソウコ</t>
    </rPh>
    <rPh sb="53" eb="54">
      <t>キョウ</t>
    </rPh>
    <rPh sb="54" eb="55">
      <t>カイ</t>
    </rPh>
    <phoneticPr fontId="2"/>
  </si>
  <si>
    <t>（平成29年11月分倉庫統計）</t>
    <rPh sb="1" eb="3">
      <t>ヘイセイ</t>
    </rPh>
    <rPh sb="5" eb="6">
      <t>ネン</t>
    </rPh>
    <rPh sb="8" eb="9">
      <t>７ガツ</t>
    </rPh>
    <rPh sb="9" eb="10">
      <t>ブン</t>
    </rPh>
    <rPh sb="10" eb="12">
      <t>ソウコ</t>
    </rPh>
    <rPh sb="12" eb="14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</si>
</sst>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69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38" fontId="0" fillId="4" borderId="5" xfId="0" applyNumberFormat="1" applyFill="1" applyBorder="1"/>
    <xf numFmtId="0" fontId="1" fillId="0" borderId="1" xfId="0" applyFont="1" applyBorder="1" applyAlignment="1">
      <alignment horizontal="left"/>
    </xf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0" fillId="3" borderId="1" xfId="1" applyFont="1" applyFill="1" applyBorder="1"/>
    <xf numFmtId="38" fontId="1" fillId="3" borderId="1" xfId="1" applyFon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38" fontId="41" fillId="22" borderId="1" xfId="1" applyFont="1" applyFill="1" applyBorder="1"/>
    <xf numFmtId="38" fontId="41" fillId="22" borderId="11" xfId="1" applyFont="1" applyFill="1" applyBorder="1"/>
    <xf numFmtId="38" fontId="41" fillId="22" borderId="12" xfId="1" applyFont="1" applyFill="1" applyBorder="1"/>
    <xf numFmtId="38" fontId="41" fillId="22" borderId="31" xfId="1" applyFont="1" applyFill="1" applyBorder="1"/>
    <xf numFmtId="38" fontId="1" fillId="0" borderId="21" xfId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38" fontId="41" fillId="22" borderId="2" xfId="1" applyFont="1" applyFill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38" fontId="1" fillId="0" borderId="9" xfId="1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38" fontId="1" fillId="0" borderId="40" xfId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1" fillId="0" borderId="47" xfId="1" applyFill="1" applyBorder="1"/>
    <xf numFmtId="179" fontId="1" fillId="0" borderId="11" xfId="1" applyNumberFormat="1" applyBorder="1"/>
    <xf numFmtId="179" fontId="0" fillId="0" borderId="42" xfId="1" applyNumberFormat="1" applyFont="1" applyBorder="1"/>
    <xf numFmtId="0" fontId="1" fillId="0" borderId="39" xfId="0" applyFont="1" applyBorder="1"/>
    <xf numFmtId="38" fontId="1" fillId="0" borderId="40" xfId="1" applyBorder="1"/>
    <xf numFmtId="38" fontId="1" fillId="0" borderId="38" xfId="1" applyFill="1" applyBorder="1"/>
    <xf numFmtId="38" fontId="1" fillId="0" borderId="10" xfId="1" applyFont="1" applyFill="1" applyBorder="1"/>
    <xf numFmtId="38" fontId="0" fillId="0" borderId="9" xfId="1" applyFont="1" applyBorder="1"/>
    <xf numFmtId="38" fontId="1" fillId="0" borderId="39" xfId="1" applyBorder="1"/>
    <xf numFmtId="38" fontId="1" fillId="0" borderId="43" xfId="1" applyBorder="1"/>
    <xf numFmtId="38" fontId="1" fillId="0" borderId="21" xfId="1" applyBorder="1"/>
    <xf numFmtId="38" fontId="0" fillId="0" borderId="21" xfId="1" applyFont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F99FF"/>
      <color rgb="FFFFCCFF"/>
      <color rgb="FFFC08F0"/>
      <color rgb="FF00CC66"/>
      <color rgb="FFC00000"/>
      <color rgb="FFFFFFCC"/>
      <color rgb="FFCC0000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8287112561174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177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104404567699836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6917389906782383"/>
                  <c:y val="0.1674823273518216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7431693989071038E-2"/>
                  <c:y val="0.1087547580206640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4860173577627776E-2"/>
                  <c:y val="0.1587819467101685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6145933783349365E-2"/>
                  <c:y val="0.1109298531810766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7431693989071038E-2"/>
                  <c:y val="0.1065796628602502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5715204114432648E-3"/>
                  <c:y val="5.872756933115830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486338797814224"/>
                  <c:y val="6.960287386588910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871745419479353E-2"/>
                  <c:y val="5.002718868950525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7431795230032028E-2"/>
                  <c:y val="6.52528548123981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  <c:pt idx="10">
                  <c:v>平成29年11月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177</c:v>
                </c:pt>
                <c:pt idx="1">
                  <c:v>176</c:v>
                </c:pt>
                <c:pt idx="2">
                  <c:v>176</c:v>
                </c:pt>
                <c:pt idx="3">
                  <c:v>174</c:v>
                </c:pt>
                <c:pt idx="4">
                  <c:v>174</c:v>
                </c:pt>
                <c:pt idx="5">
                  <c:v>174</c:v>
                </c:pt>
                <c:pt idx="6">
                  <c:v>173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  <c:pt idx="10">
                  <c:v>171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279232"/>
        <c:axId val="191392496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  <c:pt idx="10">
                  <c:v>平成29年11月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110.6</c:v>
                </c:pt>
                <c:pt idx="1">
                  <c:v>116.1</c:v>
                </c:pt>
                <c:pt idx="2">
                  <c:v>108.8</c:v>
                </c:pt>
                <c:pt idx="3">
                  <c:v>101.6</c:v>
                </c:pt>
                <c:pt idx="4">
                  <c:v>107.2</c:v>
                </c:pt>
                <c:pt idx="5">
                  <c:v>105</c:v>
                </c:pt>
                <c:pt idx="6">
                  <c:v>95.8</c:v>
                </c:pt>
                <c:pt idx="7">
                  <c:v>99.5</c:v>
                </c:pt>
                <c:pt idx="8">
                  <c:v>100.7</c:v>
                </c:pt>
                <c:pt idx="9">
                  <c:v>106.9</c:v>
                </c:pt>
                <c:pt idx="10">
                  <c:v>108.2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  <c:pt idx="10">
                  <c:v>平成29年11月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205.5</c:v>
                </c:pt>
                <c:pt idx="1">
                  <c:v>214.4</c:v>
                </c:pt>
                <c:pt idx="2">
                  <c:v>218.3</c:v>
                </c:pt>
                <c:pt idx="3">
                  <c:v>215.3</c:v>
                </c:pt>
                <c:pt idx="4">
                  <c:v>214.8</c:v>
                </c:pt>
                <c:pt idx="5">
                  <c:v>215</c:v>
                </c:pt>
                <c:pt idx="6">
                  <c:v>220.5</c:v>
                </c:pt>
                <c:pt idx="7">
                  <c:v>225.3</c:v>
                </c:pt>
                <c:pt idx="8">
                  <c:v>226.3</c:v>
                </c:pt>
                <c:pt idx="9">
                  <c:v>228.9</c:v>
                </c:pt>
                <c:pt idx="10">
                  <c:v>231.9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79232"/>
        <c:axId val="191392496"/>
      </c:lineChart>
      <c:catAx>
        <c:axId val="13127923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1392496"/>
        <c:crosses val="autoZero"/>
        <c:auto val="1"/>
        <c:lblAlgn val="ctr"/>
        <c:lblOffset val="100"/>
        <c:tickLblSkip val="1"/>
        <c:noMultiLvlLbl val="0"/>
      </c:catAx>
      <c:valAx>
        <c:axId val="191392496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279232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sz="1100"/>
              <a:t>平成</a:t>
            </a:r>
            <a:r>
              <a:rPr lang="en-US" altLang="ja-JP" sz="1100"/>
              <a:t>  </a:t>
            </a:r>
            <a:r>
              <a:rPr lang="en-US" sz="1100"/>
              <a:t>29</a:t>
            </a:r>
            <a:r>
              <a:rPr lang="ja-JP" sz="1100"/>
              <a:t>年</a:t>
            </a:r>
            <a:r>
              <a:rPr lang="en-US" altLang="ja-JP" sz="1100"/>
              <a:t>11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498269635355713E-3"/>
                  <c:y val="1.1203935176837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248514627577558E-2"/>
                  <c:y val="1.104950845188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4541504766212637E-3"/>
                  <c:y val="-6.77123799786971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991251093613942E-3"/>
                  <c:y val="7.4487895716945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5640509035587265E-5"/>
                  <c:y val="-3.5695548438806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非鉄金属</c:v>
                </c:pt>
                <c:pt idx="4">
                  <c:v>金属製品</c:v>
                </c:pt>
                <c:pt idx="5">
                  <c:v>その他の食料工業品</c:v>
                </c:pt>
                <c:pt idx="6">
                  <c:v>ゴム製品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20106</c:v>
                </c:pt>
                <c:pt idx="1">
                  <c:v>18744</c:v>
                </c:pt>
                <c:pt idx="2">
                  <c:v>5425</c:v>
                </c:pt>
                <c:pt idx="3">
                  <c:v>4873</c:v>
                </c:pt>
                <c:pt idx="4">
                  <c:v>2796</c:v>
                </c:pt>
                <c:pt idx="5">
                  <c:v>2612</c:v>
                </c:pt>
                <c:pt idx="6">
                  <c:v>2498</c:v>
                </c:pt>
                <c:pt idx="7">
                  <c:v>1828</c:v>
                </c:pt>
                <c:pt idx="8">
                  <c:v>1634</c:v>
                </c:pt>
                <c:pt idx="9">
                  <c:v>1447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7.38659959913032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3716412080343743E-3"/>
                  <c:y val="7.32465441567366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471275946903504E-2"/>
                  <c:y val="-1.1111162812881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670903341806684E-3"/>
                  <c:y val="-3.7243947858473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3806870746900123E-3"/>
                  <c:y val="1.8436108051012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496899049498069E-3"/>
                  <c:y val="1.1172817173880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721051513469433E-3"/>
                  <c:y val="-2.2130134906721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1945081667939827E-3"/>
                  <c:y val="7.4484963122626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非鉄金属</c:v>
                </c:pt>
                <c:pt idx="4">
                  <c:v>金属製品</c:v>
                </c:pt>
                <c:pt idx="5">
                  <c:v>その他の食料工業品</c:v>
                </c:pt>
                <c:pt idx="6">
                  <c:v>ゴム製品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16974</c:v>
                </c:pt>
                <c:pt idx="1">
                  <c:v>24351</c:v>
                </c:pt>
                <c:pt idx="2">
                  <c:v>5813</c:v>
                </c:pt>
                <c:pt idx="3">
                  <c:v>5694</c:v>
                </c:pt>
                <c:pt idx="4">
                  <c:v>364</c:v>
                </c:pt>
                <c:pt idx="5">
                  <c:v>2147</c:v>
                </c:pt>
                <c:pt idx="6">
                  <c:v>910</c:v>
                </c:pt>
                <c:pt idx="7">
                  <c:v>1408</c:v>
                </c:pt>
                <c:pt idx="8">
                  <c:v>1354</c:v>
                </c:pt>
                <c:pt idx="9">
                  <c:v>1504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170312"/>
        <c:axId val="191169920"/>
      </c:barChart>
      <c:catAx>
        <c:axId val="191170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1169920"/>
        <c:crosses val="autoZero"/>
        <c:auto val="1"/>
        <c:lblAlgn val="ctr"/>
        <c:lblOffset val="100"/>
        <c:noMultiLvlLbl val="0"/>
      </c:catAx>
      <c:valAx>
        <c:axId val="191169920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11703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sz="1100"/>
              <a:t>平成</a:t>
            </a:r>
            <a:r>
              <a:rPr lang="en-US" altLang="ja-JP" sz="1100"/>
              <a:t>  29</a:t>
            </a:r>
            <a:r>
              <a:rPr lang="ja-JP" sz="1100"/>
              <a:t>年</a:t>
            </a:r>
            <a:r>
              <a:rPr lang="en-US" altLang="ja-JP" sz="1100"/>
              <a:t>11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045751633986928E-2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858387799564269E-3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200435729847494E-2"/>
                  <c:y val="7.6184084943927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716775599128538E-3"/>
                  <c:y val="3.7875805297064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200435729847558E-2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287581699347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287581699347104E-3"/>
                  <c:y val="7.5757575757575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9716775599136006E-3"/>
                  <c:y val="7.5754593175853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その他の機械</c:v>
                </c:pt>
                <c:pt idx="7">
                  <c:v>合成樹脂</c:v>
                </c:pt>
                <c:pt idx="8">
                  <c:v>雑品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58779</c:v>
                </c:pt>
                <c:pt idx="1">
                  <c:v>30181</c:v>
                </c:pt>
                <c:pt idx="2">
                  <c:v>12392</c:v>
                </c:pt>
                <c:pt idx="3">
                  <c:v>11975</c:v>
                </c:pt>
                <c:pt idx="4">
                  <c:v>10212</c:v>
                </c:pt>
                <c:pt idx="5">
                  <c:v>6560</c:v>
                </c:pt>
                <c:pt idx="6">
                  <c:v>5653</c:v>
                </c:pt>
                <c:pt idx="7">
                  <c:v>4305</c:v>
                </c:pt>
                <c:pt idx="8">
                  <c:v>3937</c:v>
                </c:pt>
                <c:pt idx="9">
                  <c:v>2863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624826308476145E-3"/>
                  <c:y val="-7.57635409210212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705539258573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2287581699346402E-3"/>
                  <c:y val="1.8939095681221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2197004786165794E-3"/>
                  <c:y val="-1.1363934621808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9079992451923904E-3"/>
                  <c:y val="1.1362741589119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5686274509803921E-2"/>
                  <c:y val="1.1363039847291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2287581699345127E-3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その他の機械</c:v>
                </c:pt>
                <c:pt idx="7">
                  <c:v>合成樹脂</c:v>
                </c:pt>
                <c:pt idx="8">
                  <c:v>雑品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61437</c:v>
                </c:pt>
                <c:pt idx="1">
                  <c:v>14600</c:v>
                </c:pt>
                <c:pt idx="2">
                  <c:v>12962</c:v>
                </c:pt>
                <c:pt idx="3">
                  <c:v>15553</c:v>
                </c:pt>
                <c:pt idx="4">
                  <c:v>9373</c:v>
                </c:pt>
                <c:pt idx="5">
                  <c:v>7922</c:v>
                </c:pt>
                <c:pt idx="6">
                  <c:v>281</c:v>
                </c:pt>
                <c:pt idx="7">
                  <c:v>3851</c:v>
                </c:pt>
                <c:pt idx="8">
                  <c:v>1187</c:v>
                </c:pt>
                <c:pt idx="9">
                  <c:v>5442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169136"/>
        <c:axId val="193433184"/>
      </c:barChart>
      <c:catAx>
        <c:axId val="19116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3433184"/>
        <c:crosses val="autoZero"/>
        <c:auto val="1"/>
        <c:lblAlgn val="ctr"/>
        <c:lblOffset val="100"/>
        <c:noMultiLvlLbl val="0"/>
      </c:catAx>
      <c:valAx>
        <c:axId val="1934331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11691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sz="1100"/>
              <a:t>平成</a:t>
            </a:r>
            <a:r>
              <a:rPr lang="en-US" altLang="ja-JP" sz="1100"/>
              <a:t>  </a:t>
            </a:r>
            <a:r>
              <a:rPr lang="en-US" sz="1100"/>
              <a:t>29</a:t>
            </a:r>
            <a:r>
              <a:rPr lang="ja-JP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4609929078015E-3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638297872340425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730496453900058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184397163120567E-2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1914893617021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8652482269504854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638297872340425E-2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0921985815602835E-3"/>
                  <c:y val="-1.550448635780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その他の食料工業品</c:v>
                </c:pt>
                <c:pt idx="1">
                  <c:v>鉄鋼</c:v>
                </c:pt>
                <c:pt idx="2">
                  <c:v>その他の機械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麦</c:v>
                </c:pt>
                <c:pt idx="7">
                  <c:v>電気機械</c:v>
                </c:pt>
                <c:pt idx="8">
                  <c:v>化学薬品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22361</c:v>
                </c:pt>
                <c:pt idx="1">
                  <c:v>20753</c:v>
                </c:pt>
                <c:pt idx="2">
                  <c:v>18940</c:v>
                </c:pt>
                <c:pt idx="3">
                  <c:v>18370</c:v>
                </c:pt>
                <c:pt idx="4">
                  <c:v>17127</c:v>
                </c:pt>
                <c:pt idx="5">
                  <c:v>16913</c:v>
                </c:pt>
                <c:pt idx="6">
                  <c:v>15743</c:v>
                </c:pt>
                <c:pt idx="7">
                  <c:v>10429</c:v>
                </c:pt>
                <c:pt idx="8">
                  <c:v>9841</c:v>
                </c:pt>
                <c:pt idx="9">
                  <c:v>9197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8652482269503553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191489361702126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63829787234042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8652482269503553E-3"/>
                  <c:y val="-3.876274186656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91489361701476E-3"/>
                  <c:y val="1.5503570774583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7304964539013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773049645389941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3191489361700825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3191489361700825E-3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5460992907802719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その他の食料工業品</c:v>
                </c:pt>
                <c:pt idx="1">
                  <c:v>鉄鋼</c:v>
                </c:pt>
                <c:pt idx="2">
                  <c:v>その他の機械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麦</c:v>
                </c:pt>
                <c:pt idx="7">
                  <c:v>電気機械</c:v>
                </c:pt>
                <c:pt idx="8">
                  <c:v>化学薬品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14472</c:v>
                </c:pt>
                <c:pt idx="1">
                  <c:v>20284</c:v>
                </c:pt>
                <c:pt idx="2">
                  <c:v>8736</c:v>
                </c:pt>
                <c:pt idx="3">
                  <c:v>15525</c:v>
                </c:pt>
                <c:pt idx="4">
                  <c:v>12021</c:v>
                </c:pt>
                <c:pt idx="5">
                  <c:v>18367</c:v>
                </c:pt>
                <c:pt idx="6">
                  <c:v>9182</c:v>
                </c:pt>
                <c:pt idx="7">
                  <c:v>13745</c:v>
                </c:pt>
                <c:pt idx="8">
                  <c:v>11119</c:v>
                </c:pt>
                <c:pt idx="9">
                  <c:v>8058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433968"/>
        <c:axId val="194026016"/>
      </c:barChart>
      <c:catAx>
        <c:axId val="19343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4026016"/>
        <c:crosses val="autoZero"/>
        <c:auto val="1"/>
        <c:lblAlgn val="ctr"/>
        <c:lblOffset val="100"/>
        <c:noMultiLvlLbl val="0"/>
      </c:catAx>
      <c:valAx>
        <c:axId val="1940260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34339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888888888888889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33333333333333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3333333333357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1111111111111834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8888888888890589E-3"/>
                  <c:y val="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非鉄金属</c:v>
                </c:pt>
                <c:pt idx="6">
                  <c:v>飲料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26769</c:v>
                </c:pt>
                <c:pt idx="1">
                  <c:v>3120</c:v>
                </c:pt>
                <c:pt idx="2">
                  <c:v>2107</c:v>
                </c:pt>
                <c:pt idx="3">
                  <c:v>1416</c:v>
                </c:pt>
                <c:pt idx="4">
                  <c:v>835</c:v>
                </c:pt>
                <c:pt idx="5">
                  <c:v>603</c:v>
                </c:pt>
                <c:pt idx="6">
                  <c:v>564</c:v>
                </c:pt>
                <c:pt idx="7">
                  <c:v>563</c:v>
                </c:pt>
                <c:pt idx="8">
                  <c:v>520</c:v>
                </c:pt>
                <c:pt idx="9">
                  <c:v>511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4222082239720034E-2"/>
                  <c:y val="1.425968812721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666666666666633E-2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666666666666666E-2"/>
                  <c:y val="1.426024955436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5541557305336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非鉄金属</c:v>
                </c:pt>
                <c:pt idx="6">
                  <c:v>飲料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25921</c:v>
                </c:pt>
                <c:pt idx="1">
                  <c:v>2504</c:v>
                </c:pt>
                <c:pt idx="2">
                  <c:v>1129</c:v>
                </c:pt>
                <c:pt idx="3">
                  <c:v>71</c:v>
                </c:pt>
                <c:pt idx="4">
                  <c:v>848</c:v>
                </c:pt>
                <c:pt idx="5">
                  <c:v>361</c:v>
                </c:pt>
                <c:pt idx="6">
                  <c:v>330</c:v>
                </c:pt>
                <c:pt idx="7">
                  <c:v>2023</c:v>
                </c:pt>
                <c:pt idx="8">
                  <c:v>1093</c:v>
                </c:pt>
                <c:pt idx="9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026800"/>
        <c:axId val="194027192"/>
      </c:barChart>
      <c:catAx>
        <c:axId val="19402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4027192"/>
        <c:crosses val="autoZero"/>
        <c:auto val="1"/>
        <c:lblAlgn val="ctr"/>
        <c:lblOffset val="100"/>
        <c:noMultiLvlLbl val="0"/>
      </c:catAx>
      <c:valAx>
        <c:axId val="1940271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40268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719298245532E-3"/>
                  <c:y val="9.31765882205900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542478242851222E-3"/>
                  <c:y val="9.875236183712330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771929824561403E-3"/>
                  <c:y val="5.90426196725409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087719298245615E-3"/>
                  <c:y val="4.6455957711167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0175438596491229E-3"/>
                  <c:y val="6.2915664953644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63157894736842E-3"/>
                  <c:y val="-5.76251497974517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789473684210527E-2"/>
                  <c:y val="1.3374798738392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771929824561403E-3"/>
                  <c:y val="-2.9878618113912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その他の農作物</c:v>
                </c:pt>
                <c:pt idx="4">
                  <c:v>その他の日用品</c:v>
                </c:pt>
                <c:pt idx="5">
                  <c:v>鉄鋼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33197</c:v>
                </c:pt>
                <c:pt idx="1">
                  <c:v>29274</c:v>
                </c:pt>
                <c:pt idx="2">
                  <c:v>19628</c:v>
                </c:pt>
                <c:pt idx="3">
                  <c:v>7733</c:v>
                </c:pt>
                <c:pt idx="4">
                  <c:v>7247</c:v>
                </c:pt>
                <c:pt idx="5">
                  <c:v>7028</c:v>
                </c:pt>
                <c:pt idx="6">
                  <c:v>6159</c:v>
                </c:pt>
                <c:pt idx="7">
                  <c:v>2908</c:v>
                </c:pt>
                <c:pt idx="8">
                  <c:v>2400</c:v>
                </c:pt>
                <c:pt idx="9">
                  <c:v>1197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71929824561403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771929824561403E-3"/>
                  <c:y val="-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7717916839342453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035087719298246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63157894736842E-3"/>
                  <c:y val="1.4939014976069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280701754385982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087719298244327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263157894736842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0175438596491229E-3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その他の農作物</c:v>
                </c:pt>
                <c:pt idx="4">
                  <c:v>その他の日用品</c:v>
                </c:pt>
                <c:pt idx="5">
                  <c:v>鉄鋼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非金属鉱物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28817</c:v>
                </c:pt>
                <c:pt idx="1">
                  <c:v>26511</c:v>
                </c:pt>
                <c:pt idx="2">
                  <c:v>21737</c:v>
                </c:pt>
                <c:pt idx="3">
                  <c:v>6030</c:v>
                </c:pt>
                <c:pt idx="4">
                  <c:v>4597</c:v>
                </c:pt>
                <c:pt idx="5">
                  <c:v>5877</c:v>
                </c:pt>
                <c:pt idx="6">
                  <c:v>5673</c:v>
                </c:pt>
                <c:pt idx="7">
                  <c:v>3373</c:v>
                </c:pt>
                <c:pt idx="8">
                  <c:v>2500</c:v>
                </c:pt>
                <c:pt idx="9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027976"/>
        <c:axId val="194028368"/>
      </c:barChart>
      <c:catAx>
        <c:axId val="194027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4028368"/>
        <c:crosses val="autoZero"/>
        <c:auto val="1"/>
        <c:lblAlgn val="ctr"/>
        <c:lblOffset val="100"/>
        <c:noMultiLvlLbl val="0"/>
      </c:catAx>
      <c:valAx>
        <c:axId val="19402836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40279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  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1.0752405949256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899529058803159E-3"/>
                  <c:y val="-3.584793836254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4073828117572554E-17"/>
                  <c:y val="-3.5842293906810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94976452940141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7375787298485663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949764529401419E-3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232417585290626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7474882264700709E-3"/>
                  <c:y val="-1.433719978551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242464679410341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22324175852904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雑品</c:v>
                </c:pt>
                <c:pt idx="1">
                  <c:v>電気機械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その他の機械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その他の織物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22181</c:v>
                </c:pt>
                <c:pt idx="1">
                  <c:v>21039</c:v>
                </c:pt>
                <c:pt idx="2">
                  <c:v>18893</c:v>
                </c:pt>
                <c:pt idx="3">
                  <c:v>18442</c:v>
                </c:pt>
                <c:pt idx="4">
                  <c:v>14009</c:v>
                </c:pt>
                <c:pt idx="5">
                  <c:v>12225</c:v>
                </c:pt>
                <c:pt idx="6">
                  <c:v>11540</c:v>
                </c:pt>
                <c:pt idx="7">
                  <c:v>7792</c:v>
                </c:pt>
                <c:pt idx="8">
                  <c:v>5336</c:v>
                </c:pt>
                <c:pt idx="9">
                  <c:v>3604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424646794102135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3.5839471678943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4949764529400781E-3"/>
                  <c:y val="1.7920582507831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426022769083607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2424646794102135E-3"/>
                  <c:y val="-1.075325261761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7474882264699428E-3"/>
                  <c:y val="3.58422939068093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雑品</c:v>
                </c:pt>
                <c:pt idx="1">
                  <c:v>電気機械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その他の機械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その他の織物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22187</c:v>
                </c:pt>
                <c:pt idx="1">
                  <c:v>18846</c:v>
                </c:pt>
                <c:pt idx="2">
                  <c:v>14274</c:v>
                </c:pt>
                <c:pt idx="3">
                  <c:v>20085</c:v>
                </c:pt>
                <c:pt idx="4">
                  <c:v>13605</c:v>
                </c:pt>
                <c:pt idx="5">
                  <c:v>14425</c:v>
                </c:pt>
                <c:pt idx="6">
                  <c:v>11806</c:v>
                </c:pt>
                <c:pt idx="7">
                  <c:v>6258</c:v>
                </c:pt>
                <c:pt idx="8">
                  <c:v>7975</c:v>
                </c:pt>
                <c:pt idx="9">
                  <c:v>3852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029152"/>
        <c:axId val="194029544"/>
      </c:barChart>
      <c:catAx>
        <c:axId val="19402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4029544"/>
        <c:crosses val="autoZero"/>
        <c:auto val="1"/>
        <c:lblAlgn val="ctr"/>
        <c:lblOffset val="100"/>
        <c:noMultiLvlLbl val="0"/>
      </c:catAx>
      <c:valAx>
        <c:axId val="19402954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402915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3.5890895164209053E-3"/>
                  <c:y val="-1.5255530129672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890533871691392E-3"/>
                  <c:y val="3.079048552418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656628262832281E-3"/>
                  <c:y val="-3.16426121791984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561057879813217E-3"/>
                  <c:y val="-2.810861456957595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298594201829188E-2"/>
                  <c:y val="6.0457545781605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9824916463755941E-3"/>
                  <c:y val="5.98953734902130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1877360711437178E-3"/>
                  <c:y val="2.9946485522261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7849174475679192E-3"/>
                  <c:y val="-1.5311987603380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4220732448604569E-3"/>
                  <c:y val="1.2204424103737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9726535187117668E-3"/>
                  <c:y val="1.206340054175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鉄鋼</c:v>
                </c:pt>
                <c:pt idx="8">
                  <c:v>その他の日用品</c:v>
                </c:pt>
                <c:pt idx="9">
                  <c:v>麦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154847</c:v>
                </c:pt>
                <c:pt idx="1">
                  <c:v>101982</c:v>
                </c:pt>
                <c:pt idx="2">
                  <c:v>99367</c:v>
                </c:pt>
                <c:pt idx="3">
                  <c:v>95626</c:v>
                </c:pt>
                <c:pt idx="4">
                  <c:v>72474</c:v>
                </c:pt>
                <c:pt idx="5">
                  <c:v>62738</c:v>
                </c:pt>
                <c:pt idx="6">
                  <c:v>56017</c:v>
                </c:pt>
                <c:pt idx="7">
                  <c:v>53670</c:v>
                </c:pt>
                <c:pt idx="8">
                  <c:v>52635</c:v>
                </c:pt>
                <c:pt idx="9">
                  <c:v>52336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7452346569128493E-3"/>
                  <c:y val="-2.4437197066613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94320940806093E-2"/>
                  <c:y val="9.2097755515114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620350167072424E-2"/>
                  <c:y val="9.2376439215120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1292202932464119E-3"/>
                  <c:y val="1.8391202243884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4708422491365283E-3"/>
                  <c:y val="-6.0745839264371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1683409051779522E-3"/>
                  <c:y val="-9.3789077280671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3931210405926862E-3"/>
                  <c:y val="5.9049712607434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5986465547228285E-3"/>
                  <c:y val="9.181426692372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9.5570383019391656E-6"/>
                  <c:y val="-2.93843132308690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579391933438039E-3"/>
                  <c:y val="6.2148867547163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雑品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鉄鋼</c:v>
                </c:pt>
                <c:pt idx="8">
                  <c:v>その他の日用品</c:v>
                </c:pt>
                <c:pt idx="9">
                  <c:v>麦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160649</c:v>
                </c:pt>
                <c:pt idx="1">
                  <c:v>95517</c:v>
                </c:pt>
                <c:pt idx="2">
                  <c:v>67995</c:v>
                </c:pt>
                <c:pt idx="3">
                  <c:v>89475</c:v>
                </c:pt>
                <c:pt idx="4">
                  <c:v>77712</c:v>
                </c:pt>
                <c:pt idx="5">
                  <c:v>62445</c:v>
                </c:pt>
                <c:pt idx="6">
                  <c:v>50924</c:v>
                </c:pt>
                <c:pt idx="7">
                  <c:v>54013</c:v>
                </c:pt>
                <c:pt idx="8">
                  <c:v>57961</c:v>
                </c:pt>
                <c:pt idx="9">
                  <c:v>39695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240071024"/>
        <c:axId val="240071416"/>
      </c:barChart>
      <c:catAx>
        <c:axId val="240071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0071416"/>
        <c:crosses val="autoZero"/>
        <c:auto val="1"/>
        <c:lblAlgn val="ctr"/>
        <c:lblOffset val="100"/>
        <c:noMultiLvlLbl val="0"/>
      </c:catAx>
      <c:valAx>
        <c:axId val="240071416"/>
        <c:scaling>
          <c:orientation val="minMax"/>
          <c:max val="18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00710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11</a:t>
            </a:r>
            <a:r>
              <a:rPr lang="ja-JP" altLang="en-US" sz="1000"/>
              <a:t>月保管残高　　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476190476193814E-2"/>
          <c:y val="0.16935623747250494"/>
          <c:w val="0.9504761904761907"/>
          <c:h val="0.72793581327507895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tx>
                <c:rich>
                  <a:bodyPr/>
                  <a:lstStyle/>
                  <a:p>
                    <a:fld id="{F326D7EA-AB93-478A-AE24-45B1006D20A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1D0B2D15-BF0D-4C8D-9915-0B0B54B59925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A39A64D-5629-4565-8E28-6C0C2D90EBB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117750698623928"/>
                  <c:y val="3.7255606207118847E-2"/>
                </c:manualLayout>
              </c:layout>
              <c:tx>
                <c:rich>
                  <a:bodyPr/>
                  <a:lstStyle/>
                  <a:p>
                    <a:fld id="{1F3540F6-7C04-4470-9D3C-42B12FB9128E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0C7BFF4-475D-4F9F-9DCD-55B7F036EAD0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33A27F4A-0E8B-478B-9072-09F968451FDB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8.7827645402406188E-2"/>
                  <c:y val="-3.757010636828291E-2"/>
                </c:manualLayout>
              </c:layout>
              <c:tx>
                <c:rich>
                  <a:bodyPr/>
                  <a:lstStyle/>
                  <a:p>
                    <a:fld id="{A1824D72-8EDF-49AD-9F6C-47FE03D2178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4889F515-4771-4BE1-A67E-74D576838A1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F9CCADB3-4302-4CAE-AE16-776616B8B179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5982040993075042"/>
                  <c:y val="-0.12146014642906479"/>
                </c:manualLayout>
              </c:layout>
              <c:tx>
                <c:rich>
                  <a:bodyPr/>
                  <a:lstStyle/>
                  <a:p>
                    <a:fld id="{7796D90B-8744-4957-987A-70FAF33D46C2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302F5810-A17A-4D51-9DCE-945BF2C9038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F5E426A0-59E1-4EE8-935C-3B41B400EF56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0941122866208029"/>
                  <c:y val="-8.494267163972935E-2"/>
                </c:manualLayout>
              </c:layout>
              <c:tx>
                <c:rich>
                  <a:bodyPr/>
                  <a:lstStyle/>
                  <a:p>
                    <a:fld id="{344D387D-4599-4205-ABEB-3470E650C74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A95B83F-528A-4108-A77C-03043031683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524364B-8D38-4F87-8861-0DE0407130B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5.4037029150075955E-3"/>
                  <c:y val="-0.15996155085877423"/>
                </c:manualLayout>
              </c:layout>
              <c:tx>
                <c:rich>
                  <a:bodyPr/>
                  <a:lstStyle/>
                  <a:p>
                    <a:fld id="{9BC36542-3697-497C-B033-D73E71716550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E143E85E-C829-4CEB-8139-084C697F77D0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1D387AC6-D16E-4C5A-A1C3-6B706D12FB1D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0.12209323075349074"/>
                  <c:y val="-6.208707464198554E-2"/>
                </c:manualLayout>
              </c:layout>
              <c:tx>
                <c:rich>
                  <a:bodyPr/>
                  <a:lstStyle/>
                  <a:p>
                    <a:fld id="{530D7E61-6E71-4204-BC2F-716288CE0E41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35A2C0C-7DAB-4C8E-A58B-2E74D2D9F192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759C2979-17BA-452E-956C-435B39054D7D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21068225429792009"/>
                  <c:y val="-0.16969470921397983"/>
                </c:manualLayout>
              </c:layout>
              <c:tx>
                <c:rich>
                  <a:bodyPr/>
                  <a:lstStyle/>
                  <a:p>
                    <a:fld id="{6D9F1B52-8153-4789-BD8E-A8578179452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33BF1D31-486B-4EA2-BC37-A63A04C20E2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0DCF8DA-D791-41E0-92C9-BB9A8C2015D0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6.0266648901176674E-2"/>
                  <c:y val="-4.6158999861859375E-2"/>
                </c:manualLayout>
              </c:layout>
              <c:tx>
                <c:rich>
                  <a:bodyPr/>
                  <a:lstStyle/>
                  <a:p>
                    <a:fld id="{B5AD9A3F-6AE8-4438-A649-FED98BA5438A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C3D42644-5B89-42B3-9602-ADC2ECDA934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84A8C23B-F3DD-4AD6-82D1-6F849004D6BE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5.5630123688258468E-2"/>
                  <c:y val="-5.4028065570751023E-2"/>
                </c:manualLayout>
              </c:layout>
              <c:tx>
                <c:rich>
                  <a:bodyPr/>
                  <a:lstStyle/>
                  <a:p>
                    <a:fld id="{77A366DC-0615-487E-99D3-69ED08B822C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7A7F854-A703-4BEE-B9A5-06881759A1B8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DA7D7DD-2A86-4651-A7D9-AE8AEAF6992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tx>
                <c:rich>
                  <a:bodyPr/>
                  <a:lstStyle/>
                  <a:p>
                    <a:fld id="{0A89F74C-6809-448C-AA8A-98C51E0B4F9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5B8C648B-87D1-40B3-897D-22845DBA9019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518C629-FE6C-45A9-9664-7FFE19117B1F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鉄鋼</c:v>
                </c:pt>
                <c:pt idx="8">
                  <c:v>その他の日用品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154847</c:v>
                </c:pt>
                <c:pt idx="1">
                  <c:v>101982</c:v>
                </c:pt>
                <c:pt idx="2">
                  <c:v>99367</c:v>
                </c:pt>
                <c:pt idx="3">
                  <c:v>95626</c:v>
                </c:pt>
                <c:pt idx="4">
                  <c:v>72474</c:v>
                </c:pt>
                <c:pt idx="5">
                  <c:v>62738</c:v>
                </c:pt>
                <c:pt idx="6">
                  <c:v>56017</c:v>
                </c:pt>
                <c:pt idx="7">
                  <c:v>53670</c:v>
                </c:pt>
                <c:pt idx="8">
                  <c:v>52635</c:v>
                </c:pt>
                <c:pt idx="9">
                  <c:v>52336</c:v>
                </c:pt>
                <c:pt idx="10">
                  <c:v>312462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平成</a:t>
            </a:r>
            <a:r>
              <a:rPr lang="en-US" altLang="ja-JP" sz="900"/>
              <a:t>28</a:t>
            </a:r>
            <a:r>
              <a:rPr lang="ja-JP" altLang="en-US" sz="1000"/>
              <a:t>年</a:t>
            </a:r>
            <a:r>
              <a:rPr lang="en-US" altLang="ja-JP" sz="1000"/>
              <a:t>11</a:t>
            </a:r>
            <a:r>
              <a:rPr lang="ja-JP" altLang="en-US" sz="9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398717520172233E-2"/>
          <c:y val="0.15776885657347869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tx>
                <c:rich>
                  <a:bodyPr/>
                  <a:lstStyle/>
                  <a:p>
                    <a:fld id="{198D8B69-6155-4992-94F4-2B4E097F916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598E32D2-FC3E-42EA-B932-FE67F3E7C8D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EB8BF5BC-A50B-48FE-B7B8-259B2BECC90C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8.3842038829115825E-2"/>
                  <c:y val="5.2932870290776972E-2"/>
                </c:manualLayout>
              </c:layout>
              <c:tx>
                <c:rich>
                  <a:bodyPr/>
                  <a:lstStyle/>
                  <a:p>
                    <a:fld id="{97D922D0-472F-404D-9CA3-70FA6F32084F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A8E86ACD-2F4E-4867-8791-B6D75704A9C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923EE04-2575-4AB2-B7AE-820937D8A98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6.0432636760099641E-2"/>
                  <c:y val="-4.1176403167944617E-2"/>
                </c:manualLayout>
              </c:layout>
              <c:tx>
                <c:rich>
                  <a:bodyPr/>
                  <a:lstStyle/>
                  <a:p>
                    <a:fld id="{124A4D7A-57C1-45D0-BE42-3B64D145BD2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BE3B5163-1735-42EE-A6C5-CEF9F7F8C9F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A892575-80C8-479A-B3AA-304CC618A701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1344352948247881"/>
                  <c:y val="-9.9657158065764598E-2"/>
                </c:manualLayout>
              </c:layout>
              <c:tx>
                <c:rich>
                  <a:bodyPr/>
                  <a:lstStyle/>
                  <a:p>
                    <a:fld id="{CD878C90-A72A-4978-97BC-F4FD9985209E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7CEBF8CD-F326-4675-9036-04D4E108623A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3F820FE4-393C-4386-BA31-0ABCDA019400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3890070993034268"/>
                  <c:y val="-9.1544659537645137E-2"/>
                </c:manualLayout>
              </c:layout>
              <c:tx>
                <c:rich>
                  <a:bodyPr/>
                  <a:lstStyle/>
                  <a:p>
                    <a:fld id="{5FCD44EE-6234-48CF-B87C-214C1ED4E37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47B21E87-9857-45D3-8549-05CD7DE999B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CBB41B0-E3F1-43AA-B6C8-CA758C228262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5.376356581381532E-2"/>
                  <c:y val="-0.14138523077628398"/>
                </c:manualLayout>
              </c:layout>
              <c:tx>
                <c:rich>
                  <a:bodyPr/>
                  <a:lstStyle/>
                  <a:p>
                    <a:fld id="{231C0AC9-20D5-4876-AD6B-9BC8BA6B714F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C99343FC-00C4-4EA1-88F9-CE4AE651910A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2625B0E7-D33B-4ADF-9E21-BB245C972E95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9.9854674654217837E-2"/>
                  <c:y val="-3.7745189056608203E-2"/>
                </c:manualLayout>
              </c:layout>
              <c:tx>
                <c:rich>
                  <a:bodyPr/>
                  <a:lstStyle/>
                  <a:p>
                    <a:fld id="{3657BE85-2FEC-4A5E-9AAD-163E0FED897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BFC5F103-12F1-4FEA-AAD2-6C5F08F29D96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  <a:p>
                    <a:r>
                      <a:rPr lang="en-US" altLang="ja-JP" baseline="0"/>
                      <a:t>, </a:t>
                    </a:r>
                    <a:fld id="{29E35E7E-813B-4E4E-BFEA-0ADF7DF274D3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72505726860473"/>
                      <c:h val="0.126142649199417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0.15616837971589428"/>
                  <c:y val="-0.18784673749842415"/>
                </c:manualLayout>
              </c:layout>
              <c:tx>
                <c:rich>
                  <a:bodyPr/>
                  <a:lstStyle/>
                  <a:p>
                    <a:fld id="{2D0460D3-6EC1-469A-888A-A70D3DCD1863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127BD52E-DBDD-47EB-88A6-EFBD66661552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D6630C6A-8EB5-4EB3-A277-A7DBFF4F766C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0.10991751985200324"/>
                  <c:y val="-7.656477438136837E-2"/>
                </c:manualLayout>
              </c:layout>
              <c:tx>
                <c:rich>
                  <a:bodyPr/>
                  <a:lstStyle/>
                  <a:p>
                    <a:fld id="{C11F15FE-AB02-449C-99F4-28A426F2028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E5B0447-DF89-4D7C-93B0-C1F3DB83C1AD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2708B06D-2F15-4141-B06D-AF947CCBA759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0.16865086520673467"/>
                  <c:y val="-5.7286158007541631E-2"/>
                </c:manualLayout>
              </c:layout>
              <c:tx>
                <c:rich>
                  <a:bodyPr/>
                  <a:lstStyle/>
                  <a:p>
                    <a:fld id="{A787AAE3-3967-400F-8801-36AB7CBD17DB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F5908758-7550-4D08-BA2E-DB1F5BC53FD4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90166233-DCD6-40B6-A944-D0F89E1C3898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tx>
                <c:rich>
                  <a:bodyPr/>
                  <a:lstStyle/>
                  <a:p>
                    <a:fld id="{978677B1-1E22-45D7-B726-D9B44B5A70D0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357B290D-7327-4C1B-8791-BB9535F3471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07D06368-441E-4D1E-B327-F30F587705A4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雑品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缶詰・びん詰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鉄鋼</c:v>
                </c:pt>
                <c:pt idx="8">
                  <c:v>その他の日用品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160649</c:v>
                </c:pt>
                <c:pt idx="1">
                  <c:v>95517</c:v>
                </c:pt>
                <c:pt idx="2">
                  <c:v>67995</c:v>
                </c:pt>
                <c:pt idx="3">
                  <c:v>89475</c:v>
                </c:pt>
                <c:pt idx="4">
                  <c:v>77712</c:v>
                </c:pt>
                <c:pt idx="5">
                  <c:v>62445</c:v>
                </c:pt>
                <c:pt idx="6">
                  <c:v>50924</c:v>
                </c:pt>
                <c:pt idx="7">
                  <c:v>54013</c:v>
                </c:pt>
                <c:pt idx="8">
                  <c:v>57961</c:v>
                </c:pt>
                <c:pt idx="9">
                  <c:v>39695</c:v>
                </c:pt>
                <c:pt idx="10">
                  <c:v>309691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平成  </a:t>
            </a:r>
            <a:r>
              <a:rPr lang="en-US" altLang="ja-JP" sz="1100"/>
              <a:t>29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5.3120849933598934E-3"/>
                  <c:y val="-2.2222520333193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8534749889331559E-3"/>
                  <c:y val="-1.481481913526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120849933599263E-3"/>
                  <c:y val="-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534749889331767E-3"/>
                  <c:y val="7.4074095676319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8534749889331733E-3"/>
                  <c:y val="-3.7037047838159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624169986719801E-2"/>
                  <c:y val="1.1111114351447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非鉄金属</c:v>
                </c:pt>
                <c:pt idx="6">
                  <c:v>雑品</c:v>
                </c:pt>
                <c:pt idx="7">
                  <c:v>その他の製造工業品</c:v>
                </c:pt>
                <c:pt idx="8">
                  <c:v>電気機械</c:v>
                </c:pt>
                <c:pt idx="9">
                  <c:v>米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19518</c:v>
                </c:pt>
                <c:pt idx="1">
                  <c:v>14610</c:v>
                </c:pt>
                <c:pt idx="2">
                  <c:v>9763</c:v>
                </c:pt>
                <c:pt idx="3">
                  <c:v>4655</c:v>
                </c:pt>
                <c:pt idx="4">
                  <c:v>4581</c:v>
                </c:pt>
                <c:pt idx="5">
                  <c:v>4483</c:v>
                </c:pt>
                <c:pt idx="6">
                  <c:v>4197</c:v>
                </c:pt>
                <c:pt idx="7">
                  <c:v>3248</c:v>
                </c:pt>
                <c:pt idx="8">
                  <c:v>3128</c:v>
                </c:pt>
                <c:pt idx="9">
                  <c:v>3083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0827799911465086E-3"/>
                  <c:y val="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16555998229305E-2"/>
                  <c:y val="3.7037047838158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3120849933598292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706949977866313E-3"/>
                  <c:y val="-1.481481913526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3120849933598934E-3"/>
                  <c:y val="-1.1111989242341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082779991146395E-3"/>
                  <c:y val="3.70312152322004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5413899955731329E-3"/>
                  <c:y val="-1.4815110765561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0827799911465901E-3"/>
                  <c:y val="3.70370478381597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非鉄金属</c:v>
                </c:pt>
                <c:pt idx="6">
                  <c:v>雑品</c:v>
                </c:pt>
                <c:pt idx="7">
                  <c:v>その他の製造工業品</c:v>
                </c:pt>
                <c:pt idx="8">
                  <c:v>電気機械</c:v>
                </c:pt>
                <c:pt idx="9">
                  <c:v>米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16809</c:v>
                </c:pt>
                <c:pt idx="1">
                  <c:v>17053</c:v>
                </c:pt>
                <c:pt idx="2">
                  <c:v>7516</c:v>
                </c:pt>
                <c:pt idx="3">
                  <c:v>4449</c:v>
                </c:pt>
                <c:pt idx="4">
                  <c:v>5554</c:v>
                </c:pt>
                <c:pt idx="5">
                  <c:v>4940</c:v>
                </c:pt>
                <c:pt idx="6">
                  <c:v>4538</c:v>
                </c:pt>
                <c:pt idx="7">
                  <c:v>3434</c:v>
                </c:pt>
                <c:pt idx="8">
                  <c:v>3246</c:v>
                </c:pt>
                <c:pt idx="9">
                  <c:v>2522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072984"/>
        <c:axId val="240073376"/>
      </c:barChart>
      <c:catAx>
        <c:axId val="240072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0073376"/>
        <c:crosses val="autoZero"/>
        <c:auto val="1"/>
        <c:lblAlgn val="ctr"/>
        <c:lblOffset val="100"/>
        <c:noMultiLvlLbl val="0"/>
      </c:catAx>
      <c:valAx>
        <c:axId val="24007337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400729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2,319,344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2,319,344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194864</c:v>
                </c:pt>
                <c:pt idx="1">
                  <c:v>381803</c:v>
                </c:pt>
                <c:pt idx="2">
                  <c:v>488240</c:v>
                </c:pt>
                <c:pt idx="3">
                  <c:v>85288</c:v>
                </c:pt>
                <c:pt idx="4">
                  <c:v>420243</c:v>
                </c:pt>
                <c:pt idx="5">
                  <c:v>748906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</a:t>
            </a:r>
            <a:r>
              <a:rPr lang="ja-JP" sz="1100" baseline="0"/>
              <a:t>平成</a:t>
            </a:r>
            <a:r>
              <a:rPr lang="en-US" altLang="ja-JP" sz="1100" baseline="0"/>
              <a:t>  </a:t>
            </a:r>
            <a:r>
              <a:rPr lang="en-US" sz="1100" baseline="0"/>
              <a:t>2</a:t>
            </a:r>
            <a:r>
              <a:rPr lang="en-US" altLang="ja-JP" sz="1100" baseline="0"/>
              <a:t>9</a:t>
            </a:r>
            <a:r>
              <a:rPr lang="ja-JP" sz="1100" baseline="0"/>
              <a:t>年</a:t>
            </a:r>
            <a:r>
              <a:rPr lang="en-US" altLang="ja-JP" sz="1100" baseline="0"/>
              <a:t>11</a:t>
            </a:r>
            <a:r>
              <a:rPr lang="ja-JP" sz="1100" baseline="0"/>
              <a:t>月保管残高上位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0733863837312196E-3"/>
                  <c:y val="-3.01686427092522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146772767462455E-2"/>
                  <c:y val="1.5325368811657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366931918656055E-3"/>
                  <c:y val="-3.01686427127643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050397877984733E-3"/>
                  <c:y val="-1.9157389809032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7683465959328027E-3"/>
                  <c:y val="-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610079575596816E-2"/>
                  <c:y val="7.6628352490420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3050397877985383E-3"/>
                  <c:y val="3.8314176245210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合成樹脂</c:v>
                </c:pt>
                <c:pt idx="5">
                  <c:v>飲料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雑品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103079</c:v>
                </c:pt>
                <c:pt idx="1">
                  <c:v>26776</c:v>
                </c:pt>
                <c:pt idx="2">
                  <c:v>21979</c:v>
                </c:pt>
                <c:pt idx="3">
                  <c:v>13163</c:v>
                </c:pt>
                <c:pt idx="4">
                  <c:v>11557</c:v>
                </c:pt>
                <c:pt idx="5">
                  <c:v>11527</c:v>
                </c:pt>
                <c:pt idx="6">
                  <c:v>10239</c:v>
                </c:pt>
                <c:pt idx="7">
                  <c:v>6243</c:v>
                </c:pt>
                <c:pt idx="8">
                  <c:v>6185</c:v>
                </c:pt>
                <c:pt idx="9">
                  <c:v>5049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237842617152962E-2"/>
                  <c:y val="-2.2988505747126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050397877984082E-3"/>
                  <c:y val="-7.66313693546934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610079575596816E-2"/>
                  <c:y val="3.8314176245210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683465959328027E-3"/>
                  <c:y val="1.5325670498084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050397877984082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683465959327379E-3"/>
                  <c:y val="-3.8314176245210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967725232572088E-16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合成樹脂</c:v>
                </c:pt>
                <c:pt idx="5">
                  <c:v>飲料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雑品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108589</c:v>
                </c:pt>
                <c:pt idx="1">
                  <c:v>28832</c:v>
                </c:pt>
                <c:pt idx="2">
                  <c:v>17640</c:v>
                </c:pt>
                <c:pt idx="3">
                  <c:v>12620</c:v>
                </c:pt>
                <c:pt idx="4">
                  <c:v>8516</c:v>
                </c:pt>
                <c:pt idx="5">
                  <c:v>14329</c:v>
                </c:pt>
                <c:pt idx="6">
                  <c:v>7260</c:v>
                </c:pt>
                <c:pt idx="7">
                  <c:v>8957</c:v>
                </c:pt>
                <c:pt idx="8">
                  <c:v>817</c:v>
                </c:pt>
                <c:pt idx="9">
                  <c:v>984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074160"/>
        <c:axId val="240676864"/>
      </c:barChart>
      <c:catAx>
        <c:axId val="240074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0676864"/>
        <c:crosses val="autoZero"/>
        <c:auto val="1"/>
        <c:lblAlgn val="ctr"/>
        <c:lblOffset val="100"/>
        <c:noMultiLvlLbl val="0"/>
      </c:catAx>
      <c:valAx>
        <c:axId val="240676864"/>
        <c:scaling>
          <c:orientation val="minMax"/>
          <c:max val="15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00741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11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604291885371751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5650618882111357E-3"/>
                  <c:y val="1.120418771183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695185664633539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1301237764223365E-3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9126547205279211E-3"/>
                  <c:y val="-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475928323168838E-3"/>
                  <c:y val="-1.4939603137843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475928323167528E-3"/>
                  <c:y val="7.4690663667041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47771660873922E-2"/>
                  <c:y val="-2.94080887016426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9126547205279211E-3"/>
                  <c:y val="1.4939309056955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雑穀</c:v>
                </c:pt>
                <c:pt idx="6">
                  <c:v>鉄鋼</c:v>
                </c:pt>
                <c:pt idx="7">
                  <c:v>その他の機械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70421</c:v>
                </c:pt>
                <c:pt idx="1">
                  <c:v>50540</c:v>
                </c:pt>
                <c:pt idx="2">
                  <c:v>33569</c:v>
                </c:pt>
                <c:pt idx="3">
                  <c:v>28052</c:v>
                </c:pt>
                <c:pt idx="4">
                  <c:v>22102</c:v>
                </c:pt>
                <c:pt idx="5">
                  <c:v>20243</c:v>
                </c:pt>
                <c:pt idx="6">
                  <c:v>18713</c:v>
                </c:pt>
                <c:pt idx="7">
                  <c:v>18197</c:v>
                </c:pt>
                <c:pt idx="8">
                  <c:v>17672</c:v>
                </c:pt>
                <c:pt idx="9">
                  <c:v>14938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5.3475928323167528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260247552844642E-2"/>
                  <c:y val="-3.7351213451259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1301237764223044E-3"/>
                  <c:y val="-5.88161773895910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95185664633506E-2"/>
                  <c:y val="3.7348272642389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47771660873909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535871292110915E-17"/>
                  <c:y val="3.7345331833520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1301237764223365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8699862632831885E-3"/>
                  <c:y val="2.2408375423660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7825309441054536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7822502305709486E-3"/>
                  <c:y val="-2.94080887016426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雑穀</c:v>
                </c:pt>
                <c:pt idx="6">
                  <c:v>鉄鋼</c:v>
                </c:pt>
                <c:pt idx="7">
                  <c:v>その他の機械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74750</c:v>
                </c:pt>
                <c:pt idx="1">
                  <c:v>37216</c:v>
                </c:pt>
                <c:pt idx="2">
                  <c:v>36292</c:v>
                </c:pt>
                <c:pt idx="3">
                  <c:v>23782</c:v>
                </c:pt>
                <c:pt idx="4">
                  <c:v>20527</c:v>
                </c:pt>
                <c:pt idx="5">
                  <c:v>34095</c:v>
                </c:pt>
                <c:pt idx="6">
                  <c:v>17665</c:v>
                </c:pt>
                <c:pt idx="7">
                  <c:v>14533</c:v>
                </c:pt>
                <c:pt idx="8">
                  <c:v>17908</c:v>
                </c:pt>
                <c:pt idx="9">
                  <c:v>24891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77648"/>
        <c:axId val="240678040"/>
      </c:barChart>
      <c:catAx>
        <c:axId val="240677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0678040"/>
        <c:crosses val="autoZero"/>
        <c:auto val="1"/>
        <c:lblAlgn val="ctr"/>
        <c:lblOffset val="100"/>
        <c:noMultiLvlLbl val="0"/>
      </c:catAx>
      <c:valAx>
        <c:axId val="24067804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067764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11</a:t>
            </a:r>
            <a:r>
              <a:rPr lang="ja-JP" altLang="en-US" sz="1000"/>
              <a:t>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7.1206052514463892E-3"/>
                  <c:y val="-3.7453183520599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404539385848125E-3"/>
                  <c:y val="-7.49063670411991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その他の日用品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米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33572</c:v>
                </c:pt>
                <c:pt idx="1">
                  <c:v>3909</c:v>
                </c:pt>
                <c:pt idx="2">
                  <c:v>1716</c:v>
                </c:pt>
                <c:pt idx="3">
                  <c:v>1341</c:v>
                </c:pt>
                <c:pt idx="4">
                  <c:v>1321</c:v>
                </c:pt>
                <c:pt idx="5">
                  <c:v>1230</c:v>
                </c:pt>
                <c:pt idx="6">
                  <c:v>1023</c:v>
                </c:pt>
                <c:pt idx="7">
                  <c:v>952</c:v>
                </c:pt>
                <c:pt idx="8">
                  <c:v>851</c:v>
                </c:pt>
                <c:pt idx="9">
                  <c:v>849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021361815754354E-2"/>
                  <c:y val="1.12356601492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198599006899839E-2"/>
                  <c:y val="3.7450234451031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40453938584714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その他の日用品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米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28999</c:v>
                </c:pt>
                <c:pt idx="1">
                  <c:v>5782</c:v>
                </c:pt>
                <c:pt idx="2">
                  <c:v>1445</c:v>
                </c:pt>
                <c:pt idx="3">
                  <c:v>1134</c:v>
                </c:pt>
                <c:pt idx="4">
                  <c:v>2064</c:v>
                </c:pt>
                <c:pt idx="5">
                  <c:v>1879</c:v>
                </c:pt>
                <c:pt idx="6">
                  <c:v>309</c:v>
                </c:pt>
                <c:pt idx="7">
                  <c:v>539</c:v>
                </c:pt>
                <c:pt idx="8">
                  <c:v>361</c:v>
                </c:pt>
                <c:pt idx="9">
                  <c:v>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78824"/>
        <c:axId val="240679216"/>
      </c:barChart>
      <c:catAx>
        <c:axId val="240678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40679216"/>
        <c:crosses val="autoZero"/>
        <c:auto val="1"/>
        <c:lblAlgn val="ctr"/>
        <c:lblOffset val="100"/>
        <c:noMultiLvlLbl val="0"/>
      </c:catAx>
      <c:valAx>
        <c:axId val="2406792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406788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11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7825311942958838E-3"/>
                  <c:y val="2.7695359765527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1301247771836003E-3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1301247771836662E-3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1301247771836072E-3"/>
                  <c:y val="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475935828877002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477718360071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695187165775532E-2"/>
                  <c:y val="1.9782399832519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38061</c:v>
                </c:pt>
                <c:pt idx="1">
                  <c:v>21170</c:v>
                </c:pt>
                <c:pt idx="2">
                  <c:v>16984</c:v>
                </c:pt>
                <c:pt idx="3">
                  <c:v>12517</c:v>
                </c:pt>
                <c:pt idx="4">
                  <c:v>7296</c:v>
                </c:pt>
                <c:pt idx="5">
                  <c:v>7023</c:v>
                </c:pt>
                <c:pt idx="6">
                  <c:v>6521</c:v>
                </c:pt>
                <c:pt idx="7">
                  <c:v>4699</c:v>
                </c:pt>
                <c:pt idx="8">
                  <c:v>3839</c:v>
                </c:pt>
                <c:pt idx="9">
                  <c:v>2991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5.3475935828877167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563897427260103E-2"/>
                  <c:y val="3.932803393475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8938481620278089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9604334217581087E-3"/>
                  <c:y val="3.88607331513144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155178463654606E-3"/>
                  <c:y val="3.897911601645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0567462489648752E-2"/>
                  <c:y val="7.84286481549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7995284011958396E-3"/>
                  <c:y val="3.95616843264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1967100369138351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その他の日用品</c:v>
                </c:pt>
                <c:pt idx="7">
                  <c:v>化学肥料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16205</c:v>
                </c:pt>
                <c:pt idx="1">
                  <c:v>17898</c:v>
                </c:pt>
                <c:pt idx="2">
                  <c:v>13047</c:v>
                </c:pt>
                <c:pt idx="3">
                  <c:v>15607</c:v>
                </c:pt>
                <c:pt idx="4">
                  <c:v>6525</c:v>
                </c:pt>
                <c:pt idx="5">
                  <c:v>6539</c:v>
                </c:pt>
                <c:pt idx="6">
                  <c:v>4387</c:v>
                </c:pt>
                <c:pt idx="7">
                  <c:v>3447</c:v>
                </c:pt>
                <c:pt idx="8">
                  <c:v>4053</c:v>
                </c:pt>
                <c:pt idx="9">
                  <c:v>3004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80000"/>
        <c:axId val="240680392"/>
      </c:barChart>
      <c:catAx>
        <c:axId val="24068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0680392"/>
        <c:crosses val="autoZero"/>
        <c:auto val="1"/>
        <c:lblAlgn val="ctr"/>
        <c:lblOffset val="100"/>
        <c:noMultiLvlLbl val="0"/>
      </c:catAx>
      <c:valAx>
        <c:axId val="2406803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068000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平成</a:t>
            </a:r>
            <a:r>
              <a:rPr lang="en-US" altLang="ja-JP" sz="1000"/>
              <a:t>29</a:t>
            </a:r>
            <a:r>
              <a:rPr lang="ja-JP" altLang="en-US" sz="1000"/>
              <a:t>年</a:t>
            </a:r>
            <a:r>
              <a:rPr lang="en-US" altLang="ja-JP" sz="1000"/>
              <a:t>11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506672777013983E-3"/>
                  <c:y val="-3.4892697236375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3043925064922447E-6"/>
                  <c:y val="3.5838701980434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596036606535327E-2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073386383731276E-3"/>
                  <c:y val="7.09191936114362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619367023566499E-2"/>
                  <c:y val="-3.62288938481626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860559096779505E-3"/>
                  <c:y val="3.50779681951520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610062631060006E-2"/>
                  <c:y val="-1.0544163263014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190573400547156E-3"/>
                  <c:y val="5.586200120713372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8419503117665842E-3"/>
                  <c:y val="-3.64085505354611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その他の製造工業品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その他の機械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米</c:v>
                </c:pt>
                <c:pt idx="9">
                  <c:v>ゴム製品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45329</c:v>
                </c:pt>
                <c:pt idx="1">
                  <c:v>27639</c:v>
                </c:pt>
                <c:pt idx="2">
                  <c:v>25885</c:v>
                </c:pt>
                <c:pt idx="3">
                  <c:v>22961</c:v>
                </c:pt>
                <c:pt idx="4">
                  <c:v>15745</c:v>
                </c:pt>
                <c:pt idx="5">
                  <c:v>15666</c:v>
                </c:pt>
                <c:pt idx="6">
                  <c:v>12952</c:v>
                </c:pt>
                <c:pt idx="7">
                  <c:v>12892</c:v>
                </c:pt>
                <c:pt idx="8">
                  <c:v>12695</c:v>
                </c:pt>
                <c:pt idx="9">
                  <c:v>11642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2354844533322208E-2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0827257703898125E-3"/>
                  <c:y val="-1.0771260544303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832368176200197E-3"/>
                  <c:y val="3.58302805732171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8417329796640787E-3"/>
                  <c:y val="1.418328028145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5320584926883491E-3"/>
                  <c:y val="1.06760986427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3050313155300031E-3"/>
                  <c:y val="1.4221791794742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5460845172131262E-3"/>
                  <c:y val="-3.60380086179067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7.0733863837313437E-3"/>
                  <c:y val="3.546099290780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雑品</c:v>
                </c:pt>
                <c:pt idx="1">
                  <c:v>その他の製造工業品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その他の機械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米</c:v>
                </c:pt>
                <c:pt idx="9">
                  <c:v>ゴム製品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36032</c:v>
                </c:pt>
                <c:pt idx="1">
                  <c:v>25037</c:v>
                </c:pt>
                <c:pt idx="2">
                  <c:v>26658</c:v>
                </c:pt>
                <c:pt idx="3">
                  <c:v>21358</c:v>
                </c:pt>
                <c:pt idx="4">
                  <c:v>10771</c:v>
                </c:pt>
                <c:pt idx="5">
                  <c:v>14678</c:v>
                </c:pt>
                <c:pt idx="6">
                  <c:v>11644</c:v>
                </c:pt>
                <c:pt idx="7">
                  <c:v>10900</c:v>
                </c:pt>
                <c:pt idx="8">
                  <c:v>14472</c:v>
                </c:pt>
                <c:pt idx="9">
                  <c:v>14918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75824"/>
        <c:axId val="240276216"/>
      </c:barChart>
      <c:catAx>
        <c:axId val="24027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0276216"/>
        <c:crosses val="autoZero"/>
        <c:auto val="1"/>
        <c:lblAlgn val="ctr"/>
        <c:lblOffset val="100"/>
        <c:noMultiLvlLbl val="0"/>
      </c:catAx>
      <c:valAx>
        <c:axId val="240276216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0275824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87.3</c:v>
                </c:pt>
                <c:pt idx="1">
                  <c:v>88.5</c:v>
                </c:pt>
                <c:pt idx="2">
                  <c:v>86.3</c:v>
                </c:pt>
                <c:pt idx="3">
                  <c:v>89.1</c:v>
                </c:pt>
                <c:pt idx="4">
                  <c:v>94.9</c:v>
                </c:pt>
                <c:pt idx="5">
                  <c:v>93.2</c:v>
                </c:pt>
                <c:pt idx="6">
                  <c:v>90.9</c:v>
                </c:pt>
                <c:pt idx="7">
                  <c:v>89.5</c:v>
                </c:pt>
                <c:pt idx="8">
                  <c:v>91.2</c:v>
                </c:pt>
                <c:pt idx="9">
                  <c:v>97.1</c:v>
                </c:pt>
                <c:pt idx="10">
                  <c:v>92.2</c:v>
                </c:pt>
                <c:pt idx="11">
                  <c:v>88.5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93</c:v>
                </c:pt>
                <c:pt idx="1">
                  <c:v>91.6</c:v>
                </c:pt>
                <c:pt idx="2">
                  <c:v>76.7</c:v>
                </c:pt>
                <c:pt idx="3">
                  <c:v>88.2</c:v>
                </c:pt>
                <c:pt idx="4">
                  <c:v>91.4</c:v>
                </c:pt>
                <c:pt idx="5">
                  <c:v>87.4</c:v>
                </c:pt>
                <c:pt idx="6">
                  <c:v>87.9</c:v>
                </c:pt>
                <c:pt idx="7">
                  <c:v>89.2</c:v>
                </c:pt>
                <c:pt idx="8">
                  <c:v>84.7</c:v>
                </c:pt>
                <c:pt idx="9">
                  <c:v>87.3</c:v>
                </c:pt>
                <c:pt idx="10">
                  <c:v>83.1</c:v>
                </c:pt>
                <c:pt idx="11">
                  <c:v>75.2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277000"/>
        <c:axId val="240277392"/>
      </c:lineChart>
      <c:catAx>
        <c:axId val="240277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27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277392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27700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63.3</c:v>
                </c:pt>
                <c:pt idx="1">
                  <c:v>67.7</c:v>
                </c:pt>
                <c:pt idx="2">
                  <c:v>65.8</c:v>
                </c:pt>
                <c:pt idx="3">
                  <c:v>76.7</c:v>
                </c:pt>
                <c:pt idx="4">
                  <c:v>80.5</c:v>
                </c:pt>
                <c:pt idx="5">
                  <c:v>79.099999999999994</c:v>
                </c:pt>
                <c:pt idx="6">
                  <c:v>81.3</c:v>
                </c:pt>
                <c:pt idx="7">
                  <c:v>71.900000000000006</c:v>
                </c:pt>
                <c:pt idx="8">
                  <c:v>74.900000000000006</c:v>
                </c:pt>
                <c:pt idx="9">
                  <c:v>82.3</c:v>
                </c:pt>
                <c:pt idx="10">
                  <c:v>72.8</c:v>
                </c:pt>
                <c:pt idx="11">
                  <c:v>78.7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71.900000000000006</c:v>
                </c:pt>
                <c:pt idx="1">
                  <c:v>72.8</c:v>
                </c:pt>
                <c:pt idx="2">
                  <c:v>70.8</c:v>
                </c:pt>
                <c:pt idx="3">
                  <c:v>69.3</c:v>
                </c:pt>
                <c:pt idx="4">
                  <c:v>67.3</c:v>
                </c:pt>
                <c:pt idx="5">
                  <c:v>67.400000000000006</c:v>
                </c:pt>
                <c:pt idx="6">
                  <c:v>65.900000000000006</c:v>
                </c:pt>
                <c:pt idx="7">
                  <c:v>59.5</c:v>
                </c:pt>
                <c:pt idx="8">
                  <c:v>62.3</c:v>
                </c:pt>
                <c:pt idx="9">
                  <c:v>71.400000000000006</c:v>
                </c:pt>
                <c:pt idx="10">
                  <c:v>58.5</c:v>
                </c:pt>
                <c:pt idx="11">
                  <c:v>59.7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278176"/>
        <c:axId val="240278568"/>
      </c:lineChart>
      <c:catAx>
        <c:axId val="240278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27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278568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27817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71.7</c:v>
                </c:pt>
                <c:pt idx="1">
                  <c:v>76.400000000000006</c:v>
                </c:pt>
                <c:pt idx="2">
                  <c:v>76.5</c:v>
                </c:pt>
                <c:pt idx="3">
                  <c:v>85.8</c:v>
                </c:pt>
                <c:pt idx="4">
                  <c:v>84.3</c:v>
                </c:pt>
                <c:pt idx="5">
                  <c:v>85.1</c:v>
                </c:pt>
                <c:pt idx="6">
                  <c:v>89.6</c:v>
                </c:pt>
                <c:pt idx="7">
                  <c:v>80.5</c:v>
                </c:pt>
                <c:pt idx="8">
                  <c:v>81.900000000000006</c:v>
                </c:pt>
                <c:pt idx="9">
                  <c:v>84.3</c:v>
                </c:pt>
                <c:pt idx="10">
                  <c:v>79.400000000000006</c:v>
                </c:pt>
                <c:pt idx="11">
                  <c:v>89.1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76.8</c:v>
                </c:pt>
                <c:pt idx="1">
                  <c:v>79.7</c:v>
                </c:pt>
                <c:pt idx="2">
                  <c:v>93</c:v>
                </c:pt>
                <c:pt idx="3">
                  <c:v>77</c:v>
                </c:pt>
                <c:pt idx="4">
                  <c:v>73.2</c:v>
                </c:pt>
                <c:pt idx="5">
                  <c:v>77.599999999999994</c:v>
                </c:pt>
                <c:pt idx="6">
                  <c:v>74.8</c:v>
                </c:pt>
                <c:pt idx="7">
                  <c:v>66.5</c:v>
                </c:pt>
                <c:pt idx="8">
                  <c:v>74.2</c:v>
                </c:pt>
                <c:pt idx="9">
                  <c:v>81.5</c:v>
                </c:pt>
                <c:pt idx="10">
                  <c:v>71.099999999999994</c:v>
                </c:pt>
                <c:pt idx="11">
                  <c:v>80.400000000000006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258272"/>
        <c:axId val="241258664"/>
      </c:lineChart>
      <c:catAx>
        <c:axId val="241258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258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25866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25827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12.3</c:v>
                </c:pt>
                <c:pt idx="1">
                  <c:v>12.6</c:v>
                </c:pt>
                <c:pt idx="2">
                  <c:v>13.7</c:v>
                </c:pt>
                <c:pt idx="3">
                  <c:v>12.9</c:v>
                </c:pt>
                <c:pt idx="4">
                  <c:v>12.4</c:v>
                </c:pt>
                <c:pt idx="5">
                  <c:v>13.7</c:v>
                </c:pt>
                <c:pt idx="6">
                  <c:v>15</c:v>
                </c:pt>
                <c:pt idx="7">
                  <c:v>14</c:v>
                </c:pt>
                <c:pt idx="8">
                  <c:v>13</c:v>
                </c:pt>
                <c:pt idx="9">
                  <c:v>11.7</c:v>
                </c:pt>
                <c:pt idx="10">
                  <c:v>11.9</c:v>
                </c:pt>
                <c:pt idx="11">
                  <c:v>12.5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14.4</c:v>
                </c:pt>
                <c:pt idx="2">
                  <c:v>13.5</c:v>
                </c:pt>
                <c:pt idx="3">
                  <c:v>14</c:v>
                </c:pt>
                <c:pt idx="4">
                  <c:v>13.8</c:v>
                </c:pt>
                <c:pt idx="5">
                  <c:v>13.8</c:v>
                </c:pt>
                <c:pt idx="6">
                  <c:v>14.3</c:v>
                </c:pt>
                <c:pt idx="7">
                  <c:v>11.5</c:v>
                </c:pt>
                <c:pt idx="8">
                  <c:v>13.6</c:v>
                </c:pt>
                <c:pt idx="9">
                  <c:v>11.5</c:v>
                </c:pt>
                <c:pt idx="10">
                  <c:v>12.3</c:v>
                </c:pt>
                <c:pt idx="11">
                  <c:v>14.9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259448"/>
        <c:axId val="241259840"/>
      </c:lineChart>
      <c:catAx>
        <c:axId val="241259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25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259840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25944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22.8</c:v>
                </c:pt>
                <c:pt idx="2">
                  <c:v>23.2</c:v>
                </c:pt>
                <c:pt idx="3">
                  <c:v>21.8</c:v>
                </c:pt>
                <c:pt idx="4">
                  <c:v>21.2</c:v>
                </c:pt>
                <c:pt idx="5">
                  <c:v>22.2</c:v>
                </c:pt>
                <c:pt idx="6">
                  <c:v>21.5</c:v>
                </c:pt>
                <c:pt idx="7">
                  <c:v>22</c:v>
                </c:pt>
                <c:pt idx="8">
                  <c:v>21.8</c:v>
                </c:pt>
                <c:pt idx="9">
                  <c:v>19.899999999999999</c:v>
                </c:pt>
                <c:pt idx="10">
                  <c:v>19.2</c:v>
                </c:pt>
                <c:pt idx="11">
                  <c:v>19.2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25.5</c:v>
                </c:pt>
                <c:pt idx="1">
                  <c:v>28.1</c:v>
                </c:pt>
                <c:pt idx="2">
                  <c:v>20.6</c:v>
                </c:pt>
                <c:pt idx="3">
                  <c:v>22</c:v>
                </c:pt>
                <c:pt idx="4">
                  <c:v>23.2</c:v>
                </c:pt>
                <c:pt idx="5">
                  <c:v>24.5</c:v>
                </c:pt>
                <c:pt idx="6">
                  <c:v>24</c:v>
                </c:pt>
                <c:pt idx="7">
                  <c:v>22.4</c:v>
                </c:pt>
                <c:pt idx="8">
                  <c:v>22.9</c:v>
                </c:pt>
                <c:pt idx="9">
                  <c:v>20.9</c:v>
                </c:pt>
                <c:pt idx="10">
                  <c:v>21</c:v>
                </c:pt>
                <c:pt idx="11">
                  <c:v>21.5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260624"/>
        <c:axId val="241261016"/>
      </c:lineChart>
      <c:catAx>
        <c:axId val="241260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261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26101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26062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平成</a:t>
            </a:r>
            <a:r>
              <a:rPr lang="en-US" altLang="ja-JP" sz="1200" baseline="0"/>
              <a:t>29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11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3972055888223553E-2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127961</c:v>
                </c:pt>
                <c:pt idx="1">
                  <c:v>237661</c:v>
                </c:pt>
                <c:pt idx="2">
                  <c:v>291926</c:v>
                </c:pt>
                <c:pt idx="3">
                  <c:v>52143</c:v>
                </c:pt>
                <c:pt idx="4">
                  <c:v>321262</c:v>
                </c:pt>
                <c:pt idx="5">
                  <c:v>497126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66903</c:v>
                </c:pt>
                <c:pt idx="1">
                  <c:v>144142</c:v>
                </c:pt>
                <c:pt idx="2">
                  <c:v>196314</c:v>
                </c:pt>
                <c:pt idx="3">
                  <c:v>33145</c:v>
                </c:pt>
                <c:pt idx="4">
                  <c:v>98981</c:v>
                </c:pt>
                <c:pt idx="5">
                  <c:v>251780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0.6566682404138271</c:v>
                </c:pt>
                <c:pt idx="1">
                  <c:v>0.62247022679235098</c:v>
                </c:pt>
                <c:pt idx="2">
                  <c:v>0.59791495985580867</c:v>
                </c:pt>
                <c:pt idx="3">
                  <c:v>0.61137557452396585</c:v>
                </c:pt>
                <c:pt idx="4">
                  <c:v>0.76446722491510866</c:v>
                </c:pt>
                <c:pt idx="5">
                  <c:v>0.66380293387955236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803664"/>
        <c:axId val="193486040"/>
        <c:axId val="0"/>
      </c:bar3DChart>
      <c:catAx>
        <c:axId val="19280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3486040"/>
        <c:crosses val="autoZero"/>
        <c:auto val="1"/>
        <c:lblAlgn val="ctr"/>
        <c:lblOffset val="100"/>
        <c:noMultiLvlLbl val="0"/>
      </c:catAx>
      <c:valAx>
        <c:axId val="19348604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280366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53.8</c:v>
                </c:pt>
                <c:pt idx="1">
                  <c:v>55.2</c:v>
                </c:pt>
                <c:pt idx="2">
                  <c:v>58.8</c:v>
                </c:pt>
                <c:pt idx="3">
                  <c:v>60</c:v>
                </c:pt>
                <c:pt idx="4">
                  <c:v>59.2</c:v>
                </c:pt>
                <c:pt idx="5">
                  <c:v>60.6</c:v>
                </c:pt>
                <c:pt idx="6">
                  <c:v>69.900000000000006</c:v>
                </c:pt>
                <c:pt idx="7">
                  <c:v>63.1</c:v>
                </c:pt>
                <c:pt idx="8">
                  <c:v>59.9</c:v>
                </c:pt>
                <c:pt idx="9">
                  <c:v>60.7</c:v>
                </c:pt>
                <c:pt idx="10">
                  <c:v>62.6</c:v>
                </c:pt>
                <c:pt idx="11">
                  <c:v>65.2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67.400000000000006</c:v>
                </c:pt>
                <c:pt idx="1">
                  <c:v>48.9</c:v>
                </c:pt>
                <c:pt idx="2">
                  <c:v>70.8</c:v>
                </c:pt>
                <c:pt idx="3">
                  <c:v>62</c:v>
                </c:pt>
                <c:pt idx="4">
                  <c:v>58.4</c:v>
                </c:pt>
                <c:pt idx="5">
                  <c:v>55.4</c:v>
                </c:pt>
                <c:pt idx="6">
                  <c:v>59.8</c:v>
                </c:pt>
                <c:pt idx="7">
                  <c:v>53.2</c:v>
                </c:pt>
                <c:pt idx="8">
                  <c:v>59</c:v>
                </c:pt>
                <c:pt idx="9">
                  <c:v>57.2</c:v>
                </c:pt>
                <c:pt idx="10">
                  <c:v>58.4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261800"/>
        <c:axId val="241969928"/>
      </c:lineChart>
      <c:catAx>
        <c:axId val="241261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969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969928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26180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15.9</c:v>
                </c:pt>
                <c:pt idx="1">
                  <c:v>16.100000000000001</c:v>
                </c:pt>
                <c:pt idx="2">
                  <c:v>19.7</c:v>
                </c:pt>
                <c:pt idx="3">
                  <c:v>17.5</c:v>
                </c:pt>
                <c:pt idx="4">
                  <c:v>19.100000000000001</c:v>
                </c:pt>
                <c:pt idx="5">
                  <c:v>17.3</c:v>
                </c:pt>
                <c:pt idx="6">
                  <c:v>17.3</c:v>
                </c:pt>
                <c:pt idx="7">
                  <c:v>15.6</c:v>
                </c:pt>
                <c:pt idx="8">
                  <c:v>17.7</c:v>
                </c:pt>
                <c:pt idx="9">
                  <c:v>15.5</c:v>
                </c:pt>
                <c:pt idx="10">
                  <c:v>18.399999999999999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18.2</c:v>
                </c:pt>
                <c:pt idx="1">
                  <c:v>17</c:v>
                </c:pt>
                <c:pt idx="2">
                  <c:v>18</c:v>
                </c:pt>
                <c:pt idx="3">
                  <c:v>19.2</c:v>
                </c:pt>
                <c:pt idx="4">
                  <c:v>19.7</c:v>
                </c:pt>
                <c:pt idx="5">
                  <c:v>17.600000000000001</c:v>
                </c:pt>
                <c:pt idx="6">
                  <c:v>19.899999999999999</c:v>
                </c:pt>
                <c:pt idx="7">
                  <c:v>15</c:v>
                </c:pt>
                <c:pt idx="8">
                  <c:v>15.4</c:v>
                </c:pt>
                <c:pt idx="9">
                  <c:v>17.5</c:v>
                </c:pt>
                <c:pt idx="10">
                  <c:v>16.8</c:v>
                </c:pt>
                <c:pt idx="11">
                  <c:v>16.100000000000001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5.8077273628329769E-4"/>
                  <c:y val="1.2441314553990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970712"/>
        <c:axId val="241971104"/>
      </c:lineChart>
      <c:catAx>
        <c:axId val="241970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971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971104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970712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31.9</c:v>
                </c:pt>
                <c:pt idx="2">
                  <c:v>33.200000000000003</c:v>
                </c:pt>
                <c:pt idx="3">
                  <c:v>31.3</c:v>
                </c:pt>
                <c:pt idx="4">
                  <c:v>31.7</c:v>
                </c:pt>
                <c:pt idx="5">
                  <c:v>30.8</c:v>
                </c:pt>
                <c:pt idx="6">
                  <c:v>29.2</c:v>
                </c:pt>
                <c:pt idx="7">
                  <c:v>29.1</c:v>
                </c:pt>
                <c:pt idx="8">
                  <c:v>30.5</c:v>
                </c:pt>
                <c:pt idx="9">
                  <c:v>29.2</c:v>
                </c:pt>
                <c:pt idx="10">
                  <c:v>29.6</c:v>
                </c:pt>
                <c:pt idx="11">
                  <c:v>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31.6</c:v>
                </c:pt>
                <c:pt idx="1">
                  <c:v>32</c:v>
                </c:pt>
                <c:pt idx="2">
                  <c:v>30.9</c:v>
                </c:pt>
                <c:pt idx="3">
                  <c:v>31.3</c:v>
                </c:pt>
                <c:pt idx="4">
                  <c:v>34</c:v>
                </c:pt>
                <c:pt idx="5">
                  <c:v>33.5</c:v>
                </c:pt>
                <c:pt idx="6">
                  <c:v>34.4</c:v>
                </c:pt>
                <c:pt idx="7">
                  <c:v>34.5</c:v>
                </c:pt>
                <c:pt idx="8">
                  <c:v>33</c:v>
                </c:pt>
                <c:pt idx="9">
                  <c:v>34.200000000000003</c:v>
                </c:pt>
                <c:pt idx="10">
                  <c:v>35.4</c:v>
                </c:pt>
                <c:pt idx="11">
                  <c:v>34.200000000000003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521002535233558E-3"/>
                  <c:y val="1.2619047619047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971888"/>
        <c:axId val="241972280"/>
      </c:lineChart>
      <c:catAx>
        <c:axId val="241971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972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972280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97188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50.1</c:v>
                </c:pt>
                <c:pt idx="1">
                  <c:v>50.2</c:v>
                </c:pt>
                <c:pt idx="2">
                  <c:v>58.3</c:v>
                </c:pt>
                <c:pt idx="3">
                  <c:v>57.1</c:v>
                </c:pt>
                <c:pt idx="4">
                  <c:v>59.9</c:v>
                </c:pt>
                <c:pt idx="5">
                  <c:v>56.7</c:v>
                </c:pt>
                <c:pt idx="6">
                  <c:v>60.5</c:v>
                </c:pt>
                <c:pt idx="7">
                  <c:v>53.5</c:v>
                </c:pt>
                <c:pt idx="8">
                  <c:v>56.9</c:v>
                </c:pt>
                <c:pt idx="9">
                  <c:v>54</c:v>
                </c:pt>
                <c:pt idx="10">
                  <c:v>62</c:v>
                </c:pt>
                <c:pt idx="11">
                  <c:v>58.8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55.9</c:v>
                </c:pt>
                <c:pt idx="1">
                  <c:v>52.6</c:v>
                </c:pt>
                <c:pt idx="2">
                  <c:v>59</c:v>
                </c:pt>
                <c:pt idx="3">
                  <c:v>60.9</c:v>
                </c:pt>
                <c:pt idx="4">
                  <c:v>56.1</c:v>
                </c:pt>
                <c:pt idx="5">
                  <c:v>52.8</c:v>
                </c:pt>
                <c:pt idx="6">
                  <c:v>57.2</c:v>
                </c:pt>
                <c:pt idx="7">
                  <c:v>43.3</c:v>
                </c:pt>
                <c:pt idx="8">
                  <c:v>47.8</c:v>
                </c:pt>
                <c:pt idx="9">
                  <c:v>50.4</c:v>
                </c:pt>
                <c:pt idx="10">
                  <c:v>46.6</c:v>
                </c:pt>
                <c:pt idx="11">
                  <c:v>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5860566448801744E-3"/>
                  <c:y val="5.4123112659698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973064"/>
        <c:axId val="241973456"/>
      </c:lineChart>
      <c:catAx>
        <c:axId val="241973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973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973456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197306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27</c:v>
                </c:pt>
                <c:pt idx="1">
                  <c:v>30</c:v>
                </c:pt>
                <c:pt idx="2">
                  <c:v>28.8</c:v>
                </c:pt>
                <c:pt idx="3">
                  <c:v>38.200000000000003</c:v>
                </c:pt>
                <c:pt idx="4">
                  <c:v>36.5</c:v>
                </c:pt>
                <c:pt idx="5">
                  <c:v>48.1</c:v>
                </c:pt>
                <c:pt idx="6">
                  <c:v>49.2</c:v>
                </c:pt>
                <c:pt idx="7">
                  <c:v>34.9</c:v>
                </c:pt>
                <c:pt idx="8">
                  <c:v>34.299999999999997</c:v>
                </c:pt>
                <c:pt idx="9">
                  <c:v>43.3</c:v>
                </c:pt>
                <c:pt idx="10">
                  <c:v>40.700000000000003</c:v>
                </c:pt>
                <c:pt idx="11">
                  <c:v>40.1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35.5</c:v>
                </c:pt>
                <c:pt idx="1">
                  <c:v>37.4</c:v>
                </c:pt>
                <c:pt idx="2">
                  <c:v>42.3</c:v>
                </c:pt>
                <c:pt idx="3">
                  <c:v>45.1</c:v>
                </c:pt>
                <c:pt idx="4">
                  <c:v>47</c:v>
                </c:pt>
                <c:pt idx="5">
                  <c:v>49</c:v>
                </c:pt>
                <c:pt idx="6">
                  <c:v>47.4</c:v>
                </c:pt>
                <c:pt idx="7">
                  <c:v>30</c:v>
                </c:pt>
                <c:pt idx="8">
                  <c:v>29.8</c:v>
                </c:pt>
                <c:pt idx="9">
                  <c:v>39.799999999999997</c:v>
                </c:pt>
                <c:pt idx="10">
                  <c:v>33.6</c:v>
                </c:pt>
                <c:pt idx="11">
                  <c:v>36.700000000000003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95289296409829E-3"/>
                  <c:y val="2.6525821596244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887040"/>
        <c:axId val="239887432"/>
      </c:lineChart>
      <c:catAx>
        <c:axId val="239887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887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887432"/>
        <c:scaling>
          <c:orientation val="minMax"/>
          <c:max val="7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88704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35.4</c:v>
                </c:pt>
                <c:pt idx="1">
                  <c:v>33.9</c:v>
                </c:pt>
                <c:pt idx="2">
                  <c:v>29.4</c:v>
                </c:pt>
                <c:pt idx="3">
                  <c:v>30.9</c:v>
                </c:pt>
                <c:pt idx="4">
                  <c:v>30.9</c:v>
                </c:pt>
                <c:pt idx="5">
                  <c:v>31.3</c:v>
                </c:pt>
                <c:pt idx="6">
                  <c:v>29.7</c:v>
                </c:pt>
                <c:pt idx="7">
                  <c:v>26.4</c:v>
                </c:pt>
                <c:pt idx="8">
                  <c:v>24.2</c:v>
                </c:pt>
                <c:pt idx="9">
                  <c:v>25.5</c:v>
                </c:pt>
                <c:pt idx="10">
                  <c:v>28.1</c:v>
                </c:pt>
                <c:pt idx="11">
                  <c:v>30.2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25.8</c:v>
                </c:pt>
                <c:pt idx="1">
                  <c:v>27.6</c:v>
                </c:pt>
                <c:pt idx="2">
                  <c:v>27.8</c:v>
                </c:pt>
                <c:pt idx="3">
                  <c:v>30.9</c:v>
                </c:pt>
                <c:pt idx="4">
                  <c:v>36.200000000000003</c:v>
                </c:pt>
                <c:pt idx="5">
                  <c:v>32.1</c:v>
                </c:pt>
                <c:pt idx="6">
                  <c:v>31.1</c:v>
                </c:pt>
                <c:pt idx="7">
                  <c:v>31.7</c:v>
                </c:pt>
                <c:pt idx="8">
                  <c:v>31.5</c:v>
                </c:pt>
                <c:pt idx="9">
                  <c:v>35.799999999999997</c:v>
                </c:pt>
                <c:pt idx="10">
                  <c:v>36</c:v>
                </c:pt>
                <c:pt idx="11">
                  <c:v>42.3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888216"/>
        <c:axId val="239888608"/>
      </c:lineChart>
      <c:catAx>
        <c:axId val="239888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88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888608"/>
        <c:scaling>
          <c:orientation val="minMax"/>
          <c:max val="5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888216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76.5</c:v>
                </c:pt>
                <c:pt idx="1">
                  <c:v>87.9</c:v>
                </c:pt>
                <c:pt idx="2">
                  <c:v>98.2</c:v>
                </c:pt>
                <c:pt idx="3">
                  <c:v>124.2</c:v>
                </c:pt>
                <c:pt idx="4">
                  <c:v>118.2</c:v>
                </c:pt>
                <c:pt idx="5">
                  <c:v>153.80000000000001</c:v>
                </c:pt>
                <c:pt idx="6">
                  <c:v>163.9</c:v>
                </c:pt>
                <c:pt idx="7">
                  <c:v>130.4</c:v>
                </c:pt>
                <c:pt idx="8">
                  <c:v>139.9</c:v>
                </c:pt>
                <c:pt idx="9">
                  <c:v>171.2</c:v>
                </c:pt>
                <c:pt idx="10">
                  <c:v>146.9</c:v>
                </c:pt>
                <c:pt idx="11">
                  <c:v>135.30000000000001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134.30000000000001</c:v>
                </c:pt>
                <c:pt idx="1">
                  <c:v>136.69999999999999</c:v>
                </c:pt>
                <c:pt idx="2">
                  <c:v>152.4</c:v>
                </c:pt>
                <c:pt idx="3">
                  <c:v>148.30000000000001</c:v>
                </c:pt>
                <c:pt idx="4">
                  <c:v>132.19999999999999</c:v>
                </c:pt>
                <c:pt idx="5">
                  <c:v>149.5</c:v>
                </c:pt>
                <c:pt idx="6">
                  <c:v>151.69999999999999</c:v>
                </c:pt>
                <c:pt idx="7">
                  <c:v>94.6</c:v>
                </c:pt>
                <c:pt idx="8">
                  <c:v>94.9</c:v>
                </c:pt>
                <c:pt idx="9">
                  <c:v>111.9</c:v>
                </c:pt>
                <c:pt idx="10">
                  <c:v>93.4</c:v>
                </c:pt>
                <c:pt idx="11">
                  <c:v>85.8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889392"/>
        <c:axId val="239889784"/>
      </c:lineChart>
      <c:catAx>
        <c:axId val="239889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889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889784"/>
        <c:scaling>
          <c:orientation val="minMax"/>
          <c:max val="21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88939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69.3</c:v>
                </c:pt>
                <c:pt idx="2">
                  <c:v>98.8</c:v>
                </c:pt>
                <c:pt idx="3">
                  <c:v>94.4</c:v>
                </c:pt>
                <c:pt idx="4">
                  <c:v>89.2</c:v>
                </c:pt>
                <c:pt idx="5">
                  <c:v>94.1</c:v>
                </c:pt>
                <c:pt idx="6">
                  <c:v>98.9</c:v>
                </c:pt>
                <c:pt idx="7">
                  <c:v>96.3</c:v>
                </c:pt>
                <c:pt idx="8">
                  <c:v>88.7</c:v>
                </c:pt>
                <c:pt idx="9">
                  <c:v>91.6</c:v>
                </c:pt>
                <c:pt idx="10">
                  <c:v>81.8</c:v>
                </c:pt>
                <c:pt idx="11">
                  <c:v>76.099999999999994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74.8</c:v>
                </c:pt>
                <c:pt idx="1">
                  <c:v>80</c:v>
                </c:pt>
                <c:pt idx="2">
                  <c:v>85.8</c:v>
                </c:pt>
                <c:pt idx="3">
                  <c:v>89.3</c:v>
                </c:pt>
                <c:pt idx="4">
                  <c:v>92</c:v>
                </c:pt>
                <c:pt idx="5">
                  <c:v>92.3</c:v>
                </c:pt>
                <c:pt idx="6">
                  <c:v>93.1</c:v>
                </c:pt>
                <c:pt idx="7">
                  <c:v>83.1</c:v>
                </c:pt>
                <c:pt idx="8">
                  <c:v>74.400000000000006</c:v>
                </c:pt>
                <c:pt idx="9">
                  <c:v>84.4</c:v>
                </c:pt>
                <c:pt idx="10">
                  <c:v>80.8</c:v>
                </c:pt>
                <c:pt idx="11">
                  <c:v>81.400000000000006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718112"/>
        <c:axId val="242718504"/>
      </c:lineChart>
      <c:catAx>
        <c:axId val="242718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718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7185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7181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77.400000000000006</c:v>
                </c:pt>
                <c:pt idx="2">
                  <c:v>87.1</c:v>
                </c:pt>
                <c:pt idx="3">
                  <c:v>87.4</c:v>
                </c:pt>
                <c:pt idx="4">
                  <c:v>96.7</c:v>
                </c:pt>
                <c:pt idx="5">
                  <c:v>90.8</c:v>
                </c:pt>
                <c:pt idx="6">
                  <c:v>85.8</c:v>
                </c:pt>
                <c:pt idx="7">
                  <c:v>84.9</c:v>
                </c:pt>
                <c:pt idx="8">
                  <c:v>87</c:v>
                </c:pt>
                <c:pt idx="9">
                  <c:v>81.599999999999994</c:v>
                </c:pt>
                <c:pt idx="10">
                  <c:v>83.3</c:v>
                </c:pt>
                <c:pt idx="11">
                  <c:v>73.3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80</c:v>
                </c:pt>
                <c:pt idx="1">
                  <c:v>84.1</c:v>
                </c:pt>
                <c:pt idx="2">
                  <c:v>84.5</c:v>
                </c:pt>
                <c:pt idx="3">
                  <c:v>90.6</c:v>
                </c:pt>
                <c:pt idx="4">
                  <c:v>100.8</c:v>
                </c:pt>
                <c:pt idx="5">
                  <c:v>107.1</c:v>
                </c:pt>
                <c:pt idx="6">
                  <c:v>100.5</c:v>
                </c:pt>
                <c:pt idx="7">
                  <c:v>87.9</c:v>
                </c:pt>
                <c:pt idx="8">
                  <c:v>85</c:v>
                </c:pt>
                <c:pt idx="9">
                  <c:v>81.8</c:v>
                </c:pt>
                <c:pt idx="10">
                  <c:v>84.8</c:v>
                </c:pt>
                <c:pt idx="11">
                  <c:v>80.8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0779902512186051E-3"/>
                  <c:y val="1.2354312354312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719288"/>
        <c:axId val="242719680"/>
      </c:lineChart>
      <c:catAx>
        <c:axId val="242719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7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719680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71928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78.8</c:v>
                </c:pt>
                <c:pt idx="1">
                  <c:v>89.7</c:v>
                </c:pt>
                <c:pt idx="2">
                  <c:v>114.3</c:v>
                </c:pt>
                <c:pt idx="3">
                  <c:v>108</c:v>
                </c:pt>
                <c:pt idx="4">
                  <c:v>91.8</c:v>
                </c:pt>
                <c:pt idx="5">
                  <c:v>103.6</c:v>
                </c:pt>
                <c:pt idx="6">
                  <c:v>114.9</c:v>
                </c:pt>
                <c:pt idx="7">
                  <c:v>113.3</c:v>
                </c:pt>
                <c:pt idx="8">
                  <c:v>102</c:v>
                </c:pt>
                <c:pt idx="9">
                  <c:v>111.9</c:v>
                </c:pt>
                <c:pt idx="10">
                  <c:v>98.1</c:v>
                </c:pt>
                <c:pt idx="11">
                  <c:v>103.5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142925316153664E-2"/>
                  <c:y val="-6.0544217687074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720464"/>
        <c:axId val="242720856"/>
      </c:lineChart>
      <c:catAx>
        <c:axId val="242720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720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720856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72046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57.2</c:v>
                </c:pt>
                <c:pt idx="1">
                  <c:v>59</c:v>
                </c:pt>
                <c:pt idx="2" formatCode="0.0_ ">
                  <c:v>69.599999999999994</c:v>
                </c:pt>
                <c:pt idx="3">
                  <c:v>69.5</c:v>
                </c:pt>
                <c:pt idx="4">
                  <c:v>66.599999999999994</c:v>
                </c:pt>
                <c:pt idx="5">
                  <c:v>66.900000000000006</c:v>
                </c:pt>
                <c:pt idx="6">
                  <c:v>70.3</c:v>
                </c:pt>
                <c:pt idx="7">
                  <c:v>63.3</c:v>
                </c:pt>
                <c:pt idx="8">
                  <c:v>64.7</c:v>
                </c:pt>
                <c:pt idx="9">
                  <c:v>64.099999999999994</c:v>
                </c:pt>
                <c:pt idx="10">
                  <c:v>65.400000000000006</c:v>
                </c:pt>
                <c:pt idx="11" formatCode="0.0_ ">
                  <c:v>64.2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69.5</c:v>
                </c:pt>
                <c:pt idx="1">
                  <c:v>66.8</c:v>
                </c:pt>
                <c:pt idx="2" formatCode="0.0_ ">
                  <c:v>68.5</c:v>
                </c:pt>
                <c:pt idx="3">
                  <c:v>71.099999999999994</c:v>
                </c:pt>
                <c:pt idx="4">
                  <c:v>70.5</c:v>
                </c:pt>
                <c:pt idx="5">
                  <c:v>68.3</c:v>
                </c:pt>
                <c:pt idx="6">
                  <c:v>70.7</c:v>
                </c:pt>
                <c:pt idx="7">
                  <c:v>56.8</c:v>
                </c:pt>
                <c:pt idx="8">
                  <c:v>61.8</c:v>
                </c:pt>
                <c:pt idx="9">
                  <c:v>65.3</c:v>
                </c:pt>
                <c:pt idx="10">
                  <c:v>61</c:v>
                </c:pt>
                <c:pt idx="11" formatCode="0.0_ ">
                  <c:v>63.6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799816"/>
        <c:axId val="193451112"/>
      </c:lineChart>
      <c:catAx>
        <c:axId val="19279981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93451112"/>
        <c:crosses val="autoZero"/>
        <c:auto val="1"/>
        <c:lblAlgn val="ctr"/>
        <c:lblOffset val="100"/>
        <c:tickLblSkip val="1"/>
        <c:noMultiLvlLbl val="0"/>
      </c:catAx>
      <c:valAx>
        <c:axId val="193451112"/>
        <c:scaling>
          <c:orientation val="minMax"/>
          <c:max val="8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92799816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6.3</c:v>
                </c:pt>
                <c:pt idx="1">
                  <c:v>6.9</c:v>
                </c:pt>
                <c:pt idx="2">
                  <c:v>9.9</c:v>
                </c:pt>
                <c:pt idx="3">
                  <c:v>9.4</c:v>
                </c:pt>
                <c:pt idx="4">
                  <c:v>8.9</c:v>
                </c:pt>
                <c:pt idx="5">
                  <c:v>9.4</c:v>
                </c:pt>
                <c:pt idx="6">
                  <c:v>9.6999999999999993</c:v>
                </c:pt>
                <c:pt idx="7">
                  <c:v>9.6</c:v>
                </c:pt>
                <c:pt idx="8">
                  <c:v>8.9</c:v>
                </c:pt>
                <c:pt idx="9">
                  <c:v>9.1999999999999993</c:v>
                </c:pt>
                <c:pt idx="10">
                  <c:v>8.1999999999999993</c:v>
                </c:pt>
                <c:pt idx="11">
                  <c:v>7.6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7.5</c:v>
                </c:pt>
                <c:pt idx="1">
                  <c:v>8</c:v>
                </c:pt>
                <c:pt idx="2">
                  <c:v>8.6</c:v>
                </c:pt>
                <c:pt idx="3">
                  <c:v>8.9</c:v>
                </c:pt>
                <c:pt idx="4">
                  <c:v>9.1999999999999993</c:v>
                </c:pt>
                <c:pt idx="5">
                  <c:v>9.1999999999999993</c:v>
                </c:pt>
                <c:pt idx="6">
                  <c:v>9.3000000000000007</c:v>
                </c:pt>
                <c:pt idx="7">
                  <c:v>8.3000000000000007</c:v>
                </c:pt>
                <c:pt idx="8">
                  <c:v>7.4</c:v>
                </c:pt>
                <c:pt idx="9">
                  <c:v>8.4</c:v>
                </c:pt>
                <c:pt idx="10">
                  <c:v>8.1</c:v>
                </c:pt>
                <c:pt idx="11">
                  <c:v>8.1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721640"/>
        <c:axId val="242985568"/>
      </c:lineChart>
      <c:catAx>
        <c:axId val="242721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985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985568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72164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</c:v>
                </c:pt>
                <c:pt idx="1">
                  <c:v>7.7</c:v>
                </c:pt>
                <c:pt idx="2">
                  <c:v>8.6999999999999993</c:v>
                </c:pt>
                <c:pt idx="3">
                  <c:v>8.6999999999999993</c:v>
                </c:pt>
                <c:pt idx="4">
                  <c:v>9.6999999999999993</c:v>
                </c:pt>
                <c:pt idx="5">
                  <c:v>9.1</c:v>
                </c:pt>
                <c:pt idx="6">
                  <c:v>8.6</c:v>
                </c:pt>
                <c:pt idx="7">
                  <c:v>8.5</c:v>
                </c:pt>
                <c:pt idx="8">
                  <c:v>8.6999999999999993</c:v>
                </c:pt>
                <c:pt idx="9">
                  <c:v>8.1999999999999993</c:v>
                </c:pt>
                <c:pt idx="10">
                  <c:v>8.3000000000000007</c:v>
                </c:pt>
                <c:pt idx="11">
                  <c:v>7.3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</c:v>
                </c:pt>
                <c:pt idx="1">
                  <c:v>8.4</c:v>
                </c:pt>
                <c:pt idx="2">
                  <c:v>8.5</c:v>
                </c:pt>
                <c:pt idx="3">
                  <c:v>9.1</c:v>
                </c:pt>
                <c:pt idx="4">
                  <c:v>10.1</c:v>
                </c:pt>
                <c:pt idx="5">
                  <c:v>10.7</c:v>
                </c:pt>
                <c:pt idx="6">
                  <c:v>10.1</c:v>
                </c:pt>
                <c:pt idx="7">
                  <c:v>8.8000000000000007</c:v>
                </c:pt>
                <c:pt idx="8">
                  <c:v>8.5</c:v>
                </c:pt>
                <c:pt idx="9">
                  <c:v>8.1999999999999993</c:v>
                </c:pt>
                <c:pt idx="10">
                  <c:v>8.5</c:v>
                </c:pt>
                <c:pt idx="11">
                  <c:v>8.1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986352"/>
        <c:axId val="242986744"/>
      </c:lineChart>
      <c:catAx>
        <c:axId val="242986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986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986744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98635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78.8</c:v>
                </c:pt>
                <c:pt idx="1">
                  <c:v>89.7</c:v>
                </c:pt>
                <c:pt idx="2">
                  <c:v>114.3</c:v>
                </c:pt>
                <c:pt idx="3">
                  <c:v>108</c:v>
                </c:pt>
                <c:pt idx="4">
                  <c:v>91.8</c:v>
                </c:pt>
                <c:pt idx="5">
                  <c:v>103.6</c:v>
                </c:pt>
                <c:pt idx="6">
                  <c:v>114.9</c:v>
                </c:pt>
                <c:pt idx="7">
                  <c:v>113.3</c:v>
                </c:pt>
                <c:pt idx="8">
                  <c:v>102</c:v>
                </c:pt>
                <c:pt idx="9">
                  <c:v>111.9</c:v>
                </c:pt>
                <c:pt idx="10">
                  <c:v>98.1</c:v>
                </c:pt>
                <c:pt idx="11">
                  <c:v>103.5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93.2</c:v>
                </c:pt>
                <c:pt idx="1">
                  <c:v>95</c:v>
                </c:pt>
                <c:pt idx="2">
                  <c:v>101.6</c:v>
                </c:pt>
                <c:pt idx="3">
                  <c:v>98.6</c:v>
                </c:pt>
                <c:pt idx="4">
                  <c:v>90.8</c:v>
                </c:pt>
                <c:pt idx="5">
                  <c:v>85.8</c:v>
                </c:pt>
                <c:pt idx="6">
                  <c:v>92.8</c:v>
                </c:pt>
                <c:pt idx="7">
                  <c:v>94.8</c:v>
                </c:pt>
                <c:pt idx="8">
                  <c:v>87.7</c:v>
                </c:pt>
                <c:pt idx="9">
                  <c:v>103.1</c:v>
                </c:pt>
                <c:pt idx="10">
                  <c:v>95.2</c:v>
                </c:pt>
                <c:pt idx="11">
                  <c:v>100.7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987528"/>
        <c:axId val="242987920"/>
      </c:lineChart>
      <c:catAx>
        <c:axId val="242987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98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987920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98752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13.7</c:v>
                </c:pt>
                <c:pt idx="1">
                  <c:v>13.6</c:v>
                </c:pt>
                <c:pt idx="2">
                  <c:v>16.899999999999999</c:v>
                </c:pt>
                <c:pt idx="3">
                  <c:v>18.2</c:v>
                </c:pt>
                <c:pt idx="4">
                  <c:v>14.5</c:v>
                </c:pt>
                <c:pt idx="5">
                  <c:v>13.8</c:v>
                </c:pt>
                <c:pt idx="6">
                  <c:v>15.1</c:v>
                </c:pt>
                <c:pt idx="7">
                  <c:v>13.4</c:v>
                </c:pt>
                <c:pt idx="8">
                  <c:v>14.2</c:v>
                </c:pt>
                <c:pt idx="9">
                  <c:v>15.2</c:v>
                </c:pt>
                <c:pt idx="10">
                  <c:v>15.5</c:v>
                </c:pt>
                <c:pt idx="11">
                  <c:v>15.2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16.399999999999999</c:v>
                </c:pt>
                <c:pt idx="2">
                  <c:v>17.100000000000001</c:v>
                </c:pt>
                <c:pt idx="3">
                  <c:v>17.600000000000001</c:v>
                </c:pt>
                <c:pt idx="4">
                  <c:v>16.5</c:v>
                </c:pt>
                <c:pt idx="5">
                  <c:v>16</c:v>
                </c:pt>
                <c:pt idx="6">
                  <c:v>15.9</c:v>
                </c:pt>
                <c:pt idx="7">
                  <c:v>13.1</c:v>
                </c:pt>
                <c:pt idx="8">
                  <c:v>16.2</c:v>
                </c:pt>
                <c:pt idx="9">
                  <c:v>16.7</c:v>
                </c:pt>
                <c:pt idx="10">
                  <c:v>14.7</c:v>
                </c:pt>
                <c:pt idx="11">
                  <c:v>14.9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988704"/>
        <c:axId val="242989096"/>
      </c:lineChart>
      <c:catAx>
        <c:axId val="242988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989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989096"/>
        <c:scaling>
          <c:orientation val="minMax"/>
          <c:max val="20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98870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静岡県倉庫協会</a:t>
            </a:r>
          </a:p>
        </c:rich>
      </c:tx>
      <c:layout>
        <c:manualLayout>
          <c:xMode val="edge"/>
          <c:yMode val="edge"/>
          <c:x val="0.46475223234171426"/>
          <c:y val="2.5089605734767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26.5</c:v>
                </c:pt>
                <c:pt idx="1">
                  <c:v>26.7</c:v>
                </c:pt>
                <c:pt idx="2">
                  <c:v>26.9</c:v>
                </c:pt>
                <c:pt idx="3">
                  <c:v>24</c:v>
                </c:pt>
                <c:pt idx="4">
                  <c:v>24.5</c:v>
                </c:pt>
                <c:pt idx="5">
                  <c:v>21.9</c:v>
                </c:pt>
                <c:pt idx="6">
                  <c:v>20.7</c:v>
                </c:pt>
                <c:pt idx="7">
                  <c:v>20.9</c:v>
                </c:pt>
                <c:pt idx="8">
                  <c:v>21</c:v>
                </c:pt>
                <c:pt idx="9">
                  <c:v>22.1</c:v>
                </c:pt>
                <c:pt idx="10">
                  <c:v>22.3</c:v>
                </c:pt>
                <c:pt idx="11">
                  <c:v>21.1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</c:v>
                </c:pt>
                <c:pt idx="1">
                  <c:v>22.5</c:v>
                </c:pt>
                <c:pt idx="2">
                  <c:v>21.6</c:v>
                </c:pt>
                <c:pt idx="3">
                  <c:v>22.3</c:v>
                </c:pt>
                <c:pt idx="4">
                  <c:v>22.7</c:v>
                </c:pt>
                <c:pt idx="5">
                  <c:v>22.1</c:v>
                </c:pt>
                <c:pt idx="6">
                  <c:v>22.5</c:v>
                </c:pt>
                <c:pt idx="7">
                  <c:v>22.5</c:v>
                </c:pt>
                <c:pt idx="8">
                  <c:v>22.9</c:v>
                </c:pt>
                <c:pt idx="9">
                  <c:v>23.4</c:v>
                </c:pt>
                <c:pt idx="10">
                  <c:v>22.9</c:v>
                </c:pt>
                <c:pt idx="11">
                  <c:v>22.4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570640"/>
        <c:axId val="243571032"/>
      </c:lineChart>
      <c:catAx>
        <c:axId val="243570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71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571032"/>
        <c:scaling>
          <c:orientation val="minMax"/>
          <c:max val="28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7064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50.9</c:v>
                </c:pt>
                <c:pt idx="1">
                  <c:v>50.5</c:v>
                </c:pt>
                <c:pt idx="2">
                  <c:v>62.4</c:v>
                </c:pt>
                <c:pt idx="3">
                  <c:v>77.400000000000006</c:v>
                </c:pt>
                <c:pt idx="4">
                  <c:v>58.5</c:v>
                </c:pt>
                <c:pt idx="5">
                  <c:v>65</c:v>
                </c:pt>
                <c:pt idx="6">
                  <c:v>73.5</c:v>
                </c:pt>
                <c:pt idx="7">
                  <c:v>64.2</c:v>
                </c:pt>
                <c:pt idx="8">
                  <c:v>67.400000000000006</c:v>
                </c:pt>
                <c:pt idx="9">
                  <c:v>68</c:v>
                </c:pt>
                <c:pt idx="10">
                  <c:v>69.400000000000006</c:v>
                </c:pt>
                <c:pt idx="11">
                  <c:v>72.599999999999994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平成26年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67</c:v>
                </c:pt>
                <c:pt idx="1">
                  <c:v>72.3</c:v>
                </c:pt>
                <c:pt idx="2">
                  <c:v>79.7</c:v>
                </c:pt>
                <c:pt idx="3">
                  <c:v>78.7</c:v>
                </c:pt>
                <c:pt idx="4">
                  <c:v>72.2</c:v>
                </c:pt>
                <c:pt idx="5">
                  <c:v>72.7</c:v>
                </c:pt>
                <c:pt idx="6">
                  <c:v>70.2</c:v>
                </c:pt>
                <c:pt idx="7">
                  <c:v>58.1</c:v>
                </c:pt>
                <c:pt idx="8">
                  <c:v>70.7</c:v>
                </c:pt>
                <c:pt idx="9">
                  <c:v>71.099999999999994</c:v>
                </c:pt>
                <c:pt idx="10">
                  <c:v>64.2</c:v>
                </c:pt>
                <c:pt idx="11">
                  <c:v>66.8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平成27年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平成28年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平成29年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571816"/>
        <c:axId val="243572208"/>
      </c:lineChart>
      <c:catAx>
        <c:axId val="243571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7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572208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571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101.1</c:v>
                </c:pt>
                <c:pt idx="1">
                  <c:v>101.4</c:v>
                </c:pt>
                <c:pt idx="2">
                  <c:v>103.6</c:v>
                </c:pt>
                <c:pt idx="3">
                  <c:v>97.9</c:v>
                </c:pt>
                <c:pt idx="4">
                  <c:v>99.7</c:v>
                </c:pt>
                <c:pt idx="5">
                  <c:v>96.5</c:v>
                </c:pt>
                <c:pt idx="6">
                  <c:v>92.1</c:v>
                </c:pt>
                <c:pt idx="7">
                  <c:v>92.1</c:v>
                </c:pt>
                <c:pt idx="8">
                  <c:v>93.6</c:v>
                </c:pt>
                <c:pt idx="9">
                  <c:v>91.7</c:v>
                </c:pt>
                <c:pt idx="10">
                  <c:v>91.5</c:v>
                </c:pt>
                <c:pt idx="11">
                  <c:v>88.5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98.9</c:v>
                </c:pt>
                <c:pt idx="1">
                  <c:v>103</c:v>
                </c:pt>
                <c:pt idx="2">
                  <c:v>91.9</c:v>
                </c:pt>
                <c:pt idx="3">
                  <c:v>96.6</c:v>
                </c:pt>
                <c:pt idx="4">
                  <c:v>102.7</c:v>
                </c:pt>
                <c:pt idx="5">
                  <c:v>102.7</c:v>
                </c:pt>
                <c:pt idx="6">
                  <c:v>102.9</c:v>
                </c:pt>
                <c:pt idx="7">
                  <c:v>100.3</c:v>
                </c:pt>
                <c:pt idx="8">
                  <c:v>98.9</c:v>
                </c:pt>
                <c:pt idx="9">
                  <c:v>98.9</c:v>
                </c:pt>
                <c:pt idx="10">
                  <c:v>99.7</c:v>
                </c:pt>
                <c:pt idx="11">
                  <c:v>97.9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171096"/>
        <c:axId val="191171488"/>
      </c:lineChart>
      <c:catAx>
        <c:axId val="19117109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1171488"/>
        <c:crosses val="autoZero"/>
        <c:auto val="1"/>
        <c:lblAlgn val="ctr"/>
        <c:lblOffset val="100"/>
        <c:noMultiLvlLbl val="0"/>
      </c:catAx>
      <c:valAx>
        <c:axId val="191171488"/>
        <c:scaling>
          <c:orientation val="minMax"/>
          <c:max val="12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1171096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56.2</c:v>
                </c:pt>
                <c:pt idx="1">
                  <c:v>58</c:v>
                </c:pt>
                <c:pt idx="2">
                  <c:v>66.8</c:v>
                </c:pt>
                <c:pt idx="3">
                  <c:v>71.8</c:v>
                </c:pt>
                <c:pt idx="4">
                  <c:v>66.5</c:v>
                </c:pt>
                <c:pt idx="5">
                  <c:v>69.8</c:v>
                </c:pt>
                <c:pt idx="6">
                  <c:v>76.900000000000006</c:v>
                </c:pt>
                <c:pt idx="7">
                  <c:v>68.7</c:v>
                </c:pt>
                <c:pt idx="8">
                  <c:v>68.900000000000006</c:v>
                </c:pt>
                <c:pt idx="9">
                  <c:v>70.3</c:v>
                </c:pt>
                <c:pt idx="10">
                  <c:v>71.5</c:v>
                </c:pt>
                <c:pt idx="11">
                  <c:v>72.900000000000006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68.599999999999994</c:v>
                </c:pt>
                <c:pt idx="1">
                  <c:v>64.099999999999994</c:v>
                </c:pt>
                <c:pt idx="2">
                  <c:v>75.900000000000006</c:v>
                </c:pt>
                <c:pt idx="3">
                  <c:v>72.900000000000006</c:v>
                </c:pt>
                <c:pt idx="4">
                  <c:v>68.5</c:v>
                </c:pt>
                <c:pt idx="5">
                  <c:v>66.5</c:v>
                </c:pt>
                <c:pt idx="6">
                  <c:v>68.599999999999994</c:v>
                </c:pt>
                <c:pt idx="7">
                  <c:v>57.2</c:v>
                </c:pt>
                <c:pt idx="8">
                  <c:v>62.8</c:v>
                </c:pt>
                <c:pt idx="9">
                  <c:v>66</c:v>
                </c:pt>
                <c:pt idx="10">
                  <c:v>61.1</c:v>
                </c:pt>
                <c:pt idx="11">
                  <c:v>65.400000000000006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430440"/>
        <c:axId val="193430832"/>
      </c:lineChart>
      <c:catAx>
        <c:axId val="1934304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93430832"/>
        <c:crosses val="autoZero"/>
        <c:auto val="1"/>
        <c:lblAlgn val="ctr"/>
        <c:lblOffset val="100"/>
        <c:noMultiLvlLbl val="0"/>
      </c:catAx>
      <c:valAx>
        <c:axId val="193430832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934304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139670793714953E-3"/>
                  <c:y val="1.1543784299689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54753095286215E-3"/>
                  <c:y val="-1.1544011544011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5698353968574765E-3"/>
                  <c:y val="2.8860028860029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69835396857542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84917698428673E-3"/>
                  <c:y val="-2.27244321785420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698353968574765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5475309528621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924588492143691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2494564433701833E-2"/>
                  <c:y val="-2.3088023088023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鉄鋼</c:v>
                </c:pt>
                <c:pt idx="6">
                  <c:v>その他の機械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111103</c:v>
                </c:pt>
                <c:pt idx="1">
                  <c:v>85985</c:v>
                </c:pt>
                <c:pt idx="2">
                  <c:v>68286</c:v>
                </c:pt>
                <c:pt idx="3">
                  <c:v>67441</c:v>
                </c:pt>
                <c:pt idx="4">
                  <c:v>63918</c:v>
                </c:pt>
                <c:pt idx="5">
                  <c:v>58439</c:v>
                </c:pt>
                <c:pt idx="6">
                  <c:v>38808</c:v>
                </c:pt>
                <c:pt idx="7">
                  <c:v>31731</c:v>
                </c:pt>
                <c:pt idx="8">
                  <c:v>29365</c:v>
                </c:pt>
                <c:pt idx="9">
                  <c:v>28871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4279341587429906E-2"/>
                  <c:y val="1.731556282737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709365645871766E-2"/>
                  <c:y val="1.1544011544011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354753095286215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709506190572364E-2"/>
                  <c:y val="8.6575541693651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494423889001169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924588492143691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9245884921435609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鉄鋼</c:v>
                </c:pt>
                <c:pt idx="6">
                  <c:v>その他の機械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104027</c:v>
                </c:pt>
                <c:pt idx="1">
                  <c:v>85294</c:v>
                </c:pt>
                <c:pt idx="2">
                  <c:v>57122</c:v>
                </c:pt>
                <c:pt idx="3">
                  <c:v>67956</c:v>
                </c:pt>
                <c:pt idx="4">
                  <c:v>59677</c:v>
                </c:pt>
                <c:pt idx="5">
                  <c:v>41446</c:v>
                </c:pt>
                <c:pt idx="6">
                  <c:v>23485</c:v>
                </c:pt>
                <c:pt idx="7">
                  <c:v>34159</c:v>
                </c:pt>
                <c:pt idx="8">
                  <c:v>30278</c:v>
                </c:pt>
                <c:pt idx="9">
                  <c:v>27423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93431616"/>
        <c:axId val="193432008"/>
      </c:barChart>
      <c:catAx>
        <c:axId val="19343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3432008"/>
        <c:crosses val="autoZero"/>
        <c:auto val="1"/>
        <c:lblAlgn val="ctr"/>
        <c:lblOffset val="100"/>
        <c:noMultiLvlLbl val="0"/>
      </c:catAx>
      <c:valAx>
        <c:axId val="193432008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343161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sz="1000" b="0" baseline="0">
                <a:ea typeface="ＤＨＰ平成明朝体W3" panose="02010601000101010101" pitchFamily="2" charset="-128"/>
              </a:rPr>
              <a:t>平成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29</a:t>
            </a:r>
            <a:r>
              <a:rPr lang="ja-JP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11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2643704515128212"/>
                  <c:y val="-6.95713838522478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865423873297889"/>
                  <c:y val="-0.120245611500397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907971973588768E-3"/>
                  <c:y val="-0.123773507669339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2350375006542982"/>
                  <c:y val="-0.149908256880733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4386118401866439E-2"/>
                  <c:y val="-6.22940595728286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6315768221280033"/>
                  <c:y val="-6.7758554263285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026453803366322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4.7004808159663698E-4"/>
                  <c:y val="5.443304678658287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33342132518137"/>
                      <c:h val="0.1026453803366322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2555652765626518E-2"/>
                  <c:y val="4.834332635026126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49050366835499"/>
                      <c:h val="0.1026453803366322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鉄鋼</c:v>
                </c:pt>
                <c:pt idx="6">
                  <c:v>その他の機械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111103</c:v>
                </c:pt>
                <c:pt idx="1">
                  <c:v>85985</c:v>
                </c:pt>
                <c:pt idx="2">
                  <c:v>68286</c:v>
                </c:pt>
                <c:pt idx="3">
                  <c:v>67441</c:v>
                </c:pt>
                <c:pt idx="4">
                  <c:v>63918</c:v>
                </c:pt>
                <c:pt idx="5">
                  <c:v>58439</c:v>
                </c:pt>
                <c:pt idx="6">
                  <c:v>38808</c:v>
                </c:pt>
                <c:pt idx="7">
                  <c:v>31731</c:v>
                </c:pt>
                <c:pt idx="8">
                  <c:v>29365</c:v>
                </c:pt>
                <c:pt idx="9">
                  <c:v>28871</c:v>
                </c:pt>
                <c:pt idx="10">
                  <c:v>145083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鉄鋼</c:v>
                </c:pt>
                <c:pt idx="6">
                  <c:v>その他の機械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鉄鋼</c:v>
                </c:pt>
                <c:pt idx="6">
                  <c:v>その他の機械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111103</c:v>
                </c:pt>
                <c:pt idx="1">
                  <c:v>85985</c:v>
                </c:pt>
                <c:pt idx="2">
                  <c:v>68286</c:v>
                </c:pt>
                <c:pt idx="3">
                  <c:v>67441</c:v>
                </c:pt>
                <c:pt idx="4">
                  <c:v>63918</c:v>
                </c:pt>
                <c:pt idx="5">
                  <c:v>58439</c:v>
                </c:pt>
                <c:pt idx="6">
                  <c:v>38808</c:v>
                </c:pt>
                <c:pt idx="7">
                  <c:v>31731</c:v>
                </c:pt>
                <c:pt idx="8">
                  <c:v>29365</c:v>
                </c:pt>
                <c:pt idx="9">
                  <c:v>28871</c:v>
                </c:pt>
                <c:pt idx="10">
                  <c:v>145083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28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11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9.6476063917703025E-2"/>
                  <c:y val="0.156210094427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47191865500453"/>
                  <c:y val="-7.96232539898029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978748839601223E-2"/>
                  <c:y val="-0.109379189670256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5776682494840186E-3"/>
                  <c:y val="-9.35400488732013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028813467282106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0219150087155136"/>
                  <c:y val="-0.151314809786707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8701288293161826E-2"/>
                  <c:y val="-6.2570489033698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20892709022059266"/>
                  <c:y val="-9.43597912329924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1580224386309397E-2"/>
                  <c:y val="-5.557063987691193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5948683366720204E-2"/>
                  <c:y val="-8.60651039309741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鉄鋼</c:v>
                </c:pt>
                <c:pt idx="6">
                  <c:v>その他の機械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104027</c:v>
                </c:pt>
                <c:pt idx="1">
                  <c:v>85294</c:v>
                </c:pt>
                <c:pt idx="2">
                  <c:v>57122</c:v>
                </c:pt>
                <c:pt idx="3">
                  <c:v>67956</c:v>
                </c:pt>
                <c:pt idx="4">
                  <c:v>59677</c:v>
                </c:pt>
                <c:pt idx="5">
                  <c:v>41446</c:v>
                </c:pt>
                <c:pt idx="6">
                  <c:v>23485</c:v>
                </c:pt>
                <c:pt idx="7">
                  <c:v>34159</c:v>
                </c:pt>
                <c:pt idx="8">
                  <c:v>30278</c:v>
                </c:pt>
                <c:pt idx="9">
                  <c:v>27423</c:v>
                </c:pt>
                <c:pt idx="10" formatCode="#,##0_);[Red]\(#,##0\)">
                  <c:v>146286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1476375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28574</xdr:rowOff>
    </xdr:from>
    <xdr:to>
      <xdr:col>6</xdr:col>
      <xdr:colOff>1123950</xdr:colOff>
      <xdr:row>25</xdr:row>
      <xdr:rowOff>19049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0.38571</cdr:x>
      <cdr:y>0.07004</cdr:y>
    </cdr:from>
    <cdr:to>
      <cdr:x>0.66</cdr:x>
      <cdr:y>0.12912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6882" y="304207"/>
          <a:ext cx="922252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1,114,154 </a:t>
          </a:r>
          <a:r>
            <a:rPr lang="ja-JP" altLang="en-US" sz="11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0.41546</cdr:x>
      <cdr:y>0.07223</cdr:y>
    </cdr:from>
    <cdr:to>
      <cdr:x>0.65727</cdr:x>
      <cdr:y>0.13131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5212" y="313745"/>
          <a:ext cx="905174" cy="2566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1,066,077 </a:t>
          </a:r>
          <a:r>
            <a:rPr lang="ja-JP" altLang="en-US" sz="11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0.27586</cdr:y>
    </cdr:from>
    <cdr:to>
      <cdr:x>0.99877</cdr:x>
      <cdr:y>0.78276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895" y="762001"/>
          <a:ext cx="563830" cy="1400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0.91965</cdr:x>
      <cdr:y>0.30303</cdr:y>
    </cdr:from>
    <cdr:to>
      <cdr:x>0.98764</cdr:x>
      <cdr:y>0.81061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6570" y="762000"/>
          <a:ext cx="523912" cy="1276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0.92051</cdr:x>
      <cdr:y>0.4056</cdr:y>
    </cdr:from>
    <cdr:to>
      <cdr:x>0.99631</cdr:x>
      <cdr:y>0.7774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1128091"/>
          <a:ext cx="585538" cy="1034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0.89061</cdr:x>
      <cdr:y>0.37705</cdr:y>
    </cdr:from>
    <cdr:to>
      <cdr:x>1</cdr:x>
      <cdr:y>0.92131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0" y="1095375"/>
          <a:ext cx="800210" cy="15811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0.89713</cdr:x>
      <cdr:y>0.25725</cdr:y>
    </cdr:from>
    <cdr:to>
      <cdr:x>0.98959</cdr:x>
      <cdr:y>0.86594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667" y="676275"/>
          <a:ext cx="676363" cy="16001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0.89294</cdr:x>
      <cdr:y>0.22641</cdr:y>
    </cdr:from>
    <cdr:to>
      <cdr:x>0.99347</cdr:x>
      <cdr:y>0.65784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5031" y="636178"/>
          <a:ext cx="733482" cy="1212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28.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0.90589</cdr:x>
      <cdr:y>0.28873</cdr:y>
    </cdr:from>
    <cdr:to>
      <cdr:x>0.9987</cdr:x>
      <cdr:y>0.73944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5391" y="781049"/>
          <a:ext cx="679808" cy="1219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0.89514</cdr:x>
      <cdr:y>0.275</cdr:y>
    </cdr:from>
    <cdr:to>
      <cdr:x>0.9882</cdr:x>
      <cdr:y>0.81071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5497" y="733425"/>
          <a:ext cx="676321" cy="1428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0.89803</cdr:x>
      <cdr:y>0.20557</cdr:y>
    </cdr:from>
    <cdr:to>
      <cdr:x>0.98561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3640" y="561948"/>
          <a:ext cx="638162" cy="14859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0.91644</cdr:x>
      <cdr:y>0.3838</cdr:y>
    </cdr:from>
    <cdr:to>
      <cdr:x>0.99347</cdr:x>
      <cdr:y>0.72183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03" y="1038220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0.90849</cdr:x>
      <cdr:y>0.225</cdr:y>
    </cdr:from>
    <cdr:to>
      <cdr:x>0.99608</cdr:x>
      <cdr:y>0.80357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19" y="600071"/>
          <a:ext cx="638236" cy="154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0.88491</cdr:x>
      <cdr:y>0.30758</cdr:y>
    </cdr:from>
    <cdr:to>
      <cdr:x>0.98047</cdr:x>
      <cdr:y>0.8885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3318" y="840815"/>
          <a:ext cx="699041" cy="15880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0.90994</cdr:x>
      <cdr:y>0.39042</cdr:y>
    </cdr:from>
    <cdr:to>
      <cdr:x>1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2394" y="1059842"/>
          <a:ext cx="661381" cy="11785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0.9026</cdr:x>
      <cdr:y>0.41706</cdr:y>
    </cdr:from>
    <cdr:to>
      <cdr:x>0.99351</cdr:x>
      <cdr:y>0.83916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85" y="1136146"/>
          <a:ext cx="666756" cy="1149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0.88041</cdr:x>
      <cdr:y>0.10032</cdr:y>
    </cdr:from>
    <cdr:to>
      <cdr:x>0.98701</cdr:x>
      <cdr:y>0.6341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57182" y="280921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0.88456</cdr:x>
      <cdr:y>0.44656</cdr:y>
    </cdr:from>
    <cdr:to>
      <cdr:x>0.97462</cdr:x>
      <cdr:y>0.79808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032" y="1212254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0.9013</cdr:x>
      <cdr:y>0.42755</cdr:y>
    </cdr:from>
    <cdr:to>
      <cdr:x>0.99221</cdr:x>
      <cdr:y>0.84965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69" y="1164716"/>
          <a:ext cx="666757" cy="1149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0.87522</cdr:x>
      <cdr:y>0.13433</cdr:y>
    </cdr:from>
    <cdr:to>
      <cdr:x>0.98182</cdr:x>
      <cdr:y>0.66811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9073" y="376180"/>
          <a:ext cx="781831" cy="1494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0.90613</cdr:x>
      <cdr:y>0.51418</cdr:y>
    </cdr:from>
    <cdr:to>
      <cdr:x>0.99088</cdr:x>
      <cdr:y>0.77892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64" y="1439871"/>
          <a:ext cx="619156" cy="741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0.90601</cdr:x>
      <cdr:y>0.49103</cdr:y>
    </cdr:from>
    <cdr:to>
      <cdr:x>1</cdr:x>
      <cdr:y>0.87814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71" y="1304900"/>
          <a:ext cx="685779" cy="10287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0.86588</cdr:x>
      <cdr:y>0.25001</cdr:y>
    </cdr:from>
    <cdr:to>
      <cdr:x>0.99088</cdr:x>
      <cdr:y>0.65132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4116" y="723921"/>
          <a:ext cx="914400" cy="1162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0.86879</cdr:x>
      <cdr:y>0.39262</cdr:y>
    </cdr:from>
    <cdr:to>
      <cdr:x>0.99347</cdr:x>
      <cdr:y>0.89597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8848" y="1114420"/>
          <a:ext cx="909684" cy="1428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0.88718</cdr:x>
      <cdr:y>0.19048</cdr:y>
    </cdr:from>
    <cdr:to>
      <cdr:x>0.98044</cdr:x>
      <cdr:y>0.76531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481467" y="533408"/>
          <a:ext cx="681327" cy="1609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L10" sqref="L10"/>
    </sheetView>
  </sheetViews>
  <sheetFormatPr defaultRowHeight="17.25"/>
  <cols>
    <col min="1" max="1" width="9.625" style="325" customWidth="1"/>
    <col min="2" max="2" width="7.25" style="376" customWidth="1"/>
    <col min="3" max="3" width="9.625" style="377" customWidth="1"/>
    <col min="4" max="4" width="9" style="325"/>
    <col min="5" max="5" width="20" style="325" bestFit="1" customWidth="1"/>
    <col min="6" max="6" width="18.625" style="325" customWidth="1"/>
    <col min="7" max="7" width="7.75" style="325" customWidth="1"/>
    <col min="8" max="8" width="2.375" style="325" customWidth="1"/>
    <col min="9" max="9" width="7.75" style="325" customWidth="1"/>
    <col min="10" max="256" width="9" style="325"/>
    <col min="257" max="257" width="9.625" style="325" customWidth="1"/>
    <col min="258" max="258" width="7.25" style="325" customWidth="1"/>
    <col min="259" max="259" width="9.625" style="325" customWidth="1"/>
    <col min="260" max="260" width="9" style="325"/>
    <col min="261" max="261" width="20" style="325" bestFit="1" customWidth="1"/>
    <col min="262" max="262" width="18.625" style="325" customWidth="1"/>
    <col min="263" max="263" width="7.75" style="325" customWidth="1"/>
    <col min="264" max="264" width="2.375" style="325" customWidth="1"/>
    <col min="265" max="265" width="7.75" style="325" customWidth="1"/>
    <col min="266" max="512" width="9" style="325"/>
    <col min="513" max="513" width="9.625" style="325" customWidth="1"/>
    <col min="514" max="514" width="7.25" style="325" customWidth="1"/>
    <col min="515" max="515" width="9.625" style="325" customWidth="1"/>
    <col min="516" max="516" width="9" style="325"/>
    <col min="517" max="517" width="20" style="325" bestFit="1" customWidth="1"/>
    <col min="518" max="518" width="18.625" style="325" customWidth="1"/>
    <col min="519" max="519" width="7.75" style="325" customWidth="1"/>
    <col min="520" max="520" width="2.375" style="325" customWidth="1"/>
    <col min="521" max="521" width="7.75" style="325" customWidth="1"/>
    <col min="522" max="768" width="9" style="325"/>
    <col min="769" max="769" width="9.625" style="325" customWidth="1"/>
    <col min="770" max="770" width="7.25" style="325" customWidth="1"/>
    <col min="771" max="771" width="9.625" style="325" customWidth="1"/>
    <col min="772" max="772" width="9" style="325"/>
    <col min="773" max="773" width="20" style="325" bestFit="1" customWidth="1"/>
    <col min="774" max="774" width="18.625" style="325" customWidth="1"/>
    <col min="775" max="775" width="7.75" style="325" customWidth="1"/>
    <col min="776" max="776" width="2.375" style="325" customWidth="1"/>
    <col min="777" max="777" width="7.75" style="325" customWidth="1"/>
    <col min="778" max="1024" width="9" style="325"/>
    <col min="1025" max="1025" width="9.625" style="325" customWidth="1"/>
    <col min="1026" max="1026" width="7.25" style="325" customWidth="1"/>
    <col min="1027" max="1027" width="9.625" style="325" customWidth="1"/>
    <col min="1028" max="1028" width="9" style="325"/>
    <col min="1029" max="1029" width="20" style="325" bestFit="1" customWidth="1"/>
    <col min="1030" max="1030" width="18.625" style="325" customWidth="1"/>
    <col min="1031" max="1031" width="7.75" style="325" customWidth="1"/>
    <col min="1032" max="1032" width="2.375" style="325" customWidth="1"/>
    <col min="1033" max="1033" width="7.75" style="325" customWidth="1"/>
    <col min="1034" max="1280" width="9" style="325"/>
    <col min="1281" max="1281" width="9.625" style="325" customWidth="1"/>
    <col min="1282" max="1282" width="7.25" style="325" customWidth="1"/>
    <col min="1283" max="1283" width="9.625" style="325" customWidth="1"/>
    <col min="1284" max="1284" width="9" style="325"/>
    <col min="1285" max="1285" width="20" style="325" bestFit="1" customWidth="1"/>
    <col min="1286" max="1286" width="18.625" style="325" customWidth="1"/>
    <col min="1287" max="1287" width="7.75" style="325" customWidth="1"/>
    <col min="1288" max="1288" width="2.375" style="325" customWidth="1"/>
    <col min="1289" max="1289" width="7.75" style="325" customWidth="1"/>
    <col min="1290" max="1536" width="9" style="325"/>
    <col min="1537" max="1537" width="9.625" style="325" customWidth="1"/>
    <col min="1538" max="1538" width="7.25" style="325" customWidth="1"/>
    <col min="1539" max="1539" width="9.625" style="325" customWidth="1"/>
    <col min="1540" max="1540" width="9" style="325"/>
    <col min="1541" max="1541" width="20" style="325" bestFit="1" customWidth="1"/>
    <col min="1542" max="1542" width="18.625" style="325" customWidth="1"/>
    <col min="1543" max="1543" width="7.75" style="325" customWidth="1"/>
    <col min="1544" max="1544" width="2.375" style="325" customWidth="1"/>
    <col min="1545" max="1545" width="7.75" style="325" customWidth="1"/>
    <col min="1546" max="1792" width="9" style="325"/>
    <col min="1793" max="1793" width="9.625" style="325" customWidth="1"/>
    <col min="1794" max="1794" width="7.25" style="325" customWidth="1"/>
    <col min="1795" max="1795" width="9.625" style="325" customWidth="1"/>
    <col min="1796" max="1796" width="9" style="325"/>
    <col min="1797" max="1797" width="20" style="325" bestFit="1" customWidth="1"/>
    <col min="1798" max="1798" width="18.625" style="325" customWidth="1"/>
    <col min="1799" max="1799" width="7.75" style="325" customWidth="1"/>
    <col min="1800" max="1800" width="2.375" style="325" customWidth="1"/>
    <col min="1801" max="1801" width="7.75" style="325" customWidth="1"/>
    <col min="1802" max="2048" width="9" style="325"/>
    <col min="2049" max="2049" width="9.625" style="325" customWidth="1"/>
    <col min="2050" max="2050" width="7.25" style="325" customWidth="1"/>
    <col min="2051" max="2051" width="9.625" style="325" customWidth="1"/>
    <col min="2052" max="2052" width="9" style="325"/>
    <col min="2053" max="2053" width="20" style="325" bestFit="1" customWidth="1"/>
    <col min="2054" max="2054" width="18.625" style="325" customWidth="1"/>
    <col min="2055" max="2055" width="7.75" style="325" customWidth="1"/>
    <col min="2056" max="2056" width="2.375" style="325" customWidth="1"/>
    <col min="2057" max="2057" width="7.75" style="325" customWidth="1"/>
    <col min="2058" max="2304" width="9" style="325"/>
    <col min="2305" max="2305" width="9.625" style="325" customWidth="1"/>
    <col min="2306" max="2306" width="7.25" style="325" customWidth="1"/>
    <col min="2307" max="2307" width="9.625" style="325" customWidth="1"/>
    <col min="2308" max="2308" width="9" style="325"/>
    <col min="2309" max="2309" width="20" style="325" bestFit="1" customWidth="1"/>
    <col min="2310" max="2310" width="18.625" style="325" customWidth="1"/>
    <col min="2311" max="2311" width="7.75" style="325" customWidth="1"/>
    <col min="2312" max="2312" width="2.375" style="325" customWidth="1"/>
    <col min="2313" max="2313" width="7.75" style="325" customWidth="1"/>
    <col min="2314" max="2560" width="9" style="325"/>
    <col min="2561" max="2561" width="9.625" style="325" customWidth="1"/>
    <col min="2562" max="2562" width="7.25" style="325" customWidth="1"/>
    <col min="2563" max="2563" width="9.625" style="325" customWidth="1"/>
    <col min="2564" max="2564" width="9" style="325"/>
    <col min="2565" max="2565" width="20" style="325" bestFit="1" customWidth="1"/>
    <col min="2566" max="2566" width="18.625" style="325" customWidth="1"/>
    <col min="2567" max="2567" width="7.75" style="325" customWidth="1"/>
    <col min="2568" max="2568" width="2.375" style="325" customWidth="1"/>
    <col min="2569" max="2569" width="7.75" style="325" customWidth="1"/>
    <col min="2570" max="2816" width="9" style="325"/>
    <col min="2817" max="2817" width="9.625" style="325" customWidth="1"/>
    <col min="2818" max="2818" width="7.25" style="325" customWidth="1"/>
    <col min="2819" max="2819" width="9.625" style="325" customWidth="1"/>
    <col min="2820" max="2820" width="9" style="325"/>
    <col min="2821" max="2821" width="20" style="325" bestFit="1" customWidth="1"/>
    <col min="2822" max="2822" width="18.625" style="325" customWidth="1"/>
    <col min="2823" max="2823" width="7.75" style="325" customWidth="1"/>
    <col min="2824" max="2824" width="2.375" style="325" customWidth="1"/>
    <col min="2825" max="2825" width="7.75" style="325" customWidth="1"/>
    <col min="2826" max="3072" width="9" style="325"/>
    <col min="3073" max="3073" width="9.625" style="325" customWidth="1"/>
    <col min="3074" max="3074" width="7.25" style="325" customWidth="1"/>
    <col min="3075" max="3075" width="9.625" style="325" customWidth="1"/>
    <col min="3076" max="3076" width="9" style="325"/>
    <col min="3077" max="3077" width="20" style="325" bestFit="1" customWidth="1"/>
    <col min="3078" max="3078" width="18.625" style="325" customWidth="1"/>
    <col min="3079" max="3079" width="7.75" style="325" customWidth="1"/>
    <col min="3080" max="3080" width="2.375" style="325" customWidth="1"/>
    <col min="3081" max="3081" width="7.75" style="325" customWidth="1"/>
    <col min="3082" max="3328" width="9" style="325"/>
    <col min="3329" max="3329" width="9.625" style="325" customWidth="1"/>
    <col min="3330" max="3330" width="7.25" style="325" customWidth="1"/>
    <col min="3331" max="3331" width="9.625" style="325" customWidth="1"/>
    <col min="3332" max="3332" width="9" style="325"/>
    <col min="3333" max="3333" width="20" style="325" bestFit="1" customWidth="1"/>
    <col min="3334" max="3334" width="18.625" style="325" customWidth="1"/>
    <col min="3335" max="3335" width="7.75" style="325" customWidth="1"/>
    <col min="3336" max="3336" width="2.375" style="325" customWidth="1"/>
    <col min="3337" max="3337" width="7.75" style="325" customWidth="1"/>
    <col min="3338" max="3584" width="9" style="325"/>
    <col min="3585" max="3585" width="9.625" style="325" customWidth="1"/>
    <col min="3586" max="3586" width="7.25" style="325" customWidth="1"/>
    <col min="3587" max="3587" width="9.625" style="325" customWidth="1"/>
    <col min="3588" max="3588" width="9" style="325"/>
    <col min="3589" max="3589" width="20" style="325" bestFit="1" customWidth="1"/>
    <col min="3590" max="3590" width="18.625" style="325" customWidth="1"/>
    <col min="3591" max="3591" width="7.75" style="325" customWidth="1"/>
    <col min="3592" max="3592" width="2.375" style="325" customWidth="1"/>
    <col min="3593" max="3593" width="7.75" style="325" customWidth="1"/>
    <col min="3594" max="3840" width="9" style="325"/>
    <col min="3841" max="3841" width="9.625" style="325" customWidth="1"/>
    <col min="3842" max="3842" width="7.25" style="325" customWidth="1"/>
    <col min="3843" max="3843" width="9.625" style="325" customWidth="1"/>
    <col min="3844" max="3844" width="9" style="325"/>
    <col min="3845" max="3845" width="20" style="325" bestFit="1" customWidth="1"/>
    <col min="3846" max="3846" width="18.625" style="325" customWidth="1"/>
    <col min="3847" max="3847" width="7.75" style="325" customWidth="1"/>
    <col min="3848" max="3848" width="2.375" style="325" customWidth="1"/>
    <col min="3849" max="3849" width="7.75" style="325" customWidth="1"/>
    <col min="3850" max="4096" width="9" style="325"/>
    <col min="4097" max="4097" width="9.625" style="325" customWidth="1"/>
    <col min="4098" max="4098" width="7.25" style="325" customWidth="1"/>
    <col min="4099" max="4099" width="9.625" style="325" customWidth="1"/>
    <col min="4100" max="4100" width="9" style="325"/>
    <col min="4101" max="4101" width="20" style="325" bestFit="1" customWidth="1"/>
    <col min="4102" max="4102" width="18.625" style="325" customWidth="1"/>
    <col min="4103" max="4103" width="7.75" style="325" customWidth="1"/>
    <col min="4104" max="4104" width="2.375" style="325" customWidth="1"/>
    <col min="4105" max="4105" width="7.75" style="325" customWidth="1"/>
    <col min="4106" max="4352" width="9" style="325"/>
    <col min="4353" max="4353" width="9.625" style="325" customWidth="1"/>
    <col min="4354" max="4354" width="7.25" style="325" customWidth="1"/>
    <col min="4355" max="4355" width="9.625" style="325" customWidth="1"/>
    <col min="4356" max="4356" width="9" style="325"/>
    <col min="4357" max="4357" width="20" style="325" bestFit="1" customWidth="1"/>
    <col min="4358" max="4358" width="18.625" style="325" customWidth="1"/>
    <col min="4359" max="4359" width="7.75" style="325" customWidth="1"/>
    <col min="4360" max="4360" width="2.375" style="325" customWidth="1"/>
    <col min="4361" max="4361" width="7.75" style="325" customWidth="1"/>
    <col min="4362" max="4608" width="9" style="325"/>
    <col min="4609" max="4609" width="9.625" style="325" customWidth="1"/>
    <col min="4610" max="4610" width="7.25" style="325" customWidth="1"/>
    <col min="4611" max="4611" width="9.625" style="325" customWidth="1"/>
    <col min="4612" max="4612" width="9" style="325"/>
    <col min="4613" max="4613" width="20" style="325" bestFit="1" customWidth="1"/>
    <col min="4614" max="4614" width="18.625" style="325" customWidth="1"/>
    <col min="4615" max="4615" width="7.75" style="325" customWidth="1"/>
    <col min="4616" max="4616" width="2.375" style="325" customWidth="1"/>
    <col min="4617" max="4617" width="7.75" style="325" customWidth="1"/>
    <col min="4618" max="4864" width="9" style="325"/>
    <col min="4865" max="4865" width="9.625" style="325" customWidth="1"/>
    <col min="4866" max="4866" width="7.25" style="325" customWidth="1"/>
    <col min="4867" max="4867" width="9.625" style="325" customWidth="1"/>
    <col min="4868" max="4868" width="9" style="325"/>
    <col min="4869" max="4869" width="20" style="325" bestFit="1" customWidth="1"/>
    <col min="4870" max="4870" width="18.625" style="325" customWidth="1"/>
    <col min="4871" max="4871" width="7.75" style="325" customWidth="1"/>
    <col min="4872" max="4872" width="2.375" style="325" customWidth="1"/>
    <col min="4873" max="4873" width="7.75" style="325" customWidth="1"/>
    <col min="4874" max="5120" width="9" style="325"/>
    <col min="5121" max="5121" width="9.625" style="325" customWidth="1"/>
    <col min="5122" max="5122" width="7.25" style="325" customWidth="1"/>
    <col min="5123" max="5123" width="9.625" style="325" customWidth="1"/>
    <col min="5124" max="5124" width="9" style="325"/>
    <col min="5125" max="5125" width="20" style="325" bestFit="1" customWidth="1"/>
    <col min="5126" max="5126" width="18.625" style="325" customWidth="1"/>
    <col min="5127" max="5127" width="7.75" style="325" customWidth="1"/>
    <col min="5128" max="5128" width="2.375" style="325" customWidth="1"/>
    <col min="5129" max="5129" width="7.75" style="325" customWidth="1"/>
    <col min="5130" max="5376" width="9" style="325"/>
    <col min="5377" max="5377" width="9.625" style="325" customWidth="1"/>
    <col min="5378" max="5378" width="7.25" style="325" customWidth="1"/>
    <col min="5379" max="5379" width="9.625" style="325" customWidth="1"/>
    <col min="5380" max="5380" width="9" style="325"/>
    <col min="5381" max="5381" width="20" style="325" bestFit="1" customWidth="1"/>
    <col min="5382" max="5382" width="18.625" style="325" customWidth="1"/>
    <col min="5383" max="5383" width="7.75" style="325" customWidth="1"/>
    <col min="5384" max="5384" width="2.375" style="325" customWidth="1"/>
    <col min="5385" max="5385" width="7.75" style="325" customWidth="1"/>
    <col min="5386" max="5632" width="9" style="325"/>
    <col min="5633" max="5633" width="9.625" style="325" customWidth="1"/>
    <col min="5634" max="5634" width="7.25" style="325" customWidth="1"/>
    <col min="5635" max="5635" width="9.625" style="325" customWidth="1"/>
    <col min="5636" max="5636" width="9" style="325"/>
    <col min="5637" max="5637" width="20" style="325" bestFit="1" customWidth="1"/>
    <col min="5638" max="5638" width="18.625" style="325" customWidth="1"/>
    <col min="5639" max="5639" width="7.75" style="325" customWidth="1"/>
    <col min="5640" max="5640" width="2.375" style="325" customWidth="1"/>
    <col min="5641" max="5641" width="7.75" style="325" customWidth="1"/>
    <col min="5642" max="5888" width="9" style="325"/>
    <col min="5889" max="5889" width="9.625" style="325" customWidth="1"/>
    <col min="5890" max="5890" width="7.25" style="325" customWidth="1"/>
    <col min="5891" max="5891" width="9.625" style="325" customWidth="1"/>
    <col min="5892" max="5892" width="9" style="325"/>
    <col min="5893" max="5893" width="20" style="325" bestFit="1" customWidth="1"/>
    <col min="5894" max="5894" width="18.625" style="325" customWidth="1"/>
    <col min="5895" max="5895" width="7.75" style="325" customWidth="1"/>
    <col min="5896" max="5896" width="2.375" style="325" customWidth="1"/>
    <col min="5897" max="5897" width="7.75" style="325" customWidth="1"/>
    <col min="5898" max="6144" width="9" style="325"/>
    <col min="6145" max="6145" width="9.625" style="325" customWidth="1"/>
    <col min="6146" max="6146" width="7.25" style="325" customWidth="1"/>
    <col min="6147" max="6147" width="9.625" style="325" customWidth="1"/>
    <col min="6148" max="6148" width="9" style="325"/>
    <col min="6149" max="6149" width="20" style="325" bestFit="1" customWidth="1"/>
    <col min="6150" max="6150" width="18.625" style="325" customWidth="1"/>
    <col min="6151" max="6151" width="7.75" style="325" customWidth="1"/>
    <col min="6152" max="6152" width="2.375" style="325" customWidth="1"/>
    <col min="6153" max="6153" width="7.75" style="325" customWidth="1"/>
    <col min="6154" max="6400" width="9" style="325"/>
    <col min="6401" max="6401" width="9.625" style="325" customWidth="1"/>
    <col min="6402" max="6402" width="7.25" style="325" customWidth="1"/>
    <col min="6403" max="6403" width="9.625" style="325" customWidth="1"/>
    <col min="6404" max="6404" width="9" style="325"/>
    <col min="6405" max="6405" width="20" style="325" bestFit="1" customWidth="1"/>
    <col min="6406" max="6406" width="18.625" style="325" customWidth="1"/>
    <col min="6407" max="6407" width="7.75" style="325" customWidth="1"/>
    <col min="6408" max="6408" width="2.375" style="325" customWidth="1"/>
    <col min="6409" max="6409" width="7.75" style="325" customWidth="1"/>
    <col min="6410" max="6656" width="9" style="325"/>
    <col min="6657" max="6657" width="9.625" style="325" customWidth="1"/>
    <col min="6658" max="6658" width="7.25" style="325" customWidth="1"/>
    <col min="6659" max="6659" width="9.625" style="325" customWidth="1"/>
    <col min="6660" max="6660" width="9" style="325"/>
    <col min="6661" max="6661" width="20" style="325" bestFit="1" customWidth="1"/>
    <col min="6662" max="6662" width="18.625" style="325" customWidth="1"/>
    <col min="6663" max="6663" width="7.75" style="325" customWidth="1"/>
    <col min="6664" max="6664" width="2.375" style="325" customWidth="1"/>
    <col min="6665" max="6665" width="7.75" style="325" customWidth="1"/>
    <col min="6666" max="6912" width="9" style="325"/>
    <col min="6913" max="6913" width="9.625" style="325" customWidth="1"/>
    <col min="6914" max="6914" width="7.25" style="325" customWidth="1"/>
    <col min="6915" max="6915" width="9.625" style="325" customWidth="1"/>
    <col min="6916" max="6916" width="9" style="325"/>
    <col min="6917" max="6917" width="20" style="325" bestFit="1" customWidth="1"/>
    <col min="6918" max="6918" width="18.625" style="325" customWidth="1"/>
    <col min="6919" max="6919" width="7.75" style="325" customWidth="1"/>
    <col min="6920" max="6920" width="2.375" style="325" customWidth="1"/>
    <col min="6921" max="6921" width="7.75" style="325" customWidth="1"/>
    <col min="6922" max="7168" width="9" style="325"/>
    <col min="7169" max="7169" width="9.625" style="325" customWidth="1"/>
    <col min="7170" max="7170" width="7.25" style="325" customWidth="1"/>
    <col min="7171" max="7171" width="9.625" style="325" customWidth="1"/>
    <col min="7172" max="7172" width="9" style="325"/>
    <col min="7173" max="7173" width="20" style="325" bestFit="1" customWidth="1"/>
    <col min="7174" max="7174" width="18.625" style="325" customWidth="1"/>
    <col min="7175" max="7175" width="7.75" style="325" customWidth="1"/>
    <col min="7176" max="7176" width="2.375" style="325" customWidth="1"/>
    <col min="7177" max="7177" width="7.75" style="325" customWidth="1"/>
    <col min="7178" max="7424" width="9" style="325"/>
    <col min="7425" max="7425" width="9.625" style="325" customWidth="1"/>
    <col min="7426" max="7426" width="7.25" style="325" customWidth="1"/>
    <col min="7427" max="7427" width="9.625" style="325" customWidth="1"/>
    <col min="7428" max="7428" width="9" style="325"/>
    <col min="7429" max="7429" width="20" style="325" bestFit="1" customWidth="1"/>
    <col min="7430" max="7430" width="18.625" style="325" customWidth="1"/>
    <col min="7431" max="7431" width="7.75" style="325" customWidth="1"/>
    <col min="7432" max="7432" width="2.375" style="325" customWidth="1"/>
    <col min="7433" max="7433" width="7.75" style="325" customWidth="1"/>
    <col min="7434" max="7680" width="9" style="325"/>
    <col min="7681" max="7681" width="9.625" style="325" customWidth="1"/>
    <col min="7682" max="7682" width="7.25" style="325" customWidth="1"/>
    <col min="7683" max="7683" width="9.625" style="325" customWidth="1"/>
    <col min="7684" max="7684" width="9" style="325"/>
    <col min="7685" max="7685" width="20" style="325" bestFit="1" customWidth="1"/>
    <col min="7686" max="7686" width="18.625" style="325" customWidth="1"/>
    <col min="7687" max="7687" width="7.75" style="325" customWidth="1"/>
    <col min="7688" max="7688" width="2.375" style="325" customWidth="1"/>
    <col min="7689" max="7689" width="7.75" style="325" customWidth="1"/>
    <col min="7690" max="7936" width="9" style="325"/>
    <col min="7937" max="7937" width="9.625" style="325" customWidth="1"/>
    <col min="7938" max="7938" width="7.25" style="325" customWidth="1"/>
    <col min="7939" max="7939" width="9.625" style="325" customWidth="1"/>
    <col min="7940" max="7940" width="9" style="325"/>
    <col min="7941" max="7941" width="20" style="325" bestFit="1" customWidth="1"/>
    <col min="7942" max="7942" width="18.625" style="325" customWidth="1"/>
    <col min="7943" max="7943" width="7.75" style="325" customWidth="1"/>
    <col min="7944" max="7944" width="2.375" style="325" customWidth="1"/>
    <col min="7945" max="7945" width="7.75" style="325" customWidth="1"/>
    <col min="7946" max="8192" width="9" style="325"/>
    <col min="8193" max="8193" width="9.625" style="325" customWidth="1"/>
    <col min="8194" max="8194" width="7.25" style="325" customWidth="1"/>
    <col min="8195" max="8195" width="9.625" style="325" customWidth="1"/>
    <col min="8196" max="8196" width="9" style="325"/>
    <col min="8197" max="8197" width="20" style="325" bestFit="1" customWidth="1"/>
    <col min="8198" max="8198" width="18.625" style="325" customWidth="1"/>
    <col min="8199" max="8199" width="7.75" style="325" customWidth="1"/>
    <col min="8200" max="8200" width="2.375" style="325" customWidth="1"/>
    <col min="8201" max="8201" width="7.75" style="325" customWidth="1"/>
    <col min="8202" max="8448" width="9" style="325"/>
    <col min="8449" max="8449" width="9.625" style="325" customWidth="1"/>
    <col min="8450" max="8450" width="7.25" style="325" customWidth="1"/>
    <col min="8451" max="8451" width="9.625" style="325" customWidth="1"/>
    <col min="8452" max="8452" width="9" style="325"/>
    <col min="8453" max="8453" width="20" style="325" bestFit="1" customWidth="1"/>
    <col min="8454" max="8454" width="18.625" style="325" customWidth="1"/>
    <col min="8455" max="8455" width="7.75" style="325" customWidth="1"/>
    <col min="8456" max="8456" width="2.375" style="325" customWidth="1"/>
    <col min="8457" max="8457" width="7.75" style="325" customWidth="1"/>
    <col min="8458" max="8704" width="9" style="325"/>
    <col min="8705" max="8705" width="9.625" style="325" customWidth="1"/>
    <col min="8706" max="8706" width="7.25" style="325" customWidth="1"/>
    <col min="8707" max="8707" width="9.625" style="325" customWidth="1"/>
    <col min="8708" max="8708" width="9" style="325"/>
    <col min="8709" max="8709" width="20" style="325" bestFit="1" customWidth="1"/>
    <col min="8710" max="8710" width="18.625" style="325" customWidth="1"/>
    <col min="8711" max="8711" width="7.75" style="325" customWidth="1"/>
    <col min="8712" max="8712" width="2.375" style="325" customWidth="1"/>
    <col min="8713" max="8713" width="7.75" style="325" customWidth="1"/>
    <col min="8714" max="8960" width="9" style="325"/>
    <col min="8961" max="8961" width="9.625" style="325" customWidth="1"/>
    <col min="8962" max="8962" width="7.25" style="325" customWidth="1"/>
    <col min="8963" max="8963" width="9.625" style="325" customWidth="1"/>
    <col min="8964" max="8964" width="9" style="325"/>
    <col min="8965" max="8965" width="20" style="325" bestFit="1" customWidth="1"/>
    <col min="8966" max="8966" width="18.625" style="325" customWidth="1"/>
    <col min="8967" max="8967" width="7.75" style="325" customWidth="1"/>
    <col min="8968" max="8968" width="2.375" style="325" customWidth="1"/>
    <col min="8969" max="8969" width="7.75" style="325" customWidth="1"/>
    <col min="8970" max="9216" width="9" style="325"/>
    <col min="9217" max="9217" width="9.625" style="325" customWidth="1"/>
    <col min="9218" max="9218" width="7.25" style="325" customWidth="1"/>
    <col min="9219" max="9219" width="9.625" style="325" customWidth="1"/>
    <col min="9220" max="9220" width="9" style="325"/>
    <col min="9221" max="9221" width="20" style="325" bestFit="1" customWidth="1"/>
    <col min="9222" max="9222" width="18.625" style="325" customWidth="1"/>
    <col min="9223" max="9223" width="7.75" style="325" customWidth="1"/>
    <col min="9224" max="9224" width="2.375" style="325" customWidth="1"/>
    <col min="9225" max="9225" width="7.75" style="325" customWidth="1"/>
    <col min="9226" max="9472" width="9" style="325"/>
    <col min="9473" max="9473" width="9.625" style="325" customWidth="1"/>
    <col min="9474" max="9474" width="7.25" style="325" customWidth="1"/>
    <col min="9475" max="9475" width="9.625" style="325" customWidth="1"/>
    <col min="9476" max="9476" width="9" style="325"/>
    <col min="9477" max="9477" width="20" style="325" bestFit="1" customWidth="1"/>
    <col min="9478" max="9478" width="18.625" style="325" customWidth="1"/>
    <col min="9479" max="9479" width="7.75" style="325" customWidth="1"/>
    <col min="9480" max="9480" width="2.375" style="325" customWidth="1"/>
    <col min="9481" max="9481" width="7.75" style="325" customWidth="1"/>
    <col min="9482" max="9728" width="9" style="325"/>
    <col min="9729" max="9729" width="9.625" style="325" customWidth="1"/>
    <col min="9730" max="9730" width="7.25" style="325" customWidth="1"/>
    <col min="9731" max="9731" width="9.625" style="325" customWidth="1"/>
    <col min="9732" max="9732" width="9" style="325"/>
    <col min="9733" max="9733" width="20" style="325" bestFit="1" customWidth="1"/>
    <col min="9734" max="9734" width="18.625" style="325" customWidth="1"/>
    <col min="9735" max="9735" width="7.75" style="325" customWidth="1"/>
    <col min="9736" max="9736" width="2.375" style="325" customWidth="1"/>
    <col min="9737" max="9737" width="7.75" style="325" customWidth="1"/>
    <col min="9738" max="9984" width="9" style="325"/>
    <col min="9985" max="9985" width="9.625" style="325" customWidth="1"/>
    <col min="9986" max="9986" width="7.25" style="325" customWidth="1"/>
    <col min="9987" max="9987" width="9.625" style="325" customWidth="1"/>
    <col min="9988" max="9988" width="9" style="325"/>
    <col min="9989" max="9989" width="20" style="325" bestFit="1" customWidth="1"/>
    <col min="9990" max="9990" width="18.625" style="325" customWidth="1"/>
    <col min="9991" max="9991" width="7.75" style="325" customWidth="1"/>
    <col min="9992" max="9992" width="2.375" style="325" customWidth="1"/>
    <col min="9993" max="9993" width="7.75" style="325" customWidth="1"/>
    <col min="9994" max="10240" width="9" style="325"/>
    <col min="10241" max="10241" width="9.625" style="325" customWidth="1"/>
    <col min="10242" max="10242" width="7.25" style="325" customWidth="1"/>
    <col min="10243" max="10243" width="9.625" style="325" customWidth="1"/>
    <col min="10244" max="10244" width="9" style="325"/>
    <col min="10245" max="10245" width="20" style="325" bestFit="1" customWidth="1"/>
    <col min="10246" max="10246" width="18.625" style="325" customWidth="1"/>
    <col min="10247" max="10247" width="7.75" style="325" customWidth="1"/>
    <col min="10248" max="10248" width="2.375" style="325" customWidth="1"/>
    <col min="10249" max="10249" width="7.75" style="325" customWidth="1"/>
    <col min="10250" max="10496" width="9" style="325"/>
    <col min="10497" max="10497" width="9.625" style="325" customWidth="1"/>
    <col min="10498" max="10498" width="7.25" style="325" customWidth="1"/>
    <col min="10499" max="10499" width="9.625" style="325" customWidth="1"/>
    <col min="10500" max="10500" width="9" style="325"/>
    <col min="10501" max="10501" width="20" style="325" bestFit="1" customWidth="1"/>
    <col min="10502" max="10502" width="18.625" style="325" customWidth="1"/>
    <col min="10503" max="10503" width="7.75" style="325" customWidth="1"/>
    <col min="10504" max="10504" width="2.375" style="325" customWidth="1"/>
    <col min="10505" max="10505" width="7.75" style="325" customWidth="1"/>
    <col min="10506" max="10752" width="9" style="325"/>
    <col min="10753" max="10753" width="9.625" style="325" customWidth="1"/>
    <col min="10754" max="10754" width="7.25" style="325" customWidth="1"/>
    <col min="10755" max="10755" width="9.625" style="325" customWidth="1"/>
    <col min="10756" max="10756" width="9" style="325"/>
    <col min="10757" max="10757" width="20" style="325" bestFit="1" customWidth="1"/>
    <col min="10758" max="10758" width="18.625" style="325" customWidth="1"/>
    <col min="10759" max="10759" width="7.75" style="325" customWidth="1"/>
    <col min="10760" max="10760" width="2.375" style="325" customWidth="1"/>
    <col min="10761" max="10761" width="7.75" style="325" customWidth="1"/>
    <col min="10762" max="11008" width="9" style="325"/>
    <col min="11009" max="11009" width="9.625" style="325" customWidth="1"/>
    <col min="11010" max="11010" width="7.25" style="325" customWidth="1"/>
    <col min="11011" max="11011" width="9.625" style="325" customWidth="1"/>
    <col min="11012" max="11012" width="9" style="325"/>
    <col min="11013" max="11013" width="20" style="325" bestFit="1" customWidth="1"/>
    <col min="11014" max="11014" width="18.625" style="325" customWidth="1"/>
    <col min="11015" max="11015" width="7.75" style="325" customWidth="1"/>
    <col min="11016" max="11016" width="2.375" style="325" customWidth="1"/>
    <col min="11017" max="11017" width="7.75" style="325" customWidth="1"/>
    <col min="11018" max="11264" width="9" style="325"/>
    <col min="11265" max="11265" width="9.625" style="325" customWidth="1"/>
    <col min="11266" max="11266" width="7.25" style="325" customWidth="1"/>
    <col min="11267" max="11267" width="9.625" style="325" customWidth="1"/>
    <col min="11268" max="11268" width="9" style="325"/>
    <col min="11269" max="11269" width="20" style="325" bestFit="1" customWidth="1"/>
    <col min="11270" max="11270" width="18.625" style="325" customWidth="1"/>
    <col min="11271" max="11271" width="7.75" style="325" customWidth="1"/>
    <col min="11272" max="11272" width="2.375" style="325" customWidth="1"/>
    <col min="11273" max="11273" width="7.75" style="325" customWidth="1"/>
    <col min="11274" max="11520" width="9" style="325"/>
    <col min="11521" max="11521" width="9.625" style="325" customWidth="1"/>
    <col min="11522" max="11522" width="7.25" style="325" customWidth="1"/>
    <col min="11523" max="11523" width="9.625" style="325" customWidth="1"/>
    <col min="11524" max="11524" width="9" style="325"/>
    <col min="11525" max="11525" width="20" style="325" bestFit="1" customWidth="1"/>
    <col min="11526" max="11526" width="18.625" style="325" customWidth="1"/>
    <col min="11527" max="11527" width="7.75" style="325" customWidth="1"/>
    <col min="11528" max="11528" width="2.375" style="325" customWidth="1"/>
    <col min="11529" max="11529" width="7.75" style="325" customWidth="1"/>
    <col min="11530" max="11776" width="9" style="325"/>
    <col min="11777" max="11777" width="9.625" style="325" customWidth="1"/>
    <col min="11778" max="11778" width="7.25" style="325" customWidth="1"/>
    <col min="11779" max="11779" width="9.625" style="325" customWidth="1"/>
    <col min="11780" max="11780" width="9" style="325"/>
    <col min="11781" max="11781" width="20" style="325" bestFit="1" customWidth="1"/>
    <col min="11782" max="11782" width="18.625" style="325" customWidth="1"/>
    <col min="11783" max="11783" width="7.75" style="325" customWidth="1"/>
    <col min="11784" max="11784" width="2.375" style="325" customWidth="1"/>
    <col min="11785" max="11785" width="7.75" style="325" customWidth="1"/>
    <col min="11786" max="12032" width="9" style="325"/>
    <col min="12033" max="12033" width="9.625" style="325" customWidth="1"/>
    <col min="12034" max="12034" width="7.25" style="325" customWidth="1"/>
    <col min="12035" max="12035" width="9.625" style="325" customWidth="1"/>
    <col min="12036" max="12036" width="9" style="325"/>
    <col min="12037" max="12037" width="20" style="325" bestFit="1" customWidth="1"/>
    <col min="12038" max="12038" width="18.625" style="325" customWidth="1"/>
    <col min="12039" max="12039" width="7.75" style="325" customWidth="1"/>
    <col min="12040" max="12040" width="2.375" style="325" customWidth="1"/>
    <col min="12041" max="12041" width="7.75" style="325" customWidth="1"/>
    <col min="12042" max="12288" width="9" style="325"/>
    <col min="12289" max="12289" width="9.625" style="325" customWidth="1"/>
    <col min="12290" max="12290" width="7.25" style="325" customWidth="1"/>
    <col min="12291" max="12291" width="9.625" style="325" customWidth="1"/>
    <col min="12292" max="12292" width="9" style="325"/>
    <col min="12293" max="12293" width="20" style="325" bestFit="1" customWidth="1"/>
    <col min="12294" max="12294" width="18.625" style="325" customWidth="1"/>
    <col min="12295" max="12295" width="7.75" style="325" customWidth="1"/>
    <col min="12296" max="12296" width="2.375" style="325" customWidth="1"/>
    <col min="12297" max="12297" width="7.75" style="325" customWidth="1"/>
    <col min="12298" max="12544" width="9" style="325"/>
    <col min="12545" max="12545" width="9.625" style="325" customWidth="1"/>
    <col min="12546" max="12546" width="7.25" style="325" customWidth="1"/>
    <col min="12547" max="12547" width="9.625" style="325" customWidth="1"/>
    <col min="12548" max="12548" width="9" style="325"/>
    <col min="12549" max="12549" width="20" style="325" bestFit="1" customWidth="1"/>
    <col min="12550" max="12550" width="18.625" style="325" customWidth="1"/>
    <col min="12551" max="12551" width="7.75" style="325" customWidth="1"/>
    <col min="12552" max="12552" width="2.375" style="325" customWidth="1"/>
    <col min="12553" max="12553" width="7.75" style="325" customWidth="1"/>
    <col min="12554" max="12800" width="9" style="325"/>
    <col min="12801" max="12801" width="9.625" style="325" customWidth="1"/>
    <col min="12802" max="12802" width="7.25" style="325" customWidth="1"/>
    <col min="12803" max="12803" width="9.625" style="325" customWidth="1"/>
    <col min="12804" max="12804" width="9" style="325"/>
    <col min="12805" max="12805" width="20" style="325" bestFit="1" customWidth="1"/>
    <col min="12806" max="12806" width="18.625" style="325" customWidth="1"/>
    <col min="12807" max="12807" width="7.75" style="325" customWidth="1"/>
    <col min="12808" max="12808" width="2.375" style="325" customWidth="1"/>
    <col min="12809" max="12809" width="7.75" style="325" customWidth="1"/>
    <col min="12810" max="13056" width="9" style="325"/>
    <col min="13057" max="13057" width="9.625" style="325" customWidth="1"/>
    <col min="13058" max="13058" width="7.25" style="325" customWidth="1"/>
    <col min="13059" max="13059" width="9.625" style="325" customWidth="1"/>
    <col min="13060" max="13060" width="9" style="325"/>
    <col min="13061" max="13061" width="20" style="325" bestFit="1" customWidth="1"/>
    <col min="13062" max="13062" width="18.625" style="325" customWidth="1"/>
    <col min="13063" max="13063" width="7.75" style="325" customWidth="1"/>
    <col min="13064" max="13064" width="2.375" style="325" customWidth="1"/>
    <col min="13065" max="13065" width="7.75" style="325" customWidth="1"/>
    <col min="13066" max="13312" width="9" style="325"/>
    <col min="13313" max="13313" width="9.625" style="325" customWidth="1"/>
    <col min="13314" max="13314" width="7.25" style="325" customWidth="1"/>
    <col min="13315" max="13315" width="9.625" style="325" customWidth="1"/>
    <col min="13316" max="13316" width="9" style="325"/>
    <col min="13317" max="13317" width="20" style="325" bestFit="1" customWidth="1"/>
    <col min="13318" max="13318" width="18.625" style="325" customWidth="1"/>
    <col min="13319" max="13319" width="7.75" style="325" customWidth="1"/>
    <col min="13320" max="13320" width="2.375" style="325" customWidth="1"/>
    <col min="13321" max="13321" width="7.75" style="325" customWidth="1"/>
    <col min="13322" max="13568" width="9" style="325"/>
    <col min="13569" max="13569" width="9.625" style="325" customWidth="1"/>
    <col min="13570" max="13570" width="7.25" style="325" customWidth="1"/>
    <col min="13571" max="13571" width="9.625" style="325" customWidth="1"/>
    <col min="13572" max="13572" width="9" style="325"/>
    <col min="13573" max="13573" width="20" style="325" bestFit="1" customWidth="1"/>
    <col min="13574" max="13574" width="18.625" style="325" customWidth="1"/>
    <col min="13575" max="13575" width="7.75" style="325" customWidth="1"/>
    <col min="13576" max="13576" width="2.375" style="325" customWidth="1"/>
    <col min="13577" max="13577" width="7.75" style="325" customWidth="1"/>
    <col min="13578" max="13824" width="9" style="325"/>
    <col min="13825" max="13825" width="9.625" style="325" customWidth="1"/>
    <col min="13826" max="13826" width="7.25" style="325" customWidth="1"/>
    <col min="13827" max="13827" width="9.625" style="325" customWidth="1"/>
    <col min="13828" max="13828" width="9" style="325"/>
    <col min="13829" max="13829" width="20" style="325" bestFit="1" customWidth="1"/>
    <col min="13830" max="13830" width="18.625" style="325" customWidth="1"/>
    <col min="13831" max="13831" width="7.75" style="325" customWidth="1"/>
    <col min="13832" max="13832" width="2.375" style="325" customWidth="1"/>
    <col min="13833" max="13833" width="7.75" style="325" customWidth="1"/>
    <col min="13834" max="14080" width="9" style="325"/>
    <col min="14081" max="14081" width="9.625" style="325" customWidth="1"/>
    <col min="14082" max="14082" width="7.25" style="325" customWidth="1"/>
    <col min="14083" max="14083" width="9.625" style="325" customWidth="1"/>
    <col min="14084" max="14084" width="9" style="325"/>
    <col min="14085" max="14085" width="20" style="325" bestFit="1" customWidth="1"/>
    <col min="14086" max="14086" width="18.625" style="325" customWidth="1"/>
    <col min="14087" max="14087" width="7.75" style="325" customWidth="1"/>
    <col min="14088" max="14088" width="2.375" style="325" customWidth="1"/>
    <col min="14089" max="14089" width="7.75" style="325" customWidth="1"/>
    <col min="14090" max="14336" width="9" style="325"/>
    <col min="14337" max="14337" width="9.625" style="325" customWidth="1"/>
    <col min="14338" max="14338" width="7.25" style="325" customWidth="1"/>
    <col min="14339" max="14339" width="9.625" style="325" customWidth="1"/>
    <col min="14340" max="14340" width="9" style="325"/>
    <col min="14341" max="14341" width="20" style="325" bestFit="1" customWidth="1"/>
    <col min="14342" max="14342" width="18.625" style="325" customWidth="1"/>
    <col min="14343" max="14343" width="7.75" style="325" customWidth="1"/>
    <col min="14344" max="14344" width="2.375" style="325" customWidth="1"/>
    <col min="14345" max="14345" width="7.75" style="325" customWidth="1"/>
    <col min="14346" max="14592" width="9" style="325"/>
    <col min="14593" max="14593" width="9.625" style="325" customWidth="1"/>
    <col min="14594" max="14594" width="7.25" style="325" customWidth="1"/>
    <col min="14595" max="14595" width="9.625" style="325" customWidth="1"/>
    <col min="14596" max="14596" width="9" style="325"/>
    <col min="14597" max="14597" width="20" style="325" bestFit="1" customWidth="1"/>
    <col min="14598" max="14598" width="18.625" style="325" customWidth="1"/>
    <col min="14599" max="14599" width="7.75" style="325" customWidth="1"/>
    <col min="14600" max="14600" width="2.375" style="325" customWidth="1"/>
    <col min="14601" max="14601" width="7.75" style="325" customWidth="1"/>
    <col min="14602" max="14848" width="9" style="325"/>
    <col min="14849" max="14849" width="9.625" style="325" customWidth="1"/>
    <col min="14850" max="14850" width="7.25" style="325" customWidth="1"/>
    <col min="14851" max="14851" width="9.625" style="325" customWidth="1"/>
    <col min="14852" max="14852" width="9" style="325"/>
    <col min="14853" max="14853" width="20" style="325" bestFit="1" customWidth="1"/>
    <col min="14854" max="14854" width="18.625" style="325" customWidth="1"/>
    <col min="14855" max="14855" width="7.75" style="325" customWidth="1"/>
    <col min="14856" max="14856" width="2.375" style="325" customWidth="1"/>
    <col min="14857" max="14857" width="7.75" style="325" customWidth="1"/>
    <col min="14858" max="15104" width="9" style="325"/>
    <col min="15105" max="15105" width="9.625" style="325" customWidth="1"/>
    <col min="15106" max="15106" width="7.25" style="325" customWidth="1"/>
    <col min="15107" max="15107" width="9.625" style="325" customWidth="1"/>
    <col min="15108" max="15108" width="9" style="325"/>
    <col min="15109" max="15109" width="20" style="325" bestFit="1" customWidth="1"/>
    <col min="15110" max="15110" width="18.625" style="325" customWidth="1"/>
    <col min="15111" max="15111" width="7.75" style="325" customWidth="1"/>
    <col min="15112" max="15112" width="2.375" style="325" customWidth="1"/>
    <col min="15113" max="15113" width="7.75" style="325" customWidth="1"/>
    <col min="15114" max="15360" width="9" style="325"/>
    <col min="15361" max="15361" width="9.625" style="325" customWidth="1"/>
    <col min="15362" max="15362" width="7.25" style="325" customWidth="1"/>
    <col min="15363" max="15363" width="9.625" style="325" customWidth="1"/>
    <col min="15364" max="15364" width="9" style="325"/>
    <col min="15365" max="15365" width="20" style="325" bestFit="1" customWidth="1"/>
    <col min="15366" max="15366" width="18.625" style="325" customWidth="1"/>
    <col min="15367" max="15367" width="7.75" style="325" customWidth="1"/>
    <col min="15368" max="15368" width="2.375" style="325" customWidth="1"/>
    <col min="15369" max="15369" width="7.75" style="325" customWidth="1"/>
    <col min="15370" max="15616" width="9" style="325"/>
    <col min="15617" max="15617" width="9.625" style="325" customWidth="1"/>
    <col min="15618" max="15618" width="7.25" style="325" customWidth="1"/>
    <col min="15619" max="15619" width="9.625" style="325" customWidth="1"/>
    <col min="15620" max="15620" width="9" style="325"/>
    <col min="15621" max="15621" width="20" style="325" bestFit="1" customWidth="1"/>
    <col min="15622" max="15622" width="18.625" style="325" customWidth="1"/>
    <col min="15623" max="15623" width="7.75" style="325" customWidth="1"/>
    <col min="15624" max="15624" width="2.375" style="325" customWidth="1"/>
    <col min="15625" max="15625" width="7.75" style="325" customWidth="1"/>
    <col min="15626" max="15872" width="9" style="325"/>
    <col min="15873" max="15873" width="9.625" style="325" customWidth="1"/>
    <col min="15874" max="15874" width="7.25" style="325" customWidth="1"/>
    <col min="15875" max="15875" width="9.625" style="325" customWidth="1"/>
    <col min="15876" max="15876" width="9" style="325"/>
    <col min="15877" max="15877" width="20" style="325" bestFit="1" customWidth="1"/>
    <col min="15878" max="15878" width="18.625" style="325" customWidth="1"/>
    <col min="15879" max="15879" width="7.75" style="325" customWidth="1"/>
    <col min="15880" max="15880" width="2.375" style="325" customWidth="1"/>
    <col min="15881" max="15881" width="7.75" style="325" customWidth="1"/>
    <col min="15882" max="16128" width="9" style="325"/>
    <col min="16129" max="16129" width="9.625" style="325" customWidth="1"/>
    <col min="16130" max="16130" width="7.25" style="325" customWidth="1"/>
    <col min="16131" max="16131" width="9.625" style="325" customWidth="1"/>
    <col min="16132" max="16132" width="9" style="325"/>
    <col min="16133" max="16133" width="20" style="325" bestFit="1" customWidth="1"/>
    <col min="16134" max="16134" width="18.625" style="325" customWidth="1"/>
    <col min="16135" max="16135" width="7.75" style="325" customWidth="1"/>
    <col min="16136" max="16136" width="2.375" style="325" customWidth="1"/>
    <col min="16137" max="16137" width="7.75" style="325" customWidth="1"/>
    <col min="16138" max="16384" width="9" style="325"/>
  </cols>
  <sheetData>
    <row r="1" spans="1:8" ht="21" customHeight="1">
      <c r="A1" s="320"/>
      <c r="B1" s="321"/>
      <c r="C1" s="322"/>
      <c r="D1" s="323"/>
      <c r="E1" s="323"/>
      <c r="F1" s="323"/>
      <c r="G1" s="323"/>
      <c r="H1" s="324"/>
    </row>
    <row r="2" spans="1:8" ht="24">
      <c r="A2" s="544" t="s">
        <v>167</v>
      </c>
      <c r="B2" s="545"/>
      <c r="C2" s="545"/>
      <c r="D2" s="545"/>
      <c r="E2" s="545"/>
      <c r="F2" s="545"/>
      <c r="G2" s="545"/>
      <c r="H2" s="546"/>
    </row>
    <row r="3" spans="1:8" ht="30" customHeight="1">
      <c r="A3" s="547" t="s">
        <v>233</v>
      </c>
      <c r="B3" s="545"/>
      <c r="C3" s="545"/>
      <c r="D3" s="545"/>
      <c r="E3" s="545"/>
      <c r="F3" s="545"/>
      <c r="G3" s="545"/>
      <c r="H3" s="546"/>
    </row>
    <row r="4" spans="1:8">
      <c r="A4" s="141"/>
      <c r="B4" s="326"/>
      <c r="C4" s="327"/>
      <c r="D4" s="38"/>
      <c r="E4" s="38"/>
      <c r="F4" s="38"/>
      <c r="G4" s="38"/>
      <c r="H4" s="328"/>
    </row>
    <row r="5" spans="1:8">
      <c r="A5" s="329"/>
      <c r="B5" s="330"/>
      <c r="C5" s="330"/>
      <c r="D5" s="330"/>
      <c r="E5" s="330"/>
      <c r="F5" s="330"/>
      <c r="G5" s="330"/>
      <c r="H5" s="331"/>
    </row>
    <row r="6" spans="1:8" ht="23.25" customHeight="1">
      <c r="A6" s="332"/>
      <c r="B6" s="333" t="s">
        <v>168</v>
      </c>
      <c r="C6" s="334"/>
      <c r="D6" s="335" t="s">
        <v>169</v>
      </c>
      <c r="E6" s="335"/>
      <c r="F6" s="336"/>
      <c r="G6" s="336"/>
      <c r="H6" s="328"/>
    </row>
    <row r="7" spans="1:8" s="342" customFormat="1" ht="17.100000000000001" customHeight="1">
      <c r="A7" s="337"/>
      <c r="B7" s="338">
        <v>1</v>
      </c>
      <c r="C7" s="339"/>
      <c r="D7" s="336" t="s">
        <v>170</v>
      </c>
      <c r="E7" s="336"/>
      <c r="F7" s="336"/>
      <c r="G7" s="340"/>
      <c r="H7" s="341"/>
    </row>
    <row r="8" spans="1:8" s="342" customFormat="1" ht="17.100000000000001" customHeight="1">
      <c r="A8" s="337"/>
      <c r="B8" s="343"/>
      <c r="C8" s="339"/>
      <c r="D8" s="336"/>
      <c r="E8" s="336"/>
      <c r="F8" s="336"/>
      <c r="G8" s="336"/>
      <c r="H8" s="341"/>
    </row>
    <row r="9" spans="1:8" s="342" customFormat="1" ht="17.100000000000001" customHeight="1">
      <c r="A9" s="337"/>
      <c r="B9" s="344">
        <v>2</v>
      </c>
      <c r="C9" s="339"/>
      <c r="D9" s="336" t="s">
        <v>171</v>
      </c>
      <c r="E9" s="336"/>
      <c r="F9" s="336"/>
      <c r="G9" s="340"/>
      <c r="H9" s="341"/>
    </row>
    <row r="10" spans="1:8" s="342" customFormat="1" ht="17.100000000000001" customHeight="1">
      <c r="A10" s="337"/>
      <c r="B10" s="343"/>
      <c r="C10" s="339"/>
      <c r="D10" s="336"/>
      <c r="E10" s="336"/>
      <c r="F10" s="336"/>
      <c r="G10" s="336"/>
      <c r="H10" s="341"/>
    </row>
    <row r="11" spans="1:8" s="342" customFormat="1" ht="17.100000000000001" customHeight="1">
      <c r="A11" s="337"/>
      <c r="B11" s="345">
        <v>3</v>
      </c>
      <c r="C11" s="339"/>
      <c r="D11" s="336" t="s">
        <v>172</v>
      </c>
      <c r="E11" s="336"/>
      <c r="F11" s="336"/>
      <c r="G11" s="340"/>
      <c r="H11" s="341"/>
    </row>
    <row r="12" spans="1:8" s="342" customFormat="1" ht="17.100000000000001" customHeight="1">
      <c r="A12" s="337"/>
      <c r="B12" s="343"/>
      <c r="C12" s="339"/>
      <c r="D12" s="336"/>
      <c r="E12" s="336"/>
      <c r="F12" s="336"/>
      <c r="G12" s="336"/>
      <c r="H12" s="341"/>
    </row>
    <row r="13" spans="1:8" s="342" customFormat="1" ht="17.100000000000001" customHeight="1">
      <c r="A13" s="337"/>
      <c r="B13" s="483">
        <v>4</v>
      </c>
      <c r="C13" s="339"/>
      <c r="D13" s="336" t="s">
        <v>173</v>
      </c>
      <c r="E13" s="336"/>
      <c r="F13" s="336"/>
      <c r="G13" s="340"/>
      <c r="H13" s="341"/>
    </row>
    <row r="14" spans="1:8" s="342" customFormat="1" ht="17.100000000000001" customHeight="1">
      <c r="A14" s="337"/>
      <c r="B14" s="343" t="s">
        <v>174</v>
      </c>
      <c r="C14" s="339"/>
      <c r="D14" s="336"/>
      <c r="E14" s="336"/>
      <c r="F14" s="336"/>
      <c r="G14" s="336"/>
      <c r="H14" s="341"/>
    </row>
    <row r="15" spans="1:8" s="342" customFormat="1" ht="17.100000000000001" customHeight="1">
      <c r="A15" s="337"/>
      <c r="B15" s="346">
        <v>5</v>
      </c>
      <c r="C15" s="347"/>
      <c r="D15" s="336" t="s">
        <v>175</v>
      </c>
      <c r="E15" s="336"/>
      <c r="F15" s="336"/>
      <c r="G15" s="340"/>
      <c r="H15" s="341"/>
    </row>
    <row r="16" spans="1:8" s="342" customFormat="1" ht="17.100000000000001" customHeight="1">
      <c r="A16" s="337"/>
      <c r="B16" s="343"/>
      <c r="C16" s="339"/>
      <c r="D16" s="336"/>
      <c r="E16" s="336"/>
      <c r="F16" s="336"/>
      <c r="G16" s="336"/>
      <c r="H16" s="341"/>
    </row>
    <row r="17" spans="1:8" s="342" customFormat="1" ht="17.100000000000001" customHeight="1">
      <c r="A17" s="337"/>
      <c r="B17" s="348">
        <v>6</v>
      </c>
      <c r="C17" s="339"/>
      <c r="D17" s="336" t="s">
        <v>176</v>
      </c>
      <c r="E17" s="336"/>
      <c r="F17" s="336"/>
      <c r="G17" s="336"/>
      <c r="H17" s="341"/>
    </row>
    <row r="18" spans="1:8" s="342" customFormat="1" ht="17.100000000000001" customHeight="1">
      <c r="A18" s="337"/>
      <c r="B18" s="343"/>
      <c r="C18" s="339"/>
      <c r="D18" s="336"/>
      <c r="E18" s="336"/>
      <c r="F18" s="336"/>
      <c r="G18" s="336"/>
      <c r="H18" s="341"/>
    </row>
    <row r="19" spans="1:8" s="342" customFormat="1" ht="17.100000000000001" customHeight="1">
      <c r="A19" s="337"/>
      <c r="B19" s="349">
        <v>7</v>
      </c>
      <c r="C19" s="339"/>
      <c r="D19" s="336" t="s">
        <v>177</v>
      </c>
      <c r="E19" s="336"/>
      <c r="F19" s="336"/>
      <c r="G19" s="336"/>
      <c r="H19" s="341"/>
    </row>
    <row r="20" spans="1:8" s="342" customFormat="1" ht="17.100000000000001" customHeight="1">
      <c r="A20" s="337"/>
      <c r="B20" s="343"/>
      <c r="C20" s="339"/>
      <c r="D20" s="336"/>
      <c r="E20" s="336"/>
      <c r="F20" s="336"/>
      <c r="G20" s="336"/>
      <c r="H20" s="341"/>
    </row>
    <row r="21" spans="1:8" s="342" customFormat="1" ht="17.100000000000001" customHeight="1">
      <c r="A21" s="337"/>
      <c r="B21" s="350">
        <v>8</v>
      </c>
      <c r="C21" s="339"/>
      <c r="D21" s="336" t="s">
        <v>178</v>
      </c>
      <c r="E21" s="336"/>
      <c r="F21" s="336"/>
      <c r="G21" s="336"/>
      <c r="H21" s="341"/>
    </row>
    <row r="22" spans="1:8" s="342" customFormat="1" ht="17.100000000000001" customHeight="1">
      <c r="A22" s="337"/>
      <c r="B22" s="343"/>
      <c r="C22" s="339"/>
      <c r="D22" s="336"/>
      <c r="E22" s="336"/>
      <c r="F22" s="336"/>
      <c r="G22" s="336"/>
      <c r="H22" s="341"/>
    </row>
    <row r="23" spans="1:8" s="342" customFormat="1" ht="17.100000000000001" customHeight="1">
      <c r="A23" s="337"/>
      <c r="B23" s="351">
        <v>9</v>
      </c>
      <c r="C23" s="339"/>
      <c r="D23" s="336" t="s">
        <v>179</v>
      </c>
      <c r="E23" s="336"/>
      <c r="F23" s="336"/>
      <c r="G23" s="336"/>
      <c r="H23" s="341"/>
    </row>
    <row r="24" spans="1:8" s="342" customFormat="1" ht="17.100000000000001" customHeight="1">
      <c r="A24" s="337"/>
      <c r="B24" s="343"/>
      <c r="C24" s="339"/>
      <c r="D24" s="336"/>
      <c r="E24" s="336"/>
      <c r="F24" s="336"/>
      <c r="G24" s="336"/>
      <c r="H24" s="341"/>
    </row>
    <row r="25" spans="1:8" s="342" customFormat="1" ht="17.100000000000001" customHeight="1">
      <c r="A25" s="337"/>
      <c r="B25" s="352">
        <v>10</v>
      </c>
      <c r="C25" s="339"/>
      <c r="D25" s="336" t="s">
        <v>180</v>
      </c>
      <c r="E25" s="336"/>
      <c r="F25" s="336"/>
      <c r="G25" s="336"/>
      <c r="H25" s="341"/>
    </row>
    <row r="26" spans="1:8" s="342" customFormat="1" ht="17.100000000000001" customHeight="1">
      <c r="A26" s="337"/>
      <c r="B26" s="343"/>
      <c r="C26" s="339"/>
      <c r="D26" s="336"/>
      <c r="E26" s="336"/>
      <c r="F26" s="336"/>
      <c r="G26" s="336"/>
      <c r="H26" s="341"/>
    </row>
    <row r="27" spans="1:8" s="342" customFormat="1" ht="17.100000000000001" customHeight="1">
      <c r="A27" s="337"/>
      <c r="B27" s="353">
        <v>11</v>
      </c>
      <c r="C27" s="339"/>
      <c r="D27" s="336" t="s">
        <v>181</v>
      </c>
      <c r="E27" s="336"/>
      <c r="F27" s="336"/>
      <c r="G27" s="336"/>
      <c r="H27" s="341"/>
    </row>
    <row r="28" spans="1:8" s="342" customFormat="1" ht="17.100000000000001" customHeight="1">
      <c r="A28" s="337"/>
      <c r="B28" s="343"/>
      <c r="C28" s="339"/>
      <c r="D28" s="336"/>
      <c r="E28" s="336"/>
      <c r="F28" s="336"/>
      <c r="G28" s="336"/>
      <c r="H28" s="341"/>
    </row>
    <row r="29" spans="1:8" s="342" customFormat="1" ht="17.100000000000001" customHeight="1">
      <c r="A29" s="337"/>
      <c r="B29" s="378">
        <v>12</v>
      </c>
      <c r="C29" s="339"/>
      <c r="D29" s="336" t="s">
        <v>182</v>
      </c>
      <c r="E29" s="336"/>
      <c r="F29" s="336"/>
      <c r="G29" s="336"/>
      <c r="H29" s="341"/>
    </row>
    <row r="30" spans="1:8" s="342" customFormat="1" ht="17.100000000000001" customHeight="1">
      <c r="A30" s="354"/>
      <c r="B30" s="355"/>
      <c r="C30" s="356"/>
      <c r="D30" s="357"/>
      <c r="E30" s="357"/>
      <c r="F30" s="357"/>
      <c r="G30" s="357"/>
      <c r="H30" s="358"/>
    </row>
    <row r="31" spans="1:8" s="342" customFormat="1" ht="17.100000000000001" customHeight="1">
      <c r="A31" s="337"/>
      <c r="B31" s="378">
        <v>13</v>
      </c>
      <c r="C31" s="359"/>
      <c r="D31" s="336" t="s">
        <v>183</v>
      </c>
      <c r="E31" s="336"/>
      <c r="F31" s="336"/>
      <c r="G31" s="336"/>
      <c r="H31" s="341"/>
    </row>
    <row r="32" spans="1:8" s="342" customFormat="1" ht="17.100000000000001" customHeight="1">
      <c r="A32" s="337"/>
      <c r="B32" s="343"/>
      <c r="C32" s="339"/>
      <c r="D32" s="336"/>
      <c r="E32" s="336"/>
      <c r="F32" s="336"/>
      <c r="G32" s="336"/>
      <c r="H32" s="341"/>
    </row>
    <row r="33" spans="1:8" s="342" customFormat="1" ht="17.100000000000001" customHeight="1">
      <c r="A33" s="337"/>
      <c r="B33" s="378">
        <v>14</v>
      </c>
      <c r="C33" s="339"/>
      <c r="D33" s="336" t="s">
        <v>184</v>
      </c>
      <c r="E33" s="336"/>
      <c r="F33" s="336"/>
      <c r="G33" s="336"/>
      <c r="H33" s="341"/>
    </row>
    <row r="34" spans="1:8" s="342" customFormat="1" ht="17.100000000000001" customHeight="1">
      <c r="A34" s="360"/>
      <c r="B34" s="343"/>
      <c r="C34" s="339"/>
      <c r="D34" s="361"/>
      <c r="E34" s="361"/>
      <c r="F34" s="361"/>
      <c r="G34" s="361"/>
      <c r="H34" s="362"/>
    </row>
    <row r="35" spans="1:8" s="342" customFormat="1" ht="17.100000000000001" customHeight="1">
      <c r="A35" s="363"/>
      <c r="B35" s="378">
        <v>15</v>
      </c>
      <c r="C35" s="339"/>
      <c r="D35" s="364" t="s">
        <v>105</v>
      </c>
      <c r="E35" s="364" t="s">
        <v>185</v>
      </c>
      <c r="F35" s="364"/>
      <c r="G35" s="364"/>
      <c r="H35" s="365"/>
    </row>
    <row r="36" spans="1:8" s="342" customFormat="1" ht="17.100000000000001" customHeight="1">
      <c r="A36" s="360"/>
      <c r="B36" s="366"/>
      <c r="C36" s="367"/>
      <c r="D36" s="361"/>
      <c r="E36" s="361"/>
      <c r="F36" s="361"/>
      <c r="G36" s="361"/>
      <c r="H36" s="362"/>
    </row>
    <row r="37" spans="1:8" s="342" customFormat="1" ht="17.100000000000001" customHeight="1">
      <c r="A37" s="337"/>
      <c r="B37" s="378">
        <v>16</v>
      </c>
      <c r="C37" s="359"/>
      <c r="D37" s="336" t="s">
        <v>186</v>
      </c>
      <c r="E37" s="336"/>
      <c r="F37" s="336"/>
      <c r="G37" s="336"/>
      <c r="H37" s="341"/>
    </row>
    <row r="38" spans="1:8" s="342" customFormat="1" ht="17.100000000000001" customHeight="1">
      <c r="A38" s="337"/>
      <c r="B38" s="343"/>
      <c r="C38" s="339"/>
      <c r="D38" s="336"/>
      <c r="E38" s="336"/>
      <c r="F38" s="336"/>
      <c r="G38" s="336"/>
      <c r="H38" s="341"/>
    </row>
    <row r="39" spans="1:8" s="342" customFormat="1" ht="17.100000000000001" customHeight="1">
      <c r="A39" s="337"/>
      <c r="B39" s="378">
        <v>17</v>
      </c>
      <c r="C39" s="359"/>
      <c r="D39" s="336" t="s">
        <v>187</v>
      </c>
      <c r="E39" s="336"/>
      <c r="F39" s="336"/>
      <c r="G39" s="336"/>
      <c r="H39" s="341"/>
    </row>
    <row r="40" spans="1:8" s="342" customFormat="1" ht="17.100000000000001" customHeight="1">
      <c r="A40" s="337"/>
      <c r="B40" s="379"/>
      <c r="C40" s="359"/>
      <c r="D40" s="336"/>
      <c r="E40" s="336"/>
      <c r="F40" s="336"/>
      <c r="G40" s="336"/>
      <c r="H40" s="341"/>
    </row>
    <row r="41" spans="1:8" s="342" customFormat="1" ht="17.100000000000001" customHeight="1">
      <c r="A41" s="337"/>
      <c r="B41" s="343"/>
      <c r="C41" s="368"/>
      <c r="D41" s="336"/>
      <c r="E41" s="336"/>
      <c r="F41" s="336"/>
      <c r="G41" s="336"/>
      <c r="H41" s="341"/>
    </row>
    <row r="42" spans="1:8" s="342" customFormat="1" ht="29.25" customHeight="1">
      <c r="A42" s="548" t="s">
        <v>188</v>
      </c>
      <c r="B42" s="549"/>
      <c r="C42" s="549"/>
      <c r="D42" s="549"/>
      <c r="E42" s="549"/>
      <c r="F42" s="549"/>
      <c r="G42" s="549"/>
      <c r="H42" s="550"/>
    </row>
    <row r="43" spans="1:8" s="342" customFormat="1" ht="14.25">
      <c r="A43" s="369"/>
      <c r="B43" s="370"/>
      <c r="C43" s="371"/>
      <c r="D43" s="372"/>
      <c r="E43" s="372"/>
      <c r="F43" s="372"/>
      <c r="G43" s="372"/>
      <c r="H43" s="373"/>
    </row>
    <row r="44" spans="1:8" s="375" customFormat="1">
      <c r="A44" s="374"/>
      <c r="B44" s="326"/>
      <c r="C44" s="327"/>
      <c r="D44" s="374"/>
      <c r="E44" s="374"/>
      <c r="F44" s="374"/>
      <c r="G44" s="374"/>
      <c r="H44" s="374"/>
    </row>
    <row r="45" spans="1:8" s="375" customFormat="1">
      <c r="A45" s="374"/>
      <c r="B45" s="326"/>
      <c r="C45" s="327"/>
      <c r="D45" s="374"/>
      <c r="E45" s="374"/>
      <c r="F45" s="374"/>
      <c r="G45" s="374"/>
      <c r="H45" s="374"/>
    </row>
    <row r="46" spans="1:8" s="375" customFormat="1">
      <c r="A46" s="374"/>
      <c r="B46" s="326"/>
      <c r="C46" s="327"/>
      <c r="D46" s="374"/>
      <c r="E46" s="374"/>
      <c r="F46" s="374"/>
      <c r="G46" s="374"/>
      <c r="H46" s="374"/>
    </row>
    <row r="47" spans="1:8" s="375" customFormat="1">
      <c r="A47" s="374"/>
      <c r="B47" s="326"/>
      <c r="C47" s="327"/>
      <c r="D47" s="374"/>
      <c r="E47" s="374"/>
      <c r="F47" s="374"/>
      <c r="G47" s="374"/>
      <c r="H47" s="374"/>
    </row>
    <row r="48" spans="1:8" s="375" customFormat="1">
      <c r="A48" s="374"/>
      <c r="B48" s="326"/>
      <c r="C48" s="327"/>
      <c r="D48" s="374"/>
      <c r="E48" s="374"/>
      <c r="F48" s="374"/>
      <c r="G48" s="374"/>
      <c r="H48" s="374"/>
    </row>
    <row r="49" spans="1:8" s="375" customFormat="1">
      <c r="A49" s="374"/>
      <c r="B49" s="326"/>
      <c r="C49" s="327"/>
      <c r="D49" s="374"/>
      <c r="E49" s="374"/>
      <c r="F49" s="374"/>
      <c r="G49" s="374"/>
      <c r="H49" s="374"/>
    </row>
    <row r="50" spans="1:8" s="375" customFormat="1">
      <c r="A50" s="374"/>
      <c r="B50" s="326"/>
      <c r="C50" s="327"/>
      <c r="D50" s="374"/>
      <c r="E50" s="374"/>
      <c r="F50" s="374"/>
      <c r="G50" s="374"/>
      <c r="H50" s="374"/>
    </row>
    <row r="51" spans="1:8" s="375" customFormat="1">
      <c r="A51" s="374"/>
      <c r="B51" s="326"/>
      <c r="C51" s="327"/>
      <c r="D51" s="374"/>
      <c r="E51" s="374"/>
      <c r="F51" s="374"/>
      <c r="G51" s="374"/>
      <c r="H51" s="374"/>
    </row>
    <row r="52" spans="1:8" s="375" customFormat="1">
      <c r="A52" s="374"/>
      <c r="B52" s="326"/>
      <c r="C52" s="327"/>
      <c r="D52" s="374"/>
      <c r="E52" s="374"/>
      <c r="F52" s="374"/>
      <c r="G52" s="374"/>
      <c r="H52" s="374"/>
    </row>
    <row r="53" spans="1:8" s="375" customFormat="1">
      <c r="A53" s="374"/>
      <c r="B53" s="326"/>
      <c r="C53" s="327"/>
      <c r="D53" s="374"/>
      <c r="E53" s="374"/>
      <c r="F53" s="374"/>
      <c r="G53" s="374"/>
      <c r="H53" s="374"/>
    </row>
    <row r="54" spans="1:8" s="375" customFormat="1">
      <c r="A54" s="374"/>
      <c r="B54" s="326"/>
      <c r="C54" s="327"/>
      <c r="D54" s="374"/>
      <c r="E54" s="374"/>
      <c r="F54" s="374"/>
      <c r="G54" s="374"/>
      <c r="H54" s="374"/>
    </row>
    <row r="55" spans="1:8" s="375" customFormat="1">
      <c r="B55" s="376"/>
      <c r="C55" s="377"/>
    </row>
    <row r="56" spans="1:8" s="375" customFormat="1">
      <c r="B56" s="376"/>
      <c r="C56" s="377"/>
    </row>
    <row r="57" spans="1:8" s="375" customFormat="1">
      <c r="B57" s="376"/>
      <c r="C57" s="377"/>
    </row>
    <row r="58" spans="1:8" s="375" customFormat="1">
      <c r="B58" s="376"/>
      <c r="C58" s="377"/>
    </row>
    <row r="59" spans="1:8" s="375" customFormat="1">
      <c r="B59" s="376"/>
      <c r="C59" s="377"/>
    </row>
    <row r="60" spans="1:8" s="375" customFormat="1">
      <c r="B60" s="376"/>
      <c r="C60" s="377"/>
    </row>
    <row r="61" spans="1:8" s="375" customFormat="1">
      <c r="B61" s="376"/>
      <c r="C61" s="377"/>
    </row>
    <row r="62" spans="1:8" s="375" customFormat="1">
      <c r="B62" s="376"/>
      <c r="C62" s="377"/>
    </row>
    <row r="63" spans="1:8" s="375" customFormat="1">
      <c r="B63" s="376"/>
      <c r="C63" s="377"/>
    </row>
    <row r="64" spans="1:8" s="375" customFormat="1">
      <c r="B64" s="376"/>
      <c r="C64" s="377"/>
    </row>
    <row r="65" spans="2:3" s="375" customFormat="1">
      <c r="B65" s="376"/>
      <c r="C65" s="377"/>
    </row>
    <row r="66" spans="2:3" s="375" customFormat="1">
      <c r="B66" s="376"/>
      <c r="C66" s="377"/>
    </row>
    <row r="67" spans="2:3" s="375" customFormat="1">
      <c r="B67" s="376"/>
      <c r="C67" s="377"/>
    </row>
    <row r="68" spans="2:3" s="375" customFormat="1">
      <c r="B68" s="376"/>
      <c r="C68" s="377"/>
    </row>
    <row r="69" spans="2:3" s="375" customFormat="1">
      <c r="B69" s="376"/>
      <c r="C69" s="377"/>
    </row>
    <row r="70" spans="2:3" s="375" customFormat="1">
      <c r="B70" s="376"/>
      <c r="C70" s="377"/>
    </row>
    <row r="71" spans="2:3" s="375" customFormat="1">
      <c r="B71" s="376"/>
      <c r="C71" s="377"/>
    </row>
    <row r="72" spans="2:3" s="375" customFormat="1">
      <c r="B72" s="376"/>
      <c r="C72" s="377"/>
    </row>
    <row r="73" spans="2:3" s="375" customFormat="1">
      <c r="B73" s="376"/>
      <c r="C73" s="377"/>
    </row>
    <row r="74" spans="2:3" s="375" customFormat="1">
      <c r="B74" s="376"/>
      <c r="C74" s="377"/>
    </row>
    <row r="75" spans="2:3" s="375" customFormat="1">
      <c r="B75" s="376"/>
      <c r="C75" s="377"/>
    </row>
    <row r="76" spans="2:3" s="375" customFormat="1">
      <c r="B76" s="376"/>
      <c r="C76" s="377"/>
    </row>
    <row r="77" spans="2:3" s="375" customFormat="1">
      <c r="B77" s="376"/>
      <c r="C77" s="377"/>
    </row>
    <row r="78" spans="2:3" s="375" customFormat="1">
      <c r="B78" s="376"/>
      <c r="C78" s="377"/>
    </row>
    <row r="79" spans="2:3" s="375" customFormat="1">
      <c r="B79" s="376"/>
      <c r="C79" s="377"/>
    </row>
    <row r="80" spans="2:3" s="375" customFormat="1">
      <c r="B80" s="376"/>
      <c r="C80" s="377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H24" sqref="H24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67"/>
      <c r="B1" s="568"/>
      <c r="C1" s="568"/>
      <c r="D1" s="568"/>
      <c r="E1" s="568"/>
      <c r="F1" s="568"/>
      <c r="G1" s="568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217</v>
      </c>
      <c r="D21" s="74" t="s">
        <v>205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85</v>
      </c>
      <c r="C22" s="9">
        <v>19518</v>
      </c>
      <c r="D22" s="9">
        <v>16809</v>
      </c>
      <c r="E22" s="109">
        <v>101.2</v>
      </c>
      <c r="F22" s="41">
        <f>SUM(C22/D22*100)</f>
        <v>116.11636623237551</v>
      </c>
      <c r="G22" s="96"/>
    </row>
    <row r="23" spans="1:9">
      <c r="A23" s="95">
        <v>2</v>
      </c>
      <c r="B23" s="7" t="s">
        <v>108</v>
      </c>
      <c r="C23" s="9">
        <v>14610</v>
      </c>
      <c r="D23" s="9">
        <v>17053</v>
      </c>
      <c r="E23" s="109">
        <v>70.7</v>
      </c>
      <c r="F23" s="41">
        <f>SUM(C23/D23*100)</f>
        <v>85.674074942825314</v>
      </c>
      <c r="G23" s="96"/>
    </row>
    <row r="24" spans="1:9">
      <c r="A24" s="95">
        <v>3</v>
      </c>
      <c r="B24" s="7" t="s">
        <v>157</v>
      </c>
      <c r="C24" s="9">
        <v>9763</v>
      </c>
      <c r="D24" s="9">
        <v>7516</v>
      </c>
      <c r="E24" s="109">
        <v>89.7</v>
      </c>
      <c r="F24" s="41">
        <f t="shared" ref="F24:F32" si="0">SUM(C24/D24*100)</f>
        <v>129.89622139435869</v>
      </c>
      <c r="G24" s="96"/>
    </row>
    <row r="25" spans="1:9">
      <c r="A25" s="95">
        <v>4</v>
      </c>
      <c r="B25" s="7" t="s">
        <v>117</v>
      </c>
      <c r="C25" s="9">
        <v>4655</v>
      </c>
      <c r="D25" s="9">
        <v>4449</v>
      </c>
      <c r="E25" s="109">
        <v>114.8</v>
      </c>
      <c r="F25" s="41">
        <f t="shared" si="0"/>
        <v>104.63025398966059</v>
      </c>
      <c r="G25" s="96"/>
    </row>
    <row r="26" spans="1:9" ht="13.5" customHeight="1">
      <c r="A26" s="95">
        <v>5</v>
      </c>
      <c r="B26" s="7" t="s">
        <v>115</v>
      </c>
      <c r="C26" s="9">
        <v>4581</v>
      </c>
      <c r="D26" s="6">
        <v>5554</v>
      </c>
      <c r="E26" s="109">
        <v>95.9</v>
      </c>
      <c r="F26" s="41">
        <f t="shared" si="0"/>
        <v>82.481094706517823</v>
      </c>
      <c r="G26" s="96"/>
    </row>
    <row r="27" spans="1:9" ht="13.5" customHeight="1">
      <c r="A27" s="95">
        <v>6</v>
      </c>
      <c r="B27" s="7" t="s">
        <v>160</v>
      </c>
      <c r="C27" s="9">
        <v>4483</v>
      </c>
      <c r="D27" s="9">
        <v>4940</v>
      </c>
      <c r="E27" s="109">
        <v>99.6</v>
      </c>
      <c r="F27" s="41">
        <f t="shared" si="0"/>
        <v>90.748987854251013</v>
      </c>
      <c r="G27" s="96"/>
    </row>
    <row r="28" spans="1:9" ht="13.5" customHeight="1">
      <c r="A28" s="95">
        <v>7</v>
      </c>
      <c r="B28" s="7" t="s">
        <v>106</v>
      </c>
      <c r="C28" s="101">
        <v>4197</v>
      </c>
      <c r="D28" s="101">
        <v>4538</v>
      </c>
      <c r="E28" s="109">
        <v>98.3</v>
      </c>
      <c r="F28" s="41">
        <f t="shared" si="0"/>
        <v>92.485676509475539</v>
      </c>
      <c r="G28" s="96"/>
    </row>
    <row r="29" spans="1:9" ht="13.5" customHeight="1">
      <c r="A29" s="95">
        <v>8</v>
      </c>
      <c r="B29" s="7" t="s">
        <v>158</v>
      </c>
      <c r="C29" s="101">
        <v>3248</v>
      </c>
      <c r="D29" s="101">
        <v>3434</v>
      </c>
      <c r="E29" s="109">
        <v>102.1</v>
      </c>
      <c r="F29" s="41">
        <f t="shared" si="0"/>
        <v>94.583576004659292</v>
      </c>
      <c r="G29" s="96"/>
    </row>
    <row r="30" spans="1:9" ht="13.5" customHeight="1">
      <c r="A30" s="95">
        <v>9</v>
      </c>
      <c r="B30" s="7" t="s">
        <v>88</v>
      </c>
      <c r="C30" s="101">
        <v>3128</v>
      </c>
      <c r="D30" s="101">
        <v>3246</v>
      </c>
      <c r="E30" s="109">
        <v>100.1</v>
      </c>
      <c r="F30" s="41">
        <f t="shared" si="0"/>
        <v>96.364756623536664</v>
      </c>
      <c r="G30" s="96"/>
    </row>
    <row r="31" spans="1:9" ht="13.5" customHeight="1" thickBot="1">
      <c r="A31" s="97">
        <v>10</v>
      </c>
      <c r="B31" s="7" t="s">
        <v>224</v>
      </c>
      <c r="C31" s="98">
        <v>3083</v>
      </c>
      <c r="D31" s="98">
        <v>2522</v>
      </c>
      <c r="E31" s="110">
        <v>106.9</v>
      </c>
      <c r="F31" s="41">
        <f t="shared" si="0"/>
        <v>122.24425059476607</v>
      </c>
      <c r="G31" s="99"/>
    </row>
    <row r="32" spans="1:9" ht="13.5" customHeight="1" thickBot="1">
      <c r="A32" s="80"/>
      <c r="B32" s="81" t="s">
        <v>59</v>
      </c>
      <c r="C32" s="82">
        <v>83898</v>
      </c>
      <c r="D32" s="82">
        <v>82842</v>
      </c>
      <c r="E32" s="83">
        <v>93.9</v>
      </c>
      <c r="F32" s="107">
        <f t="shared" si="0"/>
        <v>101.27471572390816</v>
      </c>
      <c r="G32" s="121">
        <v>81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217</v>
      </c>
      <c r="D53" s="74" t="s">
        <v>205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103079</v>
      </c>
      <c r="D54" s="9">
        <v>108589</v>
      </c>
      <c r="E54" s="41">
        <v>97.6</v>
      </c>
      <c r="F54" s="41">
        <f t="shared" ref="F54:F64" si="1">SUM(C54/D54*100)</f>
        <v>94.925821215776921</v>
      </c>
      <c r="G54" s="96"/>
      <c r="K54" s="330"/>
    </row>
    <row r="55" spans="1:11">
      <c r="A55" s="95">
        <v>2</v>
      </c>
      <c r="B55" s="306" t="s">
        <v>110</v>
      </c>
      <c r="C55" s="9">
        <v>26776</v>
      </c>
      <c r="D55" s="9">
        <v>28832</v>
      </c>
      <c r="E55" s="41">
        <v>112.8</v>
      </c>
      <c r="F55" s="41">
        <f t="shared" si="1"/>
        <v>92.869034406215306</v>
      </c>
      <c r="G55" s="96"/>
    </row>
    <row r="56" spans="1:11">
      <c r="A56" s="95">
        <v>3</v>
      </c>
      <c r="B56" s="306" t="s">
        <v>117</v>
      </c>
      <c r="C56" s="9">
        <v>21979</v>
      </c>
      <c r="D56" s="9">
        <v>17640</v>
      </c>
      <c r="E56" s="41">
        <v>102.6</v>
      </c>
      <c r="F56" s="41">
        <f t="shared" si="1"/>
        <v>124.59750566893423</v>
      </c>
      <c r="G56" s="96"/>
    </row>
    <row r="57" spans="1:11">
      <c r="A57" s="95">
        <v>4</v>
      </c>
      <c r="B57" s="306" t="s">
        <v>88</v>
      </c>
      <c r="C57" s="9">
        <v>13163</v>
      </c>
      <c r="D57" s="9">
        <v>12620</v>
      </c>
      <c r="E57" s="471">
        <v>97.7</v>
      </c>
      <c r="F57" s="41">
        <f t="shared" si="1"/>
        <v>104.30269413629161</v>
      </c>
      <c r="G57" s="96"/>
    </row>
    <row r="58" spans="1:11">
      <c r="A58" s="95">
        <v>5</v>
      </c>
      <c r="B58" s="306" t="s">
        <v>109</v>
      </c>
      <c r="C58" s="9">
        <v>11557</v>
      </c>
      <c r="D58" s="9">
        <v>8516</v>
      </c>
      <c r="E58" s="41">
        <v>99</v>
      </c>
      <c r="F58" s="234">
        <f t="shared" si="1"/>
        <v>135.70925317050256</v>
      </c>
      <c r="G58" s="96"/>
    </row>
    <row r="59" spans="1:11">
      <c r="A59" s="95">
        <v>6</v>
      </c>
      <c r="B59" s="306" t="s">
        <v>108</v>
      </c>
      <c r="C59" s="9">
        <v>11527</v>
      </c>
      <c r="D59" s="9">
        <v>14329</v>
      </c>
      <c r="E59" s="41">
        <v>113.8</v>
      </c>
      <c r="F59" s="41">
        <f t="shared" si="1"/>
        <v>80.445250889803901</v>
      </c>
      <c r="G59" s="96"/>
    </row>
    <row r="60" spans="1:11">
      <c r="A60" s="95">
        <v>7</v>
      </c>
      <c r="B60" s="306" t="s">
        <v>115</v>
      </c>
      <c r="C60" s="9">
        <v>10239</v>
      </c>
      <c r="D60" s="9">
        <v>7260</v>
      </c>
      <c r="E60" s="142">
        <v>94.8</v>
      </c>
      <c r="F60" s="41">
        <f t="shared" si="1"/>
        <v>141.03305785123968</v>
      </c>
      <c r="G60" s="96"/>
    </row>
    <row r="61" spans="1:11">
      <c r="A61" s="95">
        <v>8</v>
      </c>
      <c r="B61" s="306" t="s">
        <v>166</v>
      </c>
      <c r="C61" s="9">
        <v>6243</v>
      </c>
      <c r="D61" s="9">
        <v>8957</v>
      </c>
      <c r="E61" s="41">
        <v>75.7</v>
      </c>
      <c r="F61" s="41">
        <f t="shared" si="1"/>
        <v>69.699676230880883</v>
      </c>
      <c r="G61" s="96"/>
    </row>
    <row r="62" spans="1:11">
      <c r="A62" s="95">
        <v>9</v>
      </c>
      <c r="B62" s="306" t="s">
        <v>111</v>
      </c>
      <c r="C62" s="9">
        <v>6185</v>
      </c>
      <c r="D62" s="9">
        <v>817</v>
      </c>
      <c r="E62" s="41">
        <v>325.39999999999998</v>
      </c>
      <c r="F62" s="41">
        <f t="shared" si="1"/>
        <v>757.0379436964505</v>
      </c>
      <c r="G62" s="96"/>
    </row>
    <row r="63" spans="1:11" ht="14.25" thickBot="1">
      <c r="A63" s="100">
        <v>10</v>
      </c>
      <c r="B63" s="306" t="s">
        <v>106</v>
      </c>
      <c r="C63" s="101">
        <v>5049</v>
      </c>
      <c r="D63" s="101">
        <v>984</v>
      </c>
      <c r="E63" s="102">
        <v>71.099999999999994</v>
      </c>
      <c r="F63" s="41">
        <f t="shared" si="1"/>
        <v>513.10975609756099</v>
      </c>
      <c r="G63" s="104"/>
      <c r="H63" s="21"/>
    </row>
    <row r="64" spans="1:11" ht="14.25" thickBot="1">
      <c r="A64" s="80"/>
      <c r="B64" s="105" t="s">
        <v>62</v>
      </c>
      <c r="C64" s="106">
        <v>230297</v>
      </c>
      <c r="D64" s="106">
        <v>223651</v>
      </c>
      <c r="E64" s="107">
        <v>100.6</v>
      </c>
      <c r="F64" s="302">
        <f t="shared" si="1"/>
        <v>102.97159413550577</v>
      </c>
      <c r="G64" s="121">
        <v>66.099999999999994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G65" sqref="G6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217</v>
      </c>
      <c r="D21" s="74" t="s">
        <v>205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6" t="s">
        <v>114</v>
      </c>
      <c r="C22" s="9">
        <v>70421</v>
      </c>
      <c r="D22" s="9">
        <v>74750</v>
      </c>
      <c r="E22" s="41">
        <v>106.5</v>
      </c>
      <c r="F22" s="41">
        <f>SUM(C22/D22*100)</f>
        <v>94.208695652173915</v>
      </c>
      <c r="G22" s="96"/>
    </row>
    <row r="23" spans="1:11">
      <c r="A23" s="28">
        <v>2</v>
      </c>
      <c r="B23" s="306" t="s">
        <v>192</v>
      </c>
      <c r="C23" s="9">
        <v>50540</v>
      </c>
      <c r="D23" s="9">
        <v>37216</v>
      </c>
      <c r="E23" s="41">
        <v>99.8</v>
      </c>
      <c r="F23" s="41">
        <f t="shared" ref="F23:F32" si="0">SUM(C23/D23*100)</f>
        <v>135.80180567497851</v>
      </c>
      <c r="G23" s="96"/>
    </row>
    <row r="24" spans="1:11" ht="13.5" customHeight="1">
      <c r="A24" s="28">
        <v>3</v>
      </c>
      <c r="B24" s="306" t="s">
        <v>106</v>
      </c>
      <c r="C24" s="9">
        <v>33569</v>
      </c>
      <c r="D24" s="9">
        <v>36292</v>
      </c>
      <c r="E24" s="66">
        <v>96.6</v>
      </c>
      <c r="F24" s="41">
        <f t="shared" si="0"/>
        <v>92.49696902898711</v>
      </c>
      <c r="G24" s="96"/>
    </row>
    <row r="25" spans="1:11">
      <c r="A25" s="28">
        <v>4</v>
      </c>
      <c r="B25" s="306" t="s">
        <v>117</v>
      </c>
      <c r="C25" s="9">
        <v>28052</v>
      </c>
      <c r="D25" s="9">
        <v>23782</v>
      </c>
      <c r="E25" s="41">
        <v>130.69999999999999</v>
      </c>
      <c r="F25" s="41">
        <f t="shared" si="0"/>
        <v>117.95475569758639</v>
      </c>
      <c r="G25" s="96"/>
    </row>
    <row r="26" spans="1:11">
      <c r="A26" s="28">
        <v>5</v>
      </c>
      <c r="B26" s="306" t="s">
        <v>158</v>
      </c>
      <c r="C26" s="9">
        <v>22102</v>
      </c>
      <c r="D26" s="9">
        <v>20527</v>
      </c>
      <c r="E26" s="41">
        <v>93.6</v>
      </c>
      <c r="F26" s="41">
        <f t="shared" si="0"/>
        <v>107.67282116237152</v>
      </c>
      <c r="G26" s="96"/>
    </row>
    <row r="27" spans="1:11" ht="13.5" customHeight="1">
      <c r="A27" s="28">
        <v>6</v>
      </c>
      <c r="B27" s="306" t="s">
        <v>116</v>
      </c>
      <c r="C27" s="9">
        <v>20243</v>
      </c>
      <c r="D27" s="9">
        <v>34095</v>
      </c>
      <c r="E27" s="41">
        <v>57.8</v>
      </c>
      <c r="F27" s="41">
        <f t="shared" si="0"/>
        <v>59.372341985628395</v>
      </c>
      <c r="G27" s="96"/>
      <c r="K27" t="s">
        <v>204</v>
      </c>
    </row>
    <row r="28" spans="1:11" ht="13.5" customHeight="1">
      <c r="A28" s="28">
        <v>7</v>
      </c>
      <c r="B28" s="306" t="s">
        <v>110</v>
      </c>
      <c r="C28" s="9">
        <v>18713</v>
      </c>
      <c r="D28" s="9">
        <v>17665</v>
      </c>
      <c r="E28" s="461">
        <v>135.1</v>
      </c>
      <c r="F28" s="234">
        <f t="shared" si="0"/>
        <v>105.93263515425984</v>
      </c>
      <c r="G28" s="96"/>
    </row>
    <row r="29" spans="1:11">
      <c r="A29" s="28">
        <v>8</v>
      </c>
      <c r="B29" s="306" t="s">
        <v>111</v>
      </c>
      <c r="C29" s="9">
        <v>18197</v>
      </c>
      <c r="D29" s="9">
        <v>14533</v>
      </c>
      <c r="E29" s="41">
        <v>120.2</v>
      </c>
      <c r="F29" s="41">
        <f t="shared" si="0"/>
        <v>125.21158742172986</v>
      </c>
      <c r="G29" s="96"/>
    </row>
    <row r="30" spans="1:11">
      <c r="A30" s="28">
        <v>9</v>
      </c>
      <c r="B30" s="306" t="s">
        <v>88</v>
      </c>
      <c r="C30" s="9">
        <v>17672</v>
      </c>
      <c r="D30" s="9">
        <v>17908</v>
      </c>
      <c r="E30" s="41">
        <v>100.7</v>
      </c>
      <c r="F30" s="234">
        <f t="shared" si="0"/>
        <v>98.68215322760777</v>
      </c>
      <c r="G30" s="96"/>
    </row>
    <row r="31" spans="1:11" ht="14.25" thickBot="1">
      <c r="A31" s="108">
        <v>10</v>
      </c>
      <c r="B31" s="306" t="s">
        <v>87</v>
      </c>
      <c r="C31" s="101">
        <v>14938</v>
      </c>
      <c r="D31" s="101">
        <v>24891</v>
      </c>
      <c r="E31" s="102">
        <v>97.7</v>
      </c>
      <c r="F31" s="102">
        <f t="shared" si="0"/>
        <v>60.013659555662692</v>
      </c>
      <c r="G31" s="104"/>
    </row>
    <row r="32" spans="1:11" ht="14.25" thickBot="1">
      <c r="A32" s="80"/>
      <c r="B32" s="81" t="s">
        <v>64</v>
      </c>
      <c r="C32" s="82">
        <v>370804</v>
      </c>
      <c r="D32" s="82">
        <v>383850</v>
      </c>
      <c r="E32" s="85">
        <v>99.8</v>
      </c>
      <c r="F32" s="107">
        <f t="shared" si="0"/>
        <v>96.601276540315226</v>
      </c>
      <c r="G32" s="121">
        <v>51.7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217</v>
      </c>
      <c r="D53" s="74" t="s">
        <v>205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159" t="s">
        <v>88</v>
      </c>
      <c r="C54" s="9">
        <v>33572</v>
      </c>
      <c r="D54" s="9">
        <v>28999</v>
      </c>
      <c r="E54" s="109">
        <v>100.7</v>
      </c>
      <c r="F54" s="41">
        <f>SUM(C54/D54*100)</f>
        <v>115.76950929342391</v>
      </c>
      <c r="G54" s="96"/>
    </row>
    <row r="55" spans="1:8">
      <c r="A55" s="95">
        <v>2</v>
      </c>
      <c r="B55" s="7" t="s">
        <v>85</v>
      </c>
      <c r="C55" s="9">
        <v>3909</v>
      </c>
      <c r="D55" s="9">
        <v>5782</v>
      </c>
      <c r="E55" s="109">
        <v>80.7</v>
      </c>
      <c r="F55" s="41">
        <f t="shared" ref="F55:F64" si="1">SUM(C55/D55*100)</f>
        <v>67.606364579730197</v>
      </c>
      <c r="G55" s="96"/>
    </row>
    <row r="56" spans="1:8">
      <c r="A56" s="95">
        <v>3</v>
      </c>
      <c r="B56" s="306" t="s">
        <v>117</v>
      </c>
      <c r="C56" s="9">
        <v>1716</v>
      </c>
      <c r="D56" s="9">
        <v>1445</v>
      </c>
      <c r="E56" s="109">
        <v>116.4</v>
      </c>
      <c r="F56" s="41">
        <f t="shared" si="1"/>
        <v>118.75432525951557</v>
      </c>
      <c r="G56" s="96"/>
    </row>
    <row r="57" spans="1:8">
      <c r="A57" s="95">
        <v>4</v>
      </c>
      <c r="B57" s="306" t="s">
        <v>115</v>
      </c>
      <c r="C57" s="9">
        <v>1341</v>
      </c>
      <c r="D57" s="9">
        <v>1134</v>
      </c>
      <c r="E57" s="109">
        <v>100.8</v>
      </c>
      <c r="F57" s="41">
        <f t="shared" si="1"/>
        <v>118.25396825396825</v>
      </c>
      <c r="G57" s="96"/>
      <c r="H57" s="63"/>
    </row>
    <row r="58" spans="1:8">
      <c r="A58" s="95">
        <v>5</v>
      </c>
      <c r="B58" s="306" t="s">
        <v>106</v>
      </c>
      <c r="C58" s="9">
        <v>1321</v>
      </c>
      <c r="D58" s="9">
        <v>2064</v>
      </c>
      <c r="E58" s="70">
        <v>101.9</v>
      </c>
      <c r="F58" s="41">
        <f t="shared" si="1"/>
        <v>64.001937984496124</v>
      </c>
      <c r="G58" s="96"/>
    </row>
    <row r="59" spans="1:8">
      <c r="A59" s="95">
        <v>6</v>
      </c>
      <c r="B59" s="306" t="s">
        <v>114</v>
      </c>
      <c r="C59" s="9">
        <v>1230</v>
      </c>
      <c r="D59" s="9">
        <v>1879</v>
      </c>
      <c r="E59" s="109">
        <v>96.2</v>
      </c>
      <c r="F59" s="41">
        <f t="shared" si="1"/>
        <v>65.460351250665255</v>
      </c>
      <c r="G59" s="96"/>
    </row>
    <row r="60" spans="1:8">
      <c r="A60" s="95">
        <v>7</v>
      </c>
      <c r="B60" s="306" t="s">
        <v>87</v>
      </c>
      <c r="C60" s="9">
        <v>1023</v>
      </c>
      <c r="D60" s="9">
        <v>309</v>
      </c>
      <c r="E60" s="109">
        <v>96.4</v>
      </c>
      <c r="F60" s="41">
        <f t="shared" si="1"/>
        <v>331.06796116504853</v>
      </c>
      <c r="G60" s="96"/>
    </row>
    <row r="61" spans="1:8">
      <c r="A61" s="95">
        <v>8</v>
      </c>
      <c r="B61" s="306" t="s">
        <v>158</v>
      </c>
      <c r="C61" s="9">
        <v>952</v>
      </c>
      <c r="D61" s="9">
        <v>539</v>
      </c>
      <c r="E61" s="109">
        <v>150.6</v>
      </c>
      <c r="F61" s="41">
        <f t="shared" si="1"/>
        <v>176.62337662337663</v>
      </c>
      <c r="G61" s="96"/>
    </row>
    <row r="62" spans="1:8">
      <c r="A62" s="95">
        <v>9</v>
      </c>
      <c r="B62" s="306" t="s">
        <v>109</v>
      </c>
      <c r="C62" s="9">
        <v>851</v>
      </c>
      <c r="D62" s="9">
        <v>361</v>
      </c>
      <c r="E62" s="109">
        <v>90.4</v>
      </c>
      <c r="F62" s="234">
        <f t="shared" si="1"/>
        <v>235.73407202216066</v>
      </c>
      <c r="G62" s="96"/>
    </row>
    <row r="63" spans="1:8" ht="14.25" thickBot="1">
      <c r="A63" s="97">
        <v>10</v>
      </c>
      <c r="B63" s="306" t="s">
        <v>224</v>
      </c>
      <c r="C63" s="98">
        <v>849</v>
      </c>
      <c r="D63" s="98">
        <v>740</v>
      </c>
      <c r="E63" s="110">
        <v>107.3</v>
      </c>
      <c r="F63" s="41">
        <f t="shared" si="1"/>
        <v>114.72972972972973</v>
      </c>
      <c r="G63" s="99"/>
    </row>
    <row r="64" spans="1:8" ht="14.25" thickBot="1">
      <c r="A64" s="80"/>
      <c r="B64" s="81" t="s">
        <v>60</v>
      </c>
      <c r="C64" s="82">
        <v>48861</v>
      </c>
      <c r="D64" s="82">
        <v>45735</v>
      </c>
      <c r="E64" s="83">
        <v>99.5</v>
      </c>
      <c r="F64" s="107">
        <f t="shared" si="1"/>
        <v>106.8350278779928</v>
      </c>
      <c r="G64" s="121">
        <v>77.8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I58" sqref="I5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217</v>
      </c>
      <c r="D20" s="74" t="s">
        <v>205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6" t="s">
        <v>117</v>
      </c>
      <c r="C21" s="9">
        <v>38061</v>
      </c>
      <c r="D21" s="9">
        <v>16205</v>
      </c>
      <c r="E21" s="109">
        <v>96.4</v>
      </c>
      <c r="F21" s="41">
        <f t="shared" ref="F21:F31" si="0">SUM(C21/D21*100)</f>
        <v>234.87195310089479</v>
      </c>
      <c r="G21" s="96"/>
    </row>
    <row r="22" spans="1:7">
      <c r="A22" s="95">
        <v>2</v>
      </c>
      <c r="B22" s="306" t="s">
        <v>108</v>
      </c>
      <c r="C22" s="9">
        <v>21170</v>
      </c>
      <c r="D22" s="9">
        <v>17898</v>
      </c>
      <c r="E22" s="109">
        <v>113</v>
      </c>
      <c r="F22" s="41">
        <f t="shared" si="0"/>
        <v>118.28137222035981</v>
      </c>
      <c r="G22" s="96"/>
    </row>
    <row r="23" spans="1:7" ht="13.5" customHeight="1">
      <c r="A23" s="95">
        <v>3</v>
      </c>
      <c r="B23" s="306" t="s">
        <v>194</v>
      </c>
      <c r="C23" s="9">
        <v>16984</v>
      </c>
      <c r="D23" s="9">
        <v>13047</v>
      </c>
      <c r="E23" s="109">
        <v>101.3</v>
      </c>
      <c r="F23" s="41">
        <f t="shared" si="0"/>
        <v>130.17551927646201</v>
      </c>
      <c r="G23" s="96"/>
    </row>
    <row r="24" spans="1:7" ht="13.5" customHeight="1">
      <c r="A24" s="95">
        <v>4</v>
      </c>
      <c r="B24" s="306" t="s">
        <v>106</v>
      </c>
      <c r="C24" s="9">
        <v>12517</v>
      </c>
      <c r="D24" s="9">
        <v>15607</v>
      </c>
      <c r="E24" s="109">
        <v>113.7</v>
      </c>
      <c r="F24" s="41">
        <f t="shared" si="0"/>
        <v>80.201191772922414</v>
      </c>
      <c r="G24" s="96"/>
    </row>
    <row r="25" spans="1:7" ht="13.5" customHeight="1">
      <c r="A25" s="95">
        <v>5</v>
      </c>
      <c r="B25" s="306" t="s">
        <v>110</v>
      </c>
      <c r="C25" s="9">
        <v>7296</v>
      </c>
      <c r="D25" s="9">
        <v>6525</v>
      </c>
      <c r="E25" s="109">
        <v>97.2</v>
      </c>
      <c r="F25" s="41">
        <f t="shared" si="0"/>
        <v>111.81609195402298</v>
      </c>
      <c r="G25" s="96"/>
    </row>
    <row r="26" spans="1:7" ht="13.5" customHeight="1">
      <c r="A26" s="95">
        <v>6</v>
      </c>
      <c r="B26" s="306" t="s">
        <v>109</v>
      </c>
      <c r="C26" s="9">
        <v>7023</v>
      </c>
      <c r="D26" s="9">
        <v>6539</v>
      </c>
      <c r="E26" s="109">
        <v>92.6</v>
      </c>
      <c r="F26" s="234">
        <f t="shared" si="0"/>
        <v>107.40174338583881</v>
      </c>
      <c r="G26" s="96"/>
    </row>
    <row r="27" spans="1:7" ht="13.5" customHeight="1">
      <c r="A27" s="95">
        <v>7</v>
      </c>
      <c r="B27" s="306" t="s">
        <v>87</v>
      </c>
      <c r="C27" s="9">
        <v>6521</v>
      </c>
      <c r="D27" s="9">
        <v>4387</v>
      </c>
      <c r="E27" s="109">
        <v>111.4</v>
      </c>
      <c r="F27" s="234">
        <f t="shared" si="0"/>
        <v>148.64372008206064</v>
      </c>
      <c r="G27" s="96"/>
    </row>
    <row r="28" spans="1:7" ht="13.5" customHeight="1">
      <c r="A28" s="95">
        <v>8</v>
      </c>
      <c r="B28" s="306" t="s">
        <v>166</v>
      </c>
      <c r="C28" s="9">
        <v>4699</v>
      </c>
      <c r="D28" s="9">
        <v>3447</v>
      </c>
      <c r="E28" s="109">
        <v>92.9</v>
      </c>
      <c r="F28" s="41">
        <f t="shared" si="0"/>
        <v>136.32143893240499</v>
      </c>
      <c r="G28" s="96"/>
    </row>
    <row r="29" spans="1:7" ht="13.5" customHeight="1">
      <c r="A29" s="95">
        <v>9</v>
      </c>
      <c r="B29" s="306" t="s">
        <v>115</v>
      </c>
      <c r="C29" s="111">
        <v>3839</v>
      </c>
      <c r="D29" s="101">
        <v>4053</v>
      </c>
      <c r="E29" s="112">
        <v>98.8</v>
      </c>
      <c r="F29" s="41">
        <f t="shared" si="0"/>
        <v>94.719960523069332</v>
      </c>
      <c r="G29" s="96"/>
    </row>
    <row r="30" spans="1:7" ht="13.5" customHeight="1" thickBot="1">
      <c r="A30" s="100">
        <v>10</v>
      </c>
      <c r="B30" s="306" t="s">
        <v>111</v>
      </c>
      <c r="C30" s="101">
        <v>2991</v>
      </c>
      <c r="D30" s="101">
        <v>3004</v>
      </c>
      <c r="E30" s="112">
        <v>100.4</v>
      </c>
      <c r="F30" s="102">
        <f t="shared" si="0"/>
        <v>99.567243675099874</v>
      </c>
      <c r="G30" s="104"/>
    </row>
    <row r="31" spans="1:7" ht="13.5" customHeight="1" thickBot="1">
      <c r="A31" s="80"/>
      <c r="B31" s="81" t="s">
        <v>66</v>
      </c>
      <c r="C31" s="82">
        <v>134345</v>
      </c>
      <c r="D31" s="82">
        <v>102589</v>
      </c>
      <c r="E31" s="83">
        <v>101.6</v>
      </c>
      <c r="F31" s="107">
        <f t="shared" si="0"/>
        <v>130.95458577430327</v>
      </c>
      <c r="G31" s="121">
        <v>91.3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217</v>
      </c>
      <c r="D53" s="74" t="s">
        <v>205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7" t="s">
        <v>106</v>
      </c>
      <c r="C54" s="6">
        <v>45329</v>
      </c>
      <c r="D54" s="9">
        <v>36032</v>
      </c>
      <c r="E54" s="41">
        <v>100.5</v>
      </c>
      <c r="F54" s="41">
        <f t="shared" ref="F54:F64" si="1">SUM(C54/D54*100)</f>
        <v>125.80206483126111</v>
      </c>
      <c r="G54" s="96"/>
    </row>
    <row r="55" spans="1:7">
      <c r="A55" s="95">
        <v>2</v>
      </c>
      <c r="B55" s="306" t="s">
        <v>223</v>
      </c>
      <c r="C55" s="6">
        <v>27639</v>
      </c>
      <c r="D55" s="9">
        <v>25037</v>
      </c>
      <c r="E55" s="41">
        <v>105.9</v>
      </c>
      <c r="F55" s="41">
        <f t="shared" si="1"/>
        <v>110.39261892399249</v>
      </c>
      <c r="G55" s="96"/>
    </row>
    <row r="56" spans="1:7">
      <c r="A56" s="95">
        <v>3</v>
      </c>
      <c r="B56" s="306" t="s">
        <v>88</v>
      </c>
      <c r="C56" s="6">
        <v>25885</v>
      </c>
      <c r="D56" s="9">
        <v>26658</v>
      </c>
      <c r="E56" s="471">
        <v>107.1</v>
      </c>
      <c r="F56" s="41">
        <f t="shared" si="1"/>
        <v>97.100307599969994</v>
      </c>
      <c r="G56" s="96"/>
    </row>
    <row r="57" spans="1:7">
      <c r="A57" s="95">
        <v>4</v>
      </c>
      <c r="B57" s="306" t="s">
        <v>216</v>
      </c>
      <c r="C57" s="6">
        <v>22961</v>
      </c>
      <c r="D57" s="6">
        <v>21358</v>
      </c>
      <c r="E57" s="41">
        <v>107.8</v>
      </c>
      <c r="F57" s="41">
        <f t="shared" si="1"/>
        <v>107.50538439928832</v>
      </c>
      <c r="G57" s="96"/>
    </row>
    <row r="58" spans="1:7">
      <c r="A58" s="95">
        <v>5</v>
      </c>
      <c r="B58" s="306" t="s">
        <v>111</v>
      </c>
      <c r="C58" s="6">
        <v>15745</v>
      </c>
      <c r="D58" s="9">
        <v>10771</v>
      </c>
      <c r="E58" s="41">
        <v>98</v>
      </c>
      <c r="F58" s="41">
        <f t="shared" si="1"/>
        <v>146.17955621576456</v>
      </c>
      <c r="G58" s="96"/>
    </row>
    <row r="59" spans="1:7">
      <c r="A59" s="95">
        <v>6</v>
      </c>
      <c r="B59" s="306" t="s">
        <v>109</v>
      </c>
      <c r="C59" s="6">
        <v>15666</v>
      </c>
      <c r="D59" s="9">
        <v>14678</v>
      </c>
      <c r="E59" s="41">
        <v>99.2</v>
      </c>
      <c r="F59" s="41">
        <f t="shared" si="1"/>
        <v>106.73116228368988</v>
      </c>
      <c r="G59" s="96"/>
    </row>
    <row r="60" spans="1:7">
      <c r="A60" s="95">
        <v>7</v>
      </c>
      <c r="B60" s="306" t="s">
        <v>85</v>
      </c>
      <c r="C60" s="6">
        <v>12952</v>
      </c>
      <c r="D60" s="9">
        <v>11644</v>
      </c>
      <c r="E60" s="41">
        <v>102.4</v>
      </c>
      <c r="F60" s="41">
        <f t="shared" si="1"/>
        <v>111.23325317760219</v>
      </c>
      <c r="G60" s="96"/>
    </row>
    <row r="61" spans="1:7">
      <c r="A61" s="95">
        <v>8</v>
      </c>
      <c r="B61" s="306" t="s">
        <v>115</v>
      </c>
      <c r="C61" s="6">
        <v>12892</v>
      </c>
      <c r="D61" s="9">
        <v>10900</v>
      </c>
      <c r="E61" s="41">
        <v>97.4</v>
      </c>
      <c r="F61" s="41">
        <f t="shared" si="1"/>
        <v>118.27522935779817</v>
      </c>
      <c r="G61" s="96"/>
    </row>
    <row r="62" spans="1:7">
      <c r="A62" s="95">
        <v>9</v>
      </c>
      <c r="B62" s="306" t="s">
        <v>224</v>
      </c>
      <c r="C62" s="111">
        <v>12695</v>
      </c>
      <c r="D62" s="101">
        <v>14472</v>
      </c>
      <c r="E62" s="102">
        <v>103.4</v>
      </c>
      <c r="F62" s="41">
        <f t="shared" si="1"/>
        <v>87.721116639027088</v>
      </c>
      <c r="G62" s="96"/>
    </row>
    <row r="63" spans="1:7" ht="14.25" thickBot="1">
      <c r="A63" s="100">
        <v>10</v>
      </c>
      <c r="B63" s="306" t="s">
        <v>157</v>
      </c>
      <c r="C63" s="111">
        <v>11642</v>
      </c>
      <c r="D63" s="101">
        <v>14918</v>
      </c>
      <c r="E63" s="102">
        <v>101.5</v>
      </c>
      <c r="F63" s="102">
        <f t="shared" si="1"/>
        <v>78.039951736157661</v>
      </c>
      <c r="G63" s="104"/>
    </row>
    <row r="64" spans="1:7" ht="14.25" thickBot="1">
      <c r="A64" s="80"/>
      <c r="B64" s="81" t="s">
        <v>62</v>
      </c>
      <c r="C64" s="82">
        <v>245949</v>
      </c>
      <c r="D64" s="82">
        <v>227410</v>
      </c>
      <c r="E64" s="85">
        <v>102</v>
      </c>
      <c r="F64" s="107">
        <f t="shared" si="1"/>
        <v>108.15223604942614</v>
      </c>
      <c r="G64" s="121">
        <v>63.4</v>
      </c>
    </row>
    <row r="68" spans="9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L71" sqref="L71"/>
    </sheetView>
  </sheetViews>
  <sheetFormatPr defaultRowHeight="13.5"/>
  <cols>
    <col min="1" max="1" width="9.375" style="318" customWidth="1"/>
    <col min="2" max="2" width="6.625" style="318" customWidth="1"/>
    <col min="3" max="3" width="6.875" style="318" customWidth="1"/>
    <col min="4" max="4" width="6.125" style="318" customWidth="1"/>
    <col min="5" max="5" width="6.625" style="318" customWidth="1"/>
    <col min="6" max="13" width="6.125" style="318" customWidth="1"/>
    <col min="14" max="14" width="8.625" style="318" customWidth="1"/>
    <col min="15" max="15" width="8.375" style="318" customWidth="1"/>
    <col min="16" max="16" width="5" style="318" customWidth="1"/>
    <col min="17" max="17" width="11.25" style="216" customWidth="1"/>
    <col min="18" max="18" width="12.5" style="318" customWidth="1"/>
    <col min="19" max="26" width="7.625" style="318" customWidth="1"/>
    <col min="27" max="16384" width="9" style="318"/>
  </cols>
  <sheetData>
    <row r="6" spans="1:17">
      <c r="Q6" s="423"/>
    </row>
    <row r="10" spans="1:17">
      <c r="O10" s="279"/>
    </row>
    <row r="15" spans="1:17" ht="12.75" customHeight="1"/>
    <row r="16" spans="1:17" ht="11.1" customHeight="1">
      <c r="A16" s="16"/>
      <c r="B16" s="213" t="s">
        <v>102</v>
      </c>
      <c r="C16" s="213" t="s">
        <v>103</v>
      </c>
      <c r="D16" s="213" t="s">
        <v>104</v>
      </c>
      <c r="E16" s="213" t="s">
        <v>93</v>
      </c>
      <c r="F16" s="213" t="s">
        <v>94</v>
      </c>
      <c r="G16" s="213" t="s">
        <v>95</v>
      </c>
      <c r="H16" s="213" t="s">
        <v>96</v>
      </c>
      <c r="I16" s="213" t="s">
        <v>97</v>
      </c>
      <c r="J16" s="213" t="s">
        <v>98</v>
      </c>
      <c r="K16" s="213" t="s">
        <v>99</v>
      </c>
      <c r="L16" s="213" t="s">
        <v>100</v>
      </c>
      <c r="M16" s="285" t="s">
        <v>101</v>
      </c>
      <c r="N16" s="287" t="s">
        <v>150</v>
      </c>
      <c r="O16" s="213" t="s">
        <v>152</v>
      </c>
    </row>
    <row r="17" spans="1:27" ht="11.1" customHeight="1">
      <c r="A17" s="10" t="s">
        <v>193</v>
      </c>
      <c r="B17" s="210">
        <v>63.3</v>
      </c>
      <c r="C17" s="210">
        <v>67.7</v>
      </c>
      <c r="D17" s="210">
        <v>65.8</v>
      </c>
      <c r="E17" s="210">
        <v>76.7</v>
      </c>
      <c r="F17" s="210">
        <v>80.5</v>
      </c>
      <c r="G17" s="210">
        <v>79.099999999999994</v>
      </c>
      <c r="H17" s="210">
        <v>81.3</v>
      </c>
      <c r="I17" s="210">
        <v>71.900000000000006</v>
      </c>
      <c r="J17" s="210">
        <v>74.900000000000006</v>
      </c>
      <c r="K17" s="210">
        <v>82.3</v>
      </c>
      <c r="L17" s="210">
        <v>72.8</v>
      </c>
      <c r="M17" s="211">
        <v>78.7</v>
      </c>
      <c r="N17" s="289">
        <f>SUM(B17:M17)</f>
        <v>894.99999999999989</v>
      </c>
      <c r="O17" s="288">
        <v>92.2</v>
      </c>
      <c r="P17" s="204"/>
      <c r="Q17" s="290"/>
      <c r="R17" s="291"/>
      <c r="S17" s="291"/>
      <c r="T17" s="204"/>
      <c r="U17" s="204"/>
      <c r="V17" s="204"/>
      <c r="W17" s="204"/>
      <c r="X17" s="204"/>
      <c r="Y17" s="204"/>
      <c r="Z17" s="1"/>
      <c r="AA17" s="1"/>
    </row>
    <row r="18" spans="1:27" ht="11.1" customHeight="1">
      <c r="A18" s="10" t="s">
        <v>196</v>
      </c>
      <c r="B18" s="210">
        <v>71.900000000000006</v>
      </c>
      <c r="C18" s="210">
        <v>72.8</v>
      </c>
      <c r="D18" s="210">
        <v>70.8</v>
      </c>
      <c r="E18" s="210">
        <v>69.3</v>
      </c>
      <c r="F18" s="210">
        <v>67.3</v>
      </c>
      <c r="G18" s="210">
        <v>67.400000000000006</v>
      </c>
      <c r="H18" s="210">
        <v>65.900000000000006</v>
      </c>
      <c r="I18" s="210">
        <v>59.5</v>
      </c>
      <c r="J18" s="210">
        <v>62.3</v>
      </c>
      <c r="K18" s="210">
        <v>71.400000000000006</v>
      </c>
      <c r="L18" s="210">
        <v>58.5</v>
      </c>
      <c r="M18" s="211">
        <v>59.7</v>
      </c>
      <c r="N18" s="289">
        <f>SUM(B18:M18)</f>
        <v>796.8</v>
      </c>
      <c r="O18" s="288">
        <f t="shared" ref="O18:O20" si="0">ROUND(N18/N17*100,1)</f>
        <v>89</v>
      </c>
      <c r="P18" s="204"/>
      <c r="Q18" s="291"/>
      <c r="R18" s="291"/>
      <c r="S18" s="291"/>
      <c r="T18" s="204"/>
      <c r="U18" s="204"/>
      <c r="V18" s="204"/>
      <c r="W18" s="204"/>
      <c r="X18" s="204"/>
      <c r="Y18" s="204"/>
      <c r="Z18" s="1"/>
      <c r="AA18" s="1"/>
    </row>
    <row r="19" spans="1:27" ht="11.1" customHeight="1">
      <c r="A19" s="10" t="s">
        <v>199</v>
      </c>
      <c r="B19" s="210">
        <v>55.9</v>
      </c>
      <c r="C19" s="210">
        <v>51.2</v>
      </c>
      <c r="D19" s="210">
        <v>69.599999999999994</v>
      </c>
      <c r="E19" s="210">
        <v>75</v>
      </c>
      <c r="F19" s="210">
        <v>69</v>
      </c>
      <c r="G19" s="210">
        <v>73.8</v>
      </c>
      <c r="H19" s="210">
        <v>72.400000000000006</v>
      </c>
      <c r="I19" s="210">
        <v>71.8</v>
      </c>
      <c r="J19" s="210">
        <v>69.3</v>
      </c>
      <c r="K19" s="210">
        <v>71.099999999999994</v>
      </c>
      <c r="L19" s="210">
        <v>59.4</v>
      </c>
      <c r="M19" s="211">
        <v>58.7</v>
      </c>
      <c r="N19" s="289">
        <f>SUM(B19:M19)</f>
        <v>797.19999999999993</v>
      </c>
      <c r="O19" s="288">
        <f t="shared" si="0"/>
        <v>100.1</v>
      </c>
      <c r="P19" s="204"/>
      <c r="Q19" s="226"/>
      <c r="R19" s="291"/>
      <c r="S19" s="291"/>
      <c r="T19" s="204"/>
      <c r="U19" s="204"/>
      <c r="V19" s="204"/>
      <c r="W19" s="204"/>
      <c r="X19" s="204"/>
      <c r="Y19" s="204"/>
      <c r="Z19" s="1"/>
      <c r="AA19" s="1"/>
    </row>
    <row r="20" spans="1:27" ht="11.1" customHeight="1">
      <c r="A20" s="10" t="s">
        <v>205</v>
      </c>
      <c r="B20" s="210">
        <v>49.3</v>
      </c>
      <c r="C20" s="210">
        <v>64.900000000000006</v>
      </c>
      <c r="D20" s="210">
        <v>65.8</v>
      </c>
      <c r="E20" s="210">
        <v>72.599999999999994</v>
      </c>
      <c r="F20" s="210">
        <v>63.4</v>
      </c>
      <c r="G20" s="210">
        <v>66.2</v>
      </c>
      <c r="H20" s="212">
        <v>68</v>
      </c>
      <c r="I20" s="210">
        <v>72.900000000000006</v>
      </c>
      <c r="J20" s="210">
        <v>69.599999999999994</v>
      </c>
      <c r="K20" s="210">
        <v>66.400000000000006</v>
      </c>
      <c r="L20" s="210">
        <v>65.099999999999994</v>
      </c>
      <c r="M20" s="211">
        <v>62.1</v>
      </c>
      <c r="N20" s="289">
        <f>SUM(B20:M20)</f>
        <v>786.30000000000007</v>
      </c>
      <c r="O20" s="288">
        <f t="shared" si="0"/>
        <v>98.6</v>
      </c>
      <c r="P20" s="204"/>
      <c r="Q20" s="226"/>
      <c r="R20" s="291"/>
      <c r="S20" s="291"/>
      <c r="T20" s="204"/>
      <c r="U20" s="204"/>
      <c r="V20" s="204"/>
      <c r="W20" s="204"/>
      <c r="X20" s="204"/>
      <c r="Y20" s="204"/>
      <c r="Z20" s="1"/>
      <c r="AA20" s="1"/>
    </row>
    <row r="21" spans="1:27" ht="11.1" customHeight="1">
      <c r="A21" s="10" t="s">
        <v>217</v>
      </c>
      <c r="B21" s="210">
        <v>63.2</v>
      </c>
      <c r="C21" s="210">
        <v>70</v>
      </c>
      <c r="D21" s="210">
        <v>71.900000000000006</v>
      </c>
      <c r="E21" s="210">
        <v>79.599999999999994</v>
      </c>
      <c r="F21" s="210">
        <v>76.7</v>
      </c>
      <c r="G21" s="210">
        <v>86</v>
      </c>
      <c r="H21" s="212">
        <v>86.4</v>
      </c>
      <c r="I21" s="210">
        <v>75.400000000000006</v>
      </c>
      <c r="J21" s="210">
        <v>75.400000000000006</v>
      </c>
      <c r="K21" s="210">
        <v>78.400000000000006</v>
      </c>
      <c r="L21" s="210">
        <v>67.5</v>
      </c>
      <c r="M21" s="211"/>
      <c r="N21" s="289"/>
      <c r="O21" s="288"/>
      <c r="P21" s="204"/>
      <c r="Q21" s="226"/>
      <c r="R21" s="204"/>
      <c r="S21" s="204"/>
      <c r="T21" s="204"/>
      <c r="U21" s="204"/>
      <c r="V21" s="204"/>
      <c r="W21" s="204"/>
      <c r="X21" s="204"/>
      <c r="Y21" s="204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4"/>
      <c r="O22" s="204"/>
      <c r="P22" s="204"/>
      <c r="Q22" s="226"/>
      <c r="R22" s="204"/>
      <c r="S22" s="204"/>
      <c r="T22" s="204"/>
      <c r="U22" s="204"/>
      <c r="V22" s="204"/>
      <c r="W22" s="204"/>
      <c r="X22" s="204"/>
      <c r="Y22" s="204"/>
      <c r="Z22" s="1"/>
      <c r="AA22" s="1"/>
    </row>
    <row r="23" spans="1:27" ht="9.9499999999999993" customHeight="1">
      <c r="N23" s="204"/>
      <c r="O23" s="204"/>
      <c r="P23" s="204"/>
      <c r="Q23" s="226"/>
      <c r="R23" s="204"/>
      <c r="S23" s="204"/>
      <c r="T23" s="204"/>
      <c r="U23" s="204"/>
      <c r="V23" s="204"/>
      <c r="W23" s="204"/>
      <c r="X23" s="204"/>
      <c r="Y23" s="204"/>
      <c r="Z23" s="1"/>
      <c r="AA23" s="1"/>
    </row>
    <row r="24" spans="1:27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</row>
    <row r="28" spans="1:27">
      <c r="O28" s="218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13" t="s">
        <v>102</v>
      </c>
      <c r="C41" s="213" t="s">
        <v>103</v>
      </c>
      <c r="D41" s="213" t="s">
        <v>104</v>
      </c>
      <c r="E41" s="213" t="s">
        <v>93</v>
      </c>
      <c r="F41" s="213" t="s">
        <v>94</v>
      </c>
      <c r="G41" s="213" t="s">
        <v>95</v>
      </c>
      <c r="H41" s="213" t="s">
        <v>96</v>
      </c>
      <c r="I41" s="213" t="s">
        <v>97</v>
      </c>
      <c r="J41" s="213" t="s">
        <v>98</v>
      </c>
      <c r="K41" s="213" t="s">
        <v>99</v>
      </c>
      <c r="L41" s="213" t="s">
        <v>100</v>
      </c>
      <c r="M41" s="285" t="s">
        <v>101</v>
      </c>
      <c r="N41" s="287" t="s">
        <v>151</v>
      </c>
      <c r="O41" s="213" t="s">
        <v>152</v>
      </c>
      <c r="P41" s="1"/>
      <c r="Q41" s="214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193</v>
      </c>
      <c r="B42" s="219">
        <v>87.3</v>
      </c>
      <c r="C42" s="219">
        <v>88.5</v>
      </c>
      <c r="D42" s="219">
        <v>86.3</v>
      </c>
      <c r="E42" s="219">
        <v>89.1</v>
      </c>
      <c r="F42" s="219">
        <v>94.9</v>
      </c>
      <c r="G42" s="219">
        <v>93.2</v>
      </c>
      <c r="H42" s="219">
        <v>90.9</v>
      </c>
      <c r="I42" s="219">
        <v>89.5</v>
      </c>
      <c r="J42" s="219">
        <v>91.2</v>
      </c>
      <c r="K42" s="219">
        <v>97.1</v>
      </c>
      <c r="L42" s="219">
        <v>92.2</v>
      </c>
      <c r="M42" s="286">
        <v>88.5</v>
      </c>
      <c r="N42" s="293">
        <f>SUM(B42:M42)/12</f>
        <v>90.725000000000023</v>
      </c>
      <c r="O42" s="288">
        <v>99.1</v>
      </c>
      <c r="P42" s="204"/>
      <c r="Q42" s="393"/>
      <c r="R42" s="393"/>
      <c r="S42" s="204"/>
      <c r="T42" s="204"/>
      <c r="U42" s="204"/>
      <c r="V42" s="204"/>
      <c r="W42" s="204"/>
      <c r="X42" s="204"/>
      <c r="Y42" s="204"/>
      <c r="Z42" s="204"/>
    </row>
    <row r="43" spans="1:26" ht="11.1" customHeight="1">
      <c r="A43" s="10" t="s">
        <v>196</v>
      </c>
      <c r="B43" s="219">
        <v>93</v>
      </c>
      <c r="C43" s="219">
        <v>91.6</v>
      </c>
      <c r="D43" s="219">
        <v>76.7</v>
      </c>
      <c r="E43" s="219">
        <v>88.2</v>
      </c>
      <c r="F43" s="219">
        <v>91.4</v>
      </c>
      <c r="G43" s="219">
        <v>87.4</v>
      </c>
      <c r="H43" s="219">
        <v>87.9</v>
      </c>
      <c r="I43" s="219">
        <v>89.2</v>
      </c>
      <c r="J43" s="219">
        <v>84.7</v>
      </c>
      <c r="K43" s="219">
        <v>87.3</v>
      </c>
      <c r="L43" s="219">
        <v>83.1</v>
      </c>
      <c r="M43" s="286">
        <v>75.2</v>
      </c>
      <c r="N43" s="293">
        <f>SUM(B43:M43)/12</f>
        <v>86.308333333333337</v>
      </c>
      <c r="O43" s="288">
        <f>ROUND(N43/N42*100,1)</f>
        <v>95.1</v>
      </c>
      <c r="P43" s="204"/>
      <c r="Q43" s="393"/>
      <c r="R43" s="393"/>
      <c r="S43" s="204"/>
      <c r="T43" s="204"/>
      <c r="U43" s="204"/>
      <c r="V43" s="204"/>
      <c r="W43" s="204"/>
      <c r="X43" s="204"/>
      <c r="Y43" s="204"/>
      <c r="Z43" s="204"/>
    </row>
    <row r="44" spans="1:26" ht="11.1" customHeight="1">
      <c r="A44" s="10" t="s">
        <v>199</v>
      </c>
      <c r="B44" s="219">
        <v>77.5</v>
      </c>
      <c r="C44" s="219">
        <v>73</v>
      </c>
      <c r="D44" s="219">
        <v>75.400000000000006</v>
      </c>
      <c r="E44" s="219">
        <v>84.5</v>
      </c>
      <c r="F44" s="219">
        <v>86.8</v>
      </c>
      <c r="G44" s="219">
        <v>88.4</v>
      </c>
      <c r="H44" s="219">
        <v>86.3</v>
      </c>
      <c r="I44" s="219">
        <v>82.4</v>
      </c>
      <c r="J44" s="219">
        <v>83.7</v>
      </c>
      <c r="K44" s="219">
        <v>87.4</v>
      </c>
      <c r="L44" s="219">
        <v>84.9</v>
      </c>
      <c r="M44" s="286">
        <v>79.099999999999994</v>
      </c>
      <c r="N44" s="293">
        <f>SUM(B44:M44)/12</f>
        <v>82.45</v>
      </c>
      <c r="O44" s="288">
        <f t="shared" ref="O44" si="1">ROUND(N44/N43*100,1)</f>
        <v>95.5</v>
      </c>
      <c r="P44" s="204"/>
      <c r="Q44" s="393"/>
      <c r="R44" s="393"/>
      <c r="S44" s="204"/>
      <c r="T44" s="204"/>
      <c r="U44" s="204"/>
      <c r="V44" s="204"/>
      <c r="W44" s="204"/>
      <c r="X44" s="204"/>
      <c r="Y44" s="204"/>
      <c r="Z44" s="204"/>
    </row>
    <row r="45" spans="1:26" ht="11.1" customHeight="1">
      <c r="A45" s="10" t="s">
        <v>205</v>
      </c>
      <c r="B45" s="219">
        <v>77.599999999999994</v>
      </c>
      <c r="C45" s="219">
        <v>82.9</v>
      </c>
      <c r="D45" s="219">
        <v>83.6</v>
      </c>
      <c r="E45" s="219">
        <v>80.900000000000006</v>
      </c>
      <c r="F45" s="219">
        <v>84.6</v>
      </c>
      <c r="G45" s="219">
        <v>85.1</v>
      </c>
      <c r="H45" s="219">
        <v>86.3</v>
      </c>
      <c r="I45" s="219">
        <v>93.5</v>
      </c>
      <c r="J45" s="219">
        <v>91</v>
      </c>
      <c r="K45" s="219">
        <v>88.9</v>
      </c>
      <c r="L45" s="219">
        <v>82.8</v>
      </c>
      <c r="M45" s="286">
        <v>75.900000000000006</v>
      </c>
      <c r="N45" s="293">
        <f>SUM(B45:M45)/12</f>
        <v>84.424999999999997</v>
      </c>
      <c r="O45" s="288">
        <v>102.3</v>
      </c>
      <c r="P45" s="204"/>
      <c r="Q45" s="393"/>
      <c r="R45" s="393"/>
      <c r="S45" s="204"/>
      <c r="T45" s="204"/>
      <c r="U45" s="204"/>
      <c r="V45" s="204"/>
      <c r="W45" s="204"/>
      <c r="X45" s="204"/>
      <c r="Y45" s="204"/>
      <c r="Z45" s="204"/>
    </row>
    <row r="46" spans="1:26" ht="11.1" customHeight="1">
      <c r="A46" s="10" t="s">
        <v>217</v>
      </c>
      <c r="B46" s="219">
        <v>81.900000000000006</v>
      </c>
      <c r="C46" s="219">
        <v>83.2</v>
      </c>
      <c r="D46" s="219">
        <v>80.2</v>
      </c>
      <c r="E46" s="219">
        <v>83.3</v>
      </c>
      <c r="F46" s="219">
        <v>82.7</v>
      </c>
      <c r="G46" s="219">
        <v>84.9</v>
      </c>
      <c r="H46" s="219">
        <v>86.3</v>
      </c>
      <c r="I46" s="219">
        <v>86</v>
      </c>
      <c r="J46" s="219">
        <v>84.8</v>
      </c>
      <c r="K46" s="219">
        <v>89.3</v>
      </c>
      <c r="L46" s="219">
        <v>83.9</v>
      </c>
      <c r="M46" s="286"/>
      <c r="N46" s="293"/>
      <c r="O46" s="288"/>
      <c r="P46" s="204"/>
      <c r="Q46" s="393"/>
      <c r="R46" s="393"/>
      <c r="S46" s="204"/>
      <c r="T46" s="204"/>
      <c r="U46" s="204"/>
      <c r="V46" s="204"/>
      <c r="W46" s="204"/>
      <c r="X46" s="204"/>
      <c r="Y46" s="204"/>
      <c r="Z46" s="204"/>
    </row>
    <row r="47" spans="1:26" ht="11.1" customHeight="1">
      <c r="N47" s="23"/>
      <c r="O47" s="204"/>
      <c r="P47" s="204"/>
      <c r="Q47" s="226"/>
      <c r="R47" s="204"/>
      <c r="S47" s="204"/>
      <c r="T47" s="204"/>
      <c r="U47" s="204"/>
      <c r="V47" s="204"/>
      <c r="W47" s="204"/>
      <c r="X47" s="204"/>
      <c r="Y47" s="204"/>
      <c r="Z47" s="204"/>
    </row>
    <row r="48" spans="1:26" ht="11.1" customHeight="1">
      <c r="N48" s="23"/>
      <c r="O48" s="204"/>
      <c r="P48" s="204"/>
      <c r="Q48" s="226"/>
      <c r="R48" s="204"/>
      <c r="S48" s="204"/>
      <c r="T48" s="204"/>
      <c r="U48" s="204"/>
      <c r="V48" s="204"/>
      <c r="W48" s="204"/>
      <c r="X48" s="204"/>
      <c r="Y48" s="204"/>
      <c r="Z48" s="204"/>
    </row>
    <row r="49" spans="13:26">
      <c r="N49" s="1"/>
      <c r="O49" s="1"/>
      <c r="P49" s="1"/>
      <c r="Q49" s="214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13" t="s">
        <v>102</v>
      </c>
      <c r="C65" s="213" t="s">
        <v>103</v>
      </c>
      <c r="D65" s="213" t="s">
        <v>104</v>
      </c>
      <c r="E65" s="213" t="s">
        <v>93</v>
      </c>
      <c r="F65" s="213" t="s">
        <v>94</v>
      </c>
      <c r="G65" s="213" t="s">
        <v>95</v>
      </c>
      <c r="H65" s="213" t="s">
        <v>96</v>
      </c>
      <c r="I65" s="213" t="s">
        <v>97</v>
      </c>
      <c r="J65" s="213" t="s">
        <v>98</v>
      </c>
      <c r="K65" s="213" t="s">
        <v>99</v>
      </c>
      <c r="L65" s="213" t="s">
        <v>100</v>
      </c>
      <c r="M65" s="285" t="s">
        <v>101</v>
      </c>
      <c r="N65" s="287" t="s">
        <v>151</v>
      </c>
      <c r="O65" s="397" t="s">
        <v>152</v>
      </c>
    </row>
    <row r="66" spans="1:26" ht="11.1" customHeight="1">
      <c r="A66" s="10" t="s">
        <v>193</v>
      </c>
      <c r="B66" s="210">
        <v>71.7</v>
      </c>
      <c r="C66" s="210">
        <v>76.400000000000006</v>
      </c>
      <c r="D66" s="210">
        <v>76.5</v>
      </c>
      <c r="E66" s="210">
        <v>85.8</v>
      </c>
      <c r="F66" s="210">
        <v>84.3</v>
      </c>
      <c r="G66" s="210">
        <v>85.1</v>
      </c>
      <c r="H66" s="210">
        <v>89.6</v>
      </c>
      <c r="I66" s="210">
        <v>80.5</v>
      </c>
      <c r="J66" s="210">
        <v>81.900000000000006</v>
      </c>
      <c r="K66" s="210">
        <v>84.3</v>
      </c>
      <c r="L66" s="210">
        <v>79.400000000000006</v>
      </c>
      <c r="M66" s="211">
        <v>89.1</v>
      </c>
      <c r="N66" s="292">
        <f>SUM(B66:M66)/12</f>
        <v>82.05</v>
      </c>
      <c r="O66" s="396">
        <v>92.8</v>
      </c>
      <c r="P66" s="23"/>
      <c r="Q66" s="395"/>
      <c r="R66" s="395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196</v>
      </c>
      <c r="B67" s="210">
        <v>76.8</v>
      </c>
      <c r="C67" s="210">
        <v>79.7</v>
      </c>
      <c r="D67" s="210">
        <v>93</v>
      </c>
      <c r="E67" s="210">
        <v>77</v>
      </c>
      <c r="F67" s="210">
        <v>73.2</v>
      </c>
      <c r="G67" s="210">
        <v>77.599999999999994</v>
      </c>
      <c r="H67" s="210">
        <v>74.8</v>
      </c>
      <c r="I67" s="210">
        <v>66.5</v>
      </c>
      <c r="J67" s="210">
        <v>74.2</v>
      </c>
      <c r="K67" s="210">
        <v>81.5</v>
      </c>
      <c r="L67" s="210">
        <v>71.099999999999994</v>
      </c>
      <c r="M67" s="211">
        <v>80.400000000000006</v>
      </c>
      <c r="N67" s="292">
        <f>SUM(B67:M67)/12</f>
        <v>77.149999999999991</v>
      </c>
      <c r="O67" s="396">
        <f>ROUND(N67/N66*100,1)</f>
        <v>94</v>
      </c>
      <c r="P67" s="23"/>
      <c r="Q67" s="495"/>
      <c r="R67" s="495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199</v>
      </c>
      <c r="B68" s="210">
        <v>71.8</v>
      </c>
      <c r="C68" s="210">
        <v>71</v>
      </c>
      <c r="D68" s="210">
        <v>92.1</v>
      </c>
      <c r="E68" s="210">
        <v>88</v>
      </c>
      <c r="F68" s="210">
        <v>79.2</v>
      </c>
      <c r="G68" s="210">
        <v>83.3</v>
      </c>
      <c r="H68" s="210">
        <v>84.1</v>
      </c>
      <c r="I68" s="210">
        <v>87.4</v>
      </c>
      <c r="J68" s="210">
        <v>82.6</v>
      </c>
      <c r="K68" s="210">
        <v>80.900000000000006</v>
      </c>
      <c r="L68" s="210">
        <v>70.3</v>
      </c>
      <c r="M68" s="211">
        <v>75</v>
      </c>
      <c r="N68" s="292">
        <f>SUM(B68:M68)/12</f>
        <v>80.474999999999994</v>
      </c>
      <c r="O68" s="396">
        <f t="shared" ref="O68" si="2">ROUND(N68/N67*100,1)</f>
        <v>104.3</v>
      </c>
      <c r="P68" s="23"/>
      <c r="Q68" s="495"/>
      <c r="R68" s="495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205</v>
      </c>
      <c r="B69" s="210">
        <v>63.9</v>
      </c>
      <c r="C69" s="210">
        <v>77.5</v>
      </c>
      <c r="D69" s="210">
        <v>78.599999999999994</v>
      </c>
      <c r="E69" s="210">
        <v>89.9</v>
      </c>
      <c r="F69" s="210">
        <v>74.400000000000006</v>
      </c>
      <c r="G69" s="210">
        <v>77.8</v>
      </c>
      <c r="H69" s="210">
        <v>78.599999999999994</v>
      </c>
      <c r="I69" s="210">
        <v>77</v>
      </c>
      <c r="J69" s="210">
        <v>76.900000000000006</v>
      </c>
      <c r="K69" s="210">
        <v>74.900000000000006</v>
      </c>
      <c r="L69" s="210">
        <v>79.400000000000006</v>
      </c>
      <c r="M69" s="211">
        <v>82.7</v>
      </c>
      <c r="N69" s="292">
        <f>SUM(B69:M69)/12</f>
        <v>77.633333333333326</v>
      </c>
      <c r="O69" s="396">
        <v>96.4</v>
      </c>
      <c r="P69" s="23"/>
      <c r="Q69" s="495"/>
      <c r="R69" s="495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217</v>
      </c>
      <c r="B70" s="210">
        <v>76.3</v>
      </c>
      <c r="C70" s="210">
        <v>84</v>
      </c>
      <c r="D70" s="210">
        <v>89.9</v>
      </c>
      <c r="E70" s="210">
        <v>95.5</v>
      </c>
      <c r="F70" s="210">
        <v>92.8</v>
      </c>
      <c r="G70" s="210">
        <v>101.3</v>
      </c>
      <c r="H70" s="210">
        <v>100.1</v>
      </c>
      <c r="I70" s="210">
        <v>87.6</v>
      </c>
      <c r="J70" s="210">
        <v>89</v>
      </c>
      <c r="K70" s="210">
        <v>87.4</v>
      </c>
      <c r="L70" s="210">
        <v>81</v>
      </c>
      <c r="M70" s="211"/>
      <c r="N70" s="292"/>
      <c r="O70" s="396"/>
      <c r="P70" s="23"/>
      <c r="Q70" s="225"/>
      <c r="R70" s="496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3"/>
      <c r="O71" s="23"/>
      <c r="P71" s="23"/>
      <c r="Q71" s="214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6"/>
      <c r="C72" s="216"/>
      <c r="D72" s="216"/>
      <c r="E72" s="216"/>
      <c r="F72" s="216"/>
      <c r="G72" s="220"/>
      <c r="H72" s="216"/>
      <c r="I72" s="216"/>
      <c r="J72" s="216"/>
      <c r="K72" s="216"/>
      <c r="L72" s="216"/>
      <c r="M72" s="216"/>
      <c r="N72" s="23"/>
      <c r="O72" s="23"/>
      <c r="P72" s="23"/>
      <c r="Q72" s="214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S63" sqref="S63"/>
    </sheetView>
  </sheetViews>
  <sheetFormatPr defaultRowHeight="13.5"/>
  <cols>
    <col min="1" max="1" width="7.625" style="318" customWidth="1"/>
    <col min="2" max="7" width="6.125" style="318" customWidth="1"/>
    <col min="8" max="8" width="6.25" style="318" customWidth="1"/>
    <col min="9" max="10" width="6.125" style="318" customWidth="1"/>
    <col min="11" max="11" width="6.125" style="1" customWidth="1"/>
    <col min="12" max="13" width="6.125" style="318" customWidth="1"/>
    <col min="14" max="16" width="7.625" style="318" customWidth="1"/>
    <col min="17" max="17" width="8.375" style="318" customWidth="1"/>
    <col min="18" max="18" width="10.125" style="318" customWidth="1"/>
    <col min="19" max="23" width="7.625" style="318" customWidth="1"/>
    <col min="24" max="24" width="7.625" style="217" customWidth="1"/>
    <col min="25" max="26" width="7.625" style="318" customWidth="1"/>
    <col min="27" max="16384" width="9" style="318"/>
  </cols>
  <sheetData>
    <row r="1" spans="1:29">
      <c r="A1" s="23"/>
      <c r="B1" s="221"/>
      <c r="C1" s="204"/>
      <c r="D1" s="204"/>
      <c r="E1" s="204"/>
      <c r="F1" s="204"/>
      <c r="G1" s="204"/>
      <c r="H1" s="204"/>
      <c r="I1" s="204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4"/>
      <c r="C2" s="204"/>
      <c r="D2" s="204"/>
      <c r="E2" s="204"/>
      <c r="F2" s="204"/>
      <c r="G2" s="204"/>
      <c r="H2" s="204"/>
      <c r="I2" s="204"/>
      <c r="J2" s="1"/>
      <c r="L2" s="57"/>
      <c r="M2" s="222"/>
      <c r="N2" s="57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1"/>
      <c r="AB2" s="1"/>
      <c r="AC2" s="1"/>
    </row>
    <row r="3" spans="1:29">
      <c r="A3" s="23"/>
      <c r="B3" s="204"/>
      <c r="C3" s="204"/>
      <c r="D3" s="204"/>
      <c r="E3" s="204"/>
      <c r="F3" s="204"/>
      <c r="G3" s="204"/>
      <c r="H3" s="204"/>
      <c r="I3" s="204"/>
      <c r="J3" s="1"/>
      <c r="L3" s="57"/>
      <c r="M3" s="222"/>
      <c r="N3" s="57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1"/>
      <c r="AB3" s="1"/>
      <c r="AC3" s="1"/>
    </row>
    <row r="4" spans="1:29">
      <c r="A4" s="23"/>
      <c r="B4" s="204"/>
      <c r="C4" s="204"/>
      <c r="D4" s="204"/>
      <c r="E4" s="204"/>
      <c r="F4" s="204"/>
      <c r="G4" s="204"/>
      <c r="H4" s="204"/>
      <c r="I4" s="204"/>
      <c r="J4" s="1"/>
      <c r="L4" s="57"/>
      <c r="M4" s="222"/>
      <c r="N4" s="57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1"/>
      <c r="AB4" s="1"/>
      <c r="AC4" s="1"/>
    </row>
    <row r="5" spans="1:29">
      <c r="A5" s="23"/>
      <c r="B5" s="204"/>
      <c r="C5" s="204"/>
      <c r="D5" s="204"/>
      <c r="E5" s="204"/>
      <c r="F5" s="204"/>
      <c r="G5" s="204"/>
      <c r="H5" s="204"/>
      <c r="I5" s="204"/>
      <c r="J5" s="1"/>
      <c r="L5" s="57"/>
      <c r="M5" s="222"/>
      <c r="N5" s="57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1"/>
      <c r="AB5" s="1"/>
      <c r="AC5" s="1"/>
    </row>
    <row r="6" spans="1:29">
      <c r="J6" s="1"/>
      <c r="L6" s="57"/>
      <c r="M6" s="222"/>
      <c r="N6" s="57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1"/>
      <c r="AB6" s="1"/>
      <c r="AC6" s="1"/>
    </row>
    <row r="7" spans="1:29">
      <c r="J7" s="1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7" t="s">
        <v>150</v>
      </c>
      <c r="O18" s="287" t="s">
        <v>152</v>
      </c>
    </row>
    <row r="19" spans="1:18" ht="11.1" customHeight="1">
      <c r="A19" s="10" t="s">
        <v>193</v>
      </c>
      <c r="B19" s="219">
        <v>12.3</v>
      </c>
      <c r="C19" s="219">
        <v>12.6</v>
      </c>
      <c r="D19" s="219">
        <v>13.7</v>
      </c>
      <c r="E19" s="219">
        <v>12.9</v>
      </c>
      <c r="F19" s="219">
        <v>12.4</v>
      </c>
      <c r="G19" s="219">
        <v>13.7</v>
      </c>
      <c r="H19" s="219">
        <v>15</v>
      </c>
      <c r="I19" s="219">
        <v>14</v>
      </c>
      <c r="J19" s="219">
        <v>13</v>
      </c>
      <c r="K19" s="219">
        <v>11.7</v>
      </c>
      <c r="L19" s="219">
        <v>11.9</v>
      </c>
      <c r="M19" s="219">
        <v>12.5</v>
      </c>
      <c r="N19" s="293">
        <f>SUM(B19:M19)</f>
        <v>155.69999999999999</v>
      </c>
      <c r="O19" s="293">
        <v>98.7</v>
      </c>
      <c r="Q19" s="295"/>
      <c r="R19" s="295"/>
    </row>
    <row r="20" spans="1:18" ht="11.1" customHeight="1">
      <c r="A20" s="10" t="s">
        <v>196</v>
      </c>
      <c r="B20" s="219">
        <v>18.2</v>
      </c>
      <c r="C20" s="219">
        <v>14.4</v>
      </c>
      <c r="D20" s="219">
        <v>13.5</v>
      </c>
      <c r="E20" s="219">
        <v>14</v>
      </c>
      <c r="F20" s="219">
        <v>13.8</v>
      </c>
      <c r="G20" s="219">
        <v>13.8</v>
      </c>
      <c r="H20" s="219">
        <v>14.3</v>
      </c>
      <c r="I20" s="219">
        <v>11.5</v>
      </c>
      <c r="J20" s="219">
        <v>13.6</v>
      </c>
      <c r="K20" s="219">
        <v>11.5</v>
      </c>
      <c r="L20" s="219">
        <v>12.3</v>
      </c>
      <c r="M20" s="219">
        <v>14.9</v>
      </c>
      <c r="N20" s="293">
        <f>SUM(B20:M20)</f>
        <v>165.8</v>
      </c>
      <c r="O20" s="293">
        <f>ROUND(N20/N19*100,1)</f>
        <v>106.5</v>
      </c>
      <c r="Q20" s="295"/>
      <c r="R20" s="295"/>
    </row>
    <row r="21" spans="1:18" ht="11.1" customHeight="1">
      <c r="A21" s="10" t="s">
        <v>199</v>
      </c>
      <c r="B21" s="219">
        <v>11.3</v>
      </c>
      <c r="C21" s="219">
        <v>12.7</v>
      </c>
      <c r="D21" s="219">
        <v>15.1</v>
      </c>
      <c r="E21" s="219">
        <v>11.3</v>
      </c>
      <c r="F21" s="219">
        <v>13.7</v>
      </c>
      <c r="G21" s="219">
        <v>14</v>
      </c>
      <c r="H21" s="219">
        <v>16.100000000000001</v>
      </c>
      <c r="I21" s="219">
        <v>11.4</v>
      </c>
      <c r="J21" s="219">
        <v>14.7</v>
      </c>
      <c r="K21" s="219">
        <v>12.9</v>
      </c>
      <c r="L21" s="219">
        <v>15.2</v>
      </c>
      <c r="M21" s="219">
        <v>14.5</v>
      </c>
      <c r="N21" s="293">
        <f>SUM(B21:M21)</f>
        <v>162.9</v>
      </c>
      <c r="O21" s="293">
        <f t="shared" ref="O21:O22" si="0">ROUND(N21/N20*100,1)</f>
        <v>98.3</v>
      </c>
      <c r="Q21" s="295"/>
      <c r="R21" s="295"/>
    </row>
    <row r="22" spans="1:18" ht="11.1" customHeight="1">
      <c r="A22" s="10" t="s">
        <v>205</v>
      </c>
      <c r="B22" s="219">
        <v>11.9</v>
      </c>
      <c r="C22" s="219">
        <v>14</v>
      </c>
      <c r="D22" s="219">
        <v>15.1</v>
      </c>
      <c r="E22" s="219">
        <v>12.7</v>
      </c>
      <c r="F22" s="219">
        <v>12.4</v>
      </c>
      <c r="G22" s="219">
        <v>13.3</v>
      </c>
      <c r="H22" s="219">
        <v>13.5</v>
      </c>
      <c r="I22" s="219">
        <v>12.5</v>
      </c>
      <c r="J22" s="219">
        <v>12.8</v>
      </c>
      <c r="K22" s="219">
        <v>12</v>
      </c>
      <c r="L22" s="219">
        <v>13.9</v>
      </c>
      <c r="M22" s="219">
        <v>14.4</v>
      </c>
      <c r="N22" s="293">
        <f>SUM(B22:M22)</f>
        <v>158.5</v>
      </c>
      <c r="O22" s="293">
        <f t="shared" si="0"/>
        <v>97.3</v>
      </c>
      <c r="Q22" s="295"/>
      <c r="R22" s="295"/>
    </row>
    <row r="23" spans="1:18" ht="11.1" customHeight="1">
      <c r="A23" s="10" t="s">
        <v>217</v>
      </c>
      <c r="B23" s="219">
        <v>12.8</v>
      </c>
      <c r="C23" s="219">
        <v>13.9</v>
      </c>
      <c r="D23" s="219">
        <v>14.7</v>
      </c>
      <c r="E23" s="219">
        <v>15.6</v>
      </c>
      <c r="F23" s="219">
        <v>16.100000000000001</v>
      </c>
      <c r="G23" s="219">
        <v>15.1</v>
      </c>
      <c r="H23" s="219">
        <v>14.4</v>
      </c>
      <c r="I23" s="219">
        <v>14.6</v>
      </c>
      <c r="J23" s="219">
        <v>15.2</v>
      </c>
      <c r="K23" s="219">
        <v>14.3</v>
      </c>
      <c r="L23" s="219">
        <v>15.3</v>
      </c>
      <c r="M23" s="219"/>
      <c r="N23" s="293"/>
      <c r="O23" s="293"/>
    </row>
    <row r="24" spans="1:18" ht="9.75" customHeight="1">
      <c r="J24" s="472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7" t="s">
        <v>151</v>
      </c>
      <c r="O42" s="287" t="s">
        <v>152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193</v>
      </c>
      <c r="B43" s="219">
        <v>22.8</v>
      </c>
      <c r="C43" s="219">
        <v>22.8</v>
      </c>
      <c r="D43" s="219">
        <v>23.2</v>
      </c>
      <c r="E43" s="219">
        <v>21.8</v>
      </c>
      <c r="F43" s="219">
        <v>21.2</v>
      </c>
      <c r="G43" s="219">
        <v>22.2</v>
      </c>
      <c r="H43" s="219">
        <v>21.5</v>
      </c>
      <c r="I43" s="219">
        <v>22</v>
      </c>
      <c r="J43" s="219">
        <v>21.8</v>
      </c>
      <c r="K43" s="219">
        <v>19.899999999999999</v>
      </c>
      <c r="L43" s="219">
        <v>19.2</v>
      </c>
      <c r="M43" s="219">
        <v>19.2</v>
      </c>
      <c r="N43" s="293">
        <f>SUM(B43:M43)/12</f>
        <v>21.466666666666669</v>
      </c>
      <c r="O43" s="293">
        <v>86.2</v>
      </c>
      <c r="P43" s="222"/>
      <c r="Q43" s="296"/>
      <c r="R43" s="296"/>
      <c r="S43" s="222"/>
      <c r="T43" s="222"/>
      <c r="U43" s="222"/>
      <c r="V43" s="222"/>
      <c r="W43" s="222"/>
      <c r="X43" s="222"/>
      <c r="Y43" s="222"/>
      <c r="Z43" s="22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196</v>
      </c>
      <c r="B44" s="219">
        <v>25.5</v>
      </c>
      <c r="C44" s="219">
        <v>28.1</v>
      </c>
      <c r="D44" s="219">
        <v>20.6</v>
      </c>
      <c r="E44" s="219">
        <v>22</v>
      </c>
      <c r="F44" s="219">
        <v>23.2</v>
      </c>
      <c r="G44" s="219">
        <v>24.5</v>
      </c>
      <c r="H44" s="219">
        <v>24</v>
      </c>
      <c r="I44" s="219">
        <v>22.4</v>
      </c>
      <c r="J44" s="219">
        <v>22.9</v>
      </c>
      <c r="K44" s="219">
        <v>20.9</v>
      </c>
      <c r="L44" s="219">
        <v>21</v>
      </c>
      <c r="M44" s="219">
        <v>21.5</v>
      </c>
      <c r="N44" s="293">
        <f>SUM(B44:M44)/12</f>
        <v>23.05</v>
      </c>
      <c r="O44" s="293">
        <f>ROUND(N44/N43*100,1)</f>
        <v>107.4</v>
      </c>
      <c r="P44" s="222"/>
      <c r="Q44" s="296"/>
      <c r="R44" s="296"/>
      <c r="S44" s="222"/>
      <c r="T44" s="222"/>
      <c r="U44" s="222"/>
      <c r="V44" s="222"/>
      <c r="W44" s="222"/>
      <c r="X44" s="222"/>
      <c r="Y44" s="222"/>
      <c r="Z44" s="22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199</v>
      </c>
      <c r="B45" s="219">
        <v>21.2</v>
      </c>
      <c r="C45" s="219">
        <v>22.2</v>
      </c>
      <c r="D45" s="219">
        <v>23.7</v>
      </c>
      <c r="E45" s="219">
        <v>23.1</v>
      </c>
      <c r="F45" s="219">
        <v>25.1</v>
      </c>
      <c r="G45" s="219">
        <v>23.7</v>
      </c>
      <c r="H45" s="219">
        <v>25.8</v>
      </c>
      <c r="I45" s="219">
        <v>24.1</v>
      </c>
      <c r="J45" s="219">
        <v>24.1</v>
      </c>
      <c r="K45" s="219">
        <v>22.3</v>
      </c>
      <c r="L45" s="219">
        <v>23.7</v>
      </c>
      <c r="M45" s="219">
        <v>26.1</v>
      </c>
      <c r="N45" s="293">
        <f>SUM(B45:M45)/12</f>
        <v>23.758333333333336</v>
      </c>
      <c r="O45" s="293">
        <f t="shared" ref="O45:O46" si="1">ROUND(N45/N44*100,1)</f>
        <v>103.1</v>
      </c>
      <c r="P45" s="222"/>
      <c r="Q45" s="296"/>
      <c r="R45" s="296"/>
      <c r="S45" s="222"/>
      <c r="T45" s="222"/>
      <c r="U45" s="222"/>
      <c r="V45" s="222"/>
      <c r="W45" s="222"/>
      <c r="X45" s="222"/>
      <c r="Y45" s="222"/>
      <c r="Z45" s="22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205</v>
      </c>
      <c r="B46" s="219">
        <v>25.9</v>
      </c>
      <c r="C46" s="219">
        <v>25.7</v>
      </c>
      <c r="D46" s="219">
        <v>25.6</v>
      </c>
      <c r="E46" s="219">
        <v>23.7</v>
      </c>
      <c r="F46" s="219">
        <v>24</v>
      </c>
      <c r="G46" s="219">
        <v>23.2</v>
      </c>
      <c r="H46" s="219">
        <v>22.7</v>
      </c>
      <c r="I46" s="219">
        <v>22</v>
      </c>
      <c r="J46" s="219">
        <v>22.5</v>
      </c>
      <c r="K46" s="219">
        <v>21.8</v>
      </c>
      <c r="L46" s="219">
        <v>22.4</v>
      </c>
      <c r="M46" s="219">
        <v>21.1</v>
      </c>
      <c r="N46" s="293">
        <f>SUM(B46:M46)/12</f>
        <v>23.383333333333336</v>
      </c>
      <c r="O46" s="293">
        <f t="shared" si="1"/>
        <v>98.4</v>
      </c>
      <c r="P46" s="222"/>
      <c r="Q46" s="296"/>
      <c r="R46" s="296"/>
      <c r="S46" s="222"/>
      <c r="T46" s="222"/>
      <c r="U46" s="222"/>
      <c r="V46" s="222"/>
      <c r="W46" s="222"/>
      <c r="X46" s="222"/>
      <c r="Y46" s="222"/>
      <c r="Z46" s="22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217</v>
      </c>
      <c r="B47" s="219">
        <v>21.8</v>
      </c>
      <c r="C47" s="219">
        <v>23</v>
      </c>
      <c r="D47" s="219">
        <v>22.8</v>
      </c>
      <c r="E47" s="219">
        <v>23.1</v>
      </c>
      <c r="F47" s="219">
        <v>23.5</v>
      </c>
      <c r="G47" s="219">
        <v>24.2</v>
      </c>
      <c r="H47" s="219">
        <v>22.7</v>
      </c>
      <c r="I47" s="219">
        <v>23</v>
      </c>
      <c r="J47" s="219">
        <v>22.9</v>
      </c>
      <c r="K47" s="219">
        <v>22.9</v>
      </c>
      <c r="L47" s="219">
        <v>23</v>
      </c>
      <c r="M47" s="219"/>
      <c r="N47" s="293"/>
      <c r="O47" s="293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7" t="s">
        <v>151</v>
      </c>
      <c r="O70" s="287" t="s">
        <v>152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193</v>
      </c>
      <c r="B71" s="210">
        <v>53.8</v>
      </c>
      <c r="C71" s="210">
        <v>55.2</v>
      </c>
      <c r="D71" s="210">
        <v>58.8</v>
      </c>
      <c r="E71" s="210">
        <v>60</v>
      </c>
      <c r="F71" s="210">
        <v>59.2</v>
      </c>
      <c r="G71" s="210">
        <v>60.6</v>
      </c>
      <c r="H71" s="210">
        <v>69.900000000000006</v>
      </c>
      <c r="I71" s="210">
        <v>63.1</v>
      </c>
      <c r="J71" s="210">
        <v>59.9</v>
      </c>
      <c r="K71" s="210">
        <v>60.7</v>
      </c>
      <c r="L71" s="210">
        <v>62.6</v>
      </c>
      <c r="M71" s="210">
        <v>65.2</v>
      </c>
      <c r="N71" s="292">
        <f>SUM(B71:M71)/12</f>
        <v>60.750000000000007</v>
      </c>
      <c r="O71" s="293">
        <v>114.5</v>
      </c>
      <c r="P71" s="57"/>
      <c r="Q71" s="394"/>
      <c r="R71" s="394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196</v>
      </c>
      <c r="B72" s="210">
        <v>67.400000000000006</v>
      </c>
      <c r="C72" s="210">
        <v>48.9</v>
      </c>
      <c r="D72" s="210">
        <v>70.8</v>
      </c>
      <c r="E72" s="210">
        <v>62</v>
      </c>
      <c r="F72" s="210">
        <v>58.4</v>
      </c>
      <c r="G72" s="210">
        <v>55.4</v>
      </c>
      <c r="H72" s="210">
        <v>59.8</v>
      </c>
      <c r="I72" s="210">
        <v>53.2</v>
      </c>
      <c r="J72" s="210">
        <v>59</v>
      </c>
      <c r="K72" s="210">
        <v>57.2</v>
      </c>
      <c r="L72" s="210">
        <v>58.4</v>
      </c>
      <c r="M72" s="210">
        <v>69.099999999999994</v>
      </c>
      <c r="N72" s="292">
        <f>SUM(B72:M72)/12</f>
        <v>59.966666666666669</v>
      </c>
      <c r="O72" s="293">
        <f t="shared" ref="O72:O73" si="2">ROUND(N72/N71*100,1)</f>
        <v>98.7</v>
      </c>
      <c r="P72" s="57"/>
      <c r="Q72" s="394"/>
      <c r="R72" s="394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199</v>
      </c>
      <c r="B73" s="210">
        <v>53.5</v>
      </c>
      <c r="C73" s="210">
        <v>56.3</v>
      </c>
      <c r="D73" s="210">
        <v>62.7</v>
      </c>
      <c r="E73" s="210">
        <v>49.3</v>
      </c>
      <c r="F73" s="210">
        <v>52.9</v>
      </c>
      <c r="G73" s="210">
        <v>60.2</v>
      </c>
      <c r="H73" s="210">
        <v>61.1</v>
      </c>
      <c r="I73" s="210">
        <v>49.2</v>
      </c>
      <c r="J73" s="210">
        <v>60.8</v>
      </c>
      <c r="K73" s="210">
        <v>59.5</v>
      </c>
      <c r="L73" s="210">
        <v>62.9</v>
      </c>
      <c r="M73" s="210">
        <v>53.6</v>
      </c>
      <c r="N73" s="292">
        <f>SUM(B73:M73)/12</f>
        <v>56.833333333333336</v>
      </c>
      <c r="O73" s="293">
        <f t="shared" si="2"/>
        <v>94.8</v>
      </c>
      <c r="Q73" s="398"/>
      <c r="R73" s="398"/>
    </row>
    <row r="74" spans="1:26" ht="11.1" customHeight="1">
      <c r="A74" s="10" t="s">
        <v>205</v>
      </c>
      <c r="B74" s="210">
        <v>46.2</v>
      </c>
      <c r="C74" s="210">
        <v>54.4</v>
      </c>
      <c r="D74" s="210">
        <v>59</v>
      </c>
      <c r="E74" s="210">
        <v>55.3</v>
      </c>
      <c r="F74" s="210">
        <v>51.4</v>
      </c>
      <c r="G74" s="210">
        <v>57.8</v>
      </c>
      <c r="H74" s="210">
        <v>59.8</v>
      </c>
      <c r="I74" s="210">
        <v>57.4</v>
      </c>
      <c r="J74" s="210">
        <v>56.4</v>
      </c>
      <c r="K74" s="210">
        <v>56</v>
      </c>
      <c r="L74" s="210">
        <v>61.8</v>
      </c>
      <c r="M74" s="210">
        <v>69.099999999999994</v>
      </c>
      <c r="N74" s="292">
        <f>SUM(B74:M74)/12</f>
        <v>57.04999999999999</v>
      </c>
      <c r="O74" s="293">
        <v>100.5</v>
      </c>
      <c r="Q74" s="398"/>
      <c r="R74" s="398"/>
    </row>
    <row r="75" spans="1:26" ht="11.1" customHeight="1">
      <c r="A75" s="10" t="s">
        <v>217</v>
      </c>
      <c r="B75" s="210">
        <v>57.9</v>
      </c>
      <c r="C75" s="210">
        <v>59.2</v>
      </c>
      <c r="D75" s="210">
        <v>64.3</v>
      </c>
      <c r="E75" s="210">
        <v>67.400000000000006</v>
      </c>
      <c r="F75" s="210">
        <v>68.5</v>
      </c>
      <c r="G75" s="210">
        <v>61.6</v>
      </c>
      <c r="H75" s="210">
        <v>64.7</v>
      </c>
      <c r="I75" s="210">
        <v>63.2</v>
      </c>
      <c r="J75" s="210">
        <v>66.5</v>
      </c>
      <c r="K75" s="210">
        <v>62.4</v>
      </c>
      <c r="L75" s="210">
        <v>66.099999999999994</v>
      </c>
      <c r="M75" s="210"/>
      <c r="N75" s="292"/>
      <c r="O75" s="293"/>
    </row>
    <row r="76" spans="1:26" ht="9.9499999999999993" customHeight="1">
      <c r="B76" s="216"/>
      <c r="C76" s="216"/>
      <c r="D76" s="216"/>
      <c r="E76" s="216"/>
      <c r="F76" s="216"/>
      <c r="G76" s="216"/>
      <c r="H76" s="216"/>
      <c r="I76" s="216"/>
      <c r="J76" s="216"/>
      <c r="K76" s="214"/>
      <c r="L76" s="216"/>
      <c r="M76" s="216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R78" sqref="R78"/>
    </sheetView>
  </sheetViews>
  <sheetFormatPr defaultColWidth="7.625" defaultRowHeight="9.9499999999999993" customHeight="1"/>
  <cols>
    <col min="1" max="1" width="7.625" style="318" customWidth="1"/>
    <col min="2" max="13" width="6.125" style="318" customWidth="1"/>
    <col min="14" max="16384" width="7.625" style="318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22"/>
      <c r="N4" s="57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22"/>
      <c r="N5" s="57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22"/>
      <c r="N6" s="57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22"/>
      <c r="N7" s="57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22"/>
      <c r="N8" s="57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1"/>
    </row>
    <row r="10" spans="12:51" ht="9.9499999999999993" customHeight="1">
      <c r="L10" s="57"/>
      <c r="M10" s="5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1"/>
    </row>
    <row r="11" spans="12:51" ht="9.9499999999999993" customHeight="1">
      <c r="L11" s="57"/>
      <c r="M11" s="5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1"/>
    </row>
    <row r="12" spans="12:51" ht="9.9499999999999993" customHeight="1">
      <c r="L12" s="57"/>
      <c r="M12" s="5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1"/>
    </row>
    <row r="13" spans="12:51" ht="9.9499999999999993" customHeight="1">
      <c r="L13" s="57"/>
      <c r="M13" s="5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22"/>
      <c r="AA15" s="1"/>
    </row>
    <row r="16" spans="12:51" ht="9.9499999999999993" customHeight="1">
      <c r="L16" s="57"/>
      <c r="M16" s="222"/>
      <c r="AA16" s="1"/>
    </row>
    <row r="17" spans="1:27" ht="9.9499999999999993" customHeight="1">
      <c r="L17" s="57"/>
      <c r="M17" s="222"/>
      <c r="AA17" s="1"/>
    </row>
    <row r="18" spans="1:27" ht="9.9499999999999993" customHeight="1">
      <c r="L18" s="57"/>
      <c r="M18" s="222"/>
      <c r="AA18" s="1"/>
    </row>
    <row r="19" spans="1:27" ht="9.9499999999999993" customHeight="1">
      <c r="L19" s="57"/>
      <c r="M19" s="222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7" t="s">
        <v>150</v>
      </c>
      <c r="O24" s="16" t="s">
        <v>152</v>
      </c>
      <c r="AA24" s="1"/>
    </row>
    <row r="25" spans="1:27" ht="11.1" customHeight="1">
      <c r="A25" s="10" t="s">
        <v>193</v>
      </c>
      <c r="B25" s="219">
        <v>15.9</v>
      </c>
      <c r="C25" s="219">
        <v>16.100000000000001</v>
      </c>
      <c r="D25" s="219">
        <v>19.7</v>
      </c>
      <c r="E25" s="219">
        <v>17.5</v>
      </c>
      <c r="F25" s="219">
        <v>19.100000000000001</v>
      </c>
      <c r="G25" s="219">
        <v>17.3</v>
      </c>
      <c r="H25" s="219">
        <v>17.3</v>
      </c>
      <c r="I25" s="219">
        <v>15.6</v>
      </c>
      <c r="J25" s="219">
        <v>17.7</v>
      </c>
      <c r="K25" s="219">
        <v>15.5</v>
      </c>
      <c r="L25" s="219">
        <v>18.399999999999999</v>
      </c>
      <c r="M25" s="219">
        <v>16.899999999999999</v>
      </c>
      <c r="N25" s="293">
        <f>SUM(B25:M25)</f>
        <v>207</v>
      </c>
      <c r="O25" s="212">
        <v>99.9</v>
      </c>
      <c r="Q25" s="21"/>
      <c r="R25" s="21"/>
      <c r="AA25" s="1"/>
    </row>
    <row r="26" spans="1:27" ht="11.1" customHeight="1">
      <c r="A26" s="10" t="s">
        <v>196</v>
      </c>
      <c r="B26" s="219">
        <v>18.2</v>
      </c>
      <c r="C26" s="219">
        <v>17</v>
      </c>
      <c r="D26" s="219">
        <v>18</v>
      </c>
      <c r="E26" s="219">
        <v>19.2</v>
      </c>
      <c r="F26" s="219">
        <v>19.7</v>
      </c>
      <c r="G26" s="219">
        <v>17.600000000000001</v>
      </c>
      <c r="H26" s="219">
        <v>19.899999999999999</v>
      </c>
      <c r="I26" s="219">
        <v>15</v>
      </c>
      <c r="J26" s="219">
        <v>15.4</v>
      </c>
      <c r="K26" s="219">
        <v>17.5</v>
      </c>
      <c r="L26" s="219">
        <v>16.8</v>
      </c>
      <c r="M26" s="219">
        <v>16.100000000000001</v>
      </c>
      <c r="N26" s="293">
        <f>SUM(B26:M26)</f>
        <v>210.40000000000003</v>
      </c>
      <c r="O26" s="212">
        <f>ROUND(N26/N25*100,1)</f>
        <v>101.6</v>
      </c>
      <c r="Q26" s="21"/>
      <c r="R26" s="21"/>
      <c r="AA26" s="1"/>
    </row>
    <row r="27" spans="1:27" ht="11.1" customHeight="1">
      <c r="A27" s="10" t="s">
        <v>199</v>
      </c>
      <c r="B27" s="219">
        <v>12.5</v>
      </c>
      <c r="C27" s="219">
        <v>15.5</v>
      </c>
      <c r="D27" s="219">
        <v>16.8</v>
      </c>
      <c r="E27" s="219">
        <v>16.399999999999999</v>
      </c>
      <c r="F27" s="219">
        <v>20.3</v>
      </c>
      <c r="G27" s="219">
        <v>16.899999999999999</v>
      </c>
      <c r="H27" s="219">
        <v>18</v>
      </c>
      <c r="I27" s="219">
        <v>20</v>
      </c>
      <c r="J27" s="219">
        <v>17.5</v>
      </c>
      <c r="K27" s="219">
        <v>18.8</v>
      </c>
      <c r="L27" s="219">
        <v>18.2</v>
      </c>
      <c r="M27" s="219">
        <v>16.899999999999999</v>
      </c>
      <c r="N27" s="293">
        <f>SUM(B27:M27)</f>
        <v>207.8</v>
      </c>
      <c r="O27" s="212">
        <f t="shared" ref="O27:O28" si="0">ROUND(N27/N26*100,1)</f>
        <v>98.8</v>
      </c>
      <c r="Q27" s="21"/>
      <c r="R27" s="21"/>
      <c r="AA27" s="1"/>
    </row>
    <row r="28" spans="1:27" ht="11.1" customHeight="1">
      <c r="A28" s="10" t="s">
        <v>205</v>
      </c>
      <c r="B28" s="219">
        <v>20.100000000000001</v>
      </c>
      <c r="C28" s="219">
        <v>17.8</v>
      </c>
      <c r="D28" s="219">
        <v>17.3</v>
      </c>
      <c r="E28" s="219">
        <v>15.5</v>
      </c>
      <c r="F28" s="219">
        <v>16.5</v>
      </c>
      <c r="G28" s="219">
        <v>17.7</v>
      </c>
      <c r="H28" s="219">
        <v>20.3</v>
      </c>
      <c r="I28" s="219">
        <v>17.2</v>
      </c>
      <c r="J28" s="219">
        <v>17.3</v>
      </c>
      <c r="K28" s="219">
        <v>18.100000000000001</v>
      </c>
      <c r="L28" s="219">
        <v>17.3</v>
      </c>
      <c r="M28" s="219">
        <v>18.7</v>
      </c>
      <c r="N28" s="293">
        <f>SUM(B28:M28)</f>
        <v>213.8</v>
      </c>
      <c r="O28" s="212">
        <f t="shared" si="0"/>
        <v>102.9</v>
      </c>
      <c r="Q28" s="21"/>
      <c r="R28" s="21"/>
      <c r="AA28" s="1"/>
    </row>
    <row r="29" spans="1:27" ht="11.1" customHeight="1">
      <c r="A29" s="10" t="s">
        <v>217</v>
      </c>
      <c r="B29" s="219">
        <v>16.899999999999999</v>
      </c>
      <c r="C29" s="219">
        <v>14.7</v>
      </c>
      <c r="D29" s="219">
        <v>19.899999999999999</v>
      </c>
      <c r="E29" s="219">
        <v>20</v>
      </c>
      <c r="F29" s="219">
        <v>23.4</v>
      </c>
      <c r="G29" s="219">
        <v>19.3</v>
      </c>
      <c r="H29" s="219">
        <v>19.5</v>
      </c>
      <c r="I29" s="219">
        <v>17.8</v>
      </c>
      <c r="J29" s="219">
        <v>19</v>
      </c>
      <c r="K29" s="219">
        <v>17.8</v>
      </c>
      <c r="L29" s="219">
        <v>19.100000000000001</v>
      </c>
      <c r="M29" s="219"/>
      <c r="N29" s="293"/>
      <c r="O29" s="212"/>
      <c r="AA29" s="1"/>
    </row>
    <row r="30" spans="1:27" ht="9.9499999999999993" customHeight="1">
      <c r="N30" s="216"/>
      <c r="O30" s="216"/>
      <c r="AA30" s="1"/>
    </row>
    <row r="31" spans="1:27" ht="9.9499999999999993" customHeight="1"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7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193</v>
      </c>
      <c r="B54" s="219">
        <v>31.5</v>
      </c>
      <c r="C54" s="219">
        <v>31.9</v>
      </c>
      <c r="D54" s="219">
        <v>33.200000000000003</v>
      </c>
      <c r="E54" s="219">
        <v>31.3</v>
      </c>
      <c r="F54" s="219">
        <v>31.7</v>
      </c>
      <c r="G54" s="219">
        <v>30.8</v>
      </c>
      <c r="H54" s="219">
        <v>29.2</v>
      </c>
      <c r="I54" s="219">
        <v>29.1</v>
      </c>
      <c r="J54" s="219">
        <v>30.5</v>
      </c>
      <c r="K54" s="219">
        <v>29.2</v>
      </c>
      <c r="L54" s="219">
        <v>29.6</v>
      </c>
      <c r="M54" s="219">
        <v>29</v>
      </c>
      <c r="N54" s="293">
        <f t="shared" ref="N54:N56" si="1">SUM(B54:M54)/12</f>
        <v>30.583333333333332</v>
      </c>
      <c r="O54" s="401">
        <v>93.2</v>
      </c>
      <c r="P54" s="222"/>
      <c r="Q54" s="399"/>
      <c r="R54" s="399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196</v>
      </c>
      <c r="B55" s="219">
        <v>31.6</v>
      </c>
      <c r="C55" s="219">
        <v>32</v>
      </c>
      <c r="D55" s="219">
        <v>30.9</v>
      </c>
      <c r="E55" s="219">
        <v>31.3</v>
      </c>
      <c r="F55" s="219">
        <v>34</v>
      </c>
      <c r="G55" s="219">
        <v>33.5</v>
      </c>
      <c r="H55" s="219">
        <v>34.4</v>
      </c>
      <c r="I55" s="219">
        <v>34.5</v>
      </c>
      <c r="J55" s="219">
        <v>33</v>
      </c>
      <c r="K55" s="219">
        <v>34.200000000000003</v>
      </c>
      <c r="L55" s="219">
        <v>35.4</v>
      </c>
      <c r="M55" s="219">
        <v>34.200000000000003</v>
      </c>
      <c r="N55" s="293">
        <f t="shared" si="1"/>
        <v>33.25</v>
      </c>
      <c r="O55" s="401">
        <f>ROUND(N55/N54*100,1)</f>
        <v>108.7</v>
      </c>
      <c r="P55" s="222"/>
      <c r="Q55" s="399"/>
      <c r="R55" s="399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199</v>
      </c>
      <c r="B56" s="219">
        <v>31.5</v>
      </c>
      <c r="C56" s="219">
        <v>33.1</v>
      </c>
      <c r="D56" s="219">
        <v>32.799999999999997</v>
      </c>
      <c r="E56" s="219">
        <v>31.9</v>
      </c>
      <c r="F56" s="219">
        <v>35.799999999999997</v>
      </c>
      <c r="G56" s="219">
        <v>33.4</v>
      </c>
      <c r="H56" s="219">
        <v>34.200000000000003</v>
      </c>
      <c r="I56" s="219">
        <v>34.200000000000003</v>
      </c>
      <c r="J56" s="219">
        <v>35</v>
      </c>
      <c r="K56" s="219">
        <v>35.4</v>
      </c>
      <c r="L56" s="219">
        <v>36.6</v>
      </c>
      <c r="M56" s="219">
        <v>34.5</v>
      </c>
      <c r="N56" s="293">
        <f t="shared" si="1"/>
        <v>34.033333333333331</v>
      </c>
      <c r="O56" s="401">
        <f t="shared" ref="O56" si="2">ROUND(N56/N55*100,1)</f>
        <v>102.4</v>
      </c>
      <c r="P56" s="222"/>
      <c r="Q56" s="399"/>
      <c r="R56" s="399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205</v>
      </c>
      <c r="B57" s="219">
        <v>41</v>
      </c>
      <c r="C57" s="219">
        <v>42.3</v>
      </c>
      <c r="D57" s="219">
        <v>42</v>
      </c>
      <c r="E57" s="219">
        <v>39.1</v>
      </c>
      <c r="F57" s="219">
        <v>38.700000000000003</v>
      </c>
      <c r="G57" s="219">
        <v>37.4</v>
      </c>
      <c r="H57" s="219">
        <v>37.5</v>
      </c>
      <c r="I57" s="219">
        <v>36.5</v>
      </c>
      <c r="J57" s="219">
        <v>37.1</v>
      </c>
      <c r="K57" s="219">
        <v>38.6</v>
      </c>
      <c r="L57" s="219">
        <v>38.4</v>
      </c>
      <c r="M57" s="219">
        <v>37.6</v>
      </c>
      <c r="N57" s="293">
        <f>SUM(B57:M57)/12</f>
        <v>38.85</v>
      </c>
      <c r="O57" s="401">
        <v>114.4</v>
      </c>
      <c r="P57" s="222"/>
      <c r="Q57" s="399"/>
      <c r="R57" s="399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217</v>
      </c>
      <c r="B58" s="219">
        <v>38</v>
      </c>
      <c r="C58" s="219">
        <v>35.700000000000003</v>
      </c>
      <c r="D58" s="219">
        <v>37</v>
      </c>
      <c r="E58" s="219">
        <v>36.799999999999997</v>
      </c>
      <c r="F58" s="219">
        <v>39.200000000000003</v>
      </c>
      <c r="G58" s="219">
        <v>38</v>
      </c>
      <c r="H58" s="219">
        <v>35.9</v>
      </c>
      <c r="I58" s="219">
        <v>35.4</v>
      </c>
      <c r="J58" s="219">
        <v>36.700000000000003</v>
      </c>
      <c r="K58" s="219">
        <v>37.200000000000003</v>
      </c>
      <c r="L58" s="219">
        <v>37.1</v>
      </c>
      <c r="M58" s="219"/>
      <c r="N58" s="293"/>
      <c r="O58" s="401"/>
      <c r="P58" s="222"/>
      <c r="Q58" s="296"/>
      <c r="R58" s="296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4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5"/>
    </row>
    <row r="65" spans="7:28" ht="9.9499999999999993" customHeight="1">
      <c r="G65" s="223"/>
    </row>
    <row r="66" spans="7:28" ht="9.9499999999999993" customHeight="1"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</row>
    <row r="67" spans="7:28" ht="9.9499999999999993" customHeight="1"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</row>
    <row r="68" spans="7:28" ht="9.9499999999999993" customHeight="1"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</row>
    <row r="69" spans="7:28" ht="9.9499999999999993" customHeight="1"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7" t="s">
        <v>151</v>
      </c>
      <c r="O83" s="213" t="s">
        <v>153</v>
      </c>
    </row>
    <row r="84" spans="1:18" s="216" customFormat="1" ht="11.1" customHeight="1">
      <c r="A84" s="10" t="s">
        <v>193</v>
      </c>
      <c r="B84" s="210">
        <v>50.1</v>
      </c>
      <c r="C84" s="210">
        <v>50.2</v>
      </c>
      <c r="D84" s="210">
        <v>58.3</v>
      </c>
      <c r="E84" s="210">
        <v>57.1</v>
      </c>
      <c r="F84" s="210">
        <v>59.9</v>
      </c>
      <c r="G84" s="210">
        <v>56.7</v>
      </c>
      <c r="H84" s="210">
        <v>60.5</v>
      </c>
      <c r="I84" s="210">
        <v>53.5</v>
      </c>
      <c r="J84" s="210">
        <v>56.9</v>
      </c>
      <c r="K84" s="210">
        <v>54</v>
      </c>
      <c r="L84" s="210">
        <v>62</v>
      </c>
      <c r="M84" s="210">
        <v>58.8</v>
      </c>
      <c r="N84" s="292">
        <f t="shared" ref="N84:N87" si="3">SUM(B84:M84)/12</f>
        <v>56.5</v>
      </c>
      <c r="O84" s="401">
        <v>106.9</v>
      </c>
      <c r="Q84" s="400"/>
      <c r="R84" s="400"/>
    </row>
    <row r="85" spans="1:18" s="216" customFormat="1" ht="11.1" customHeight="1">
      <c r="A85" s="10" t="s">
        <v>196</v>
      </c>
      <c r="B85" s="210">
        <v>55.9</v>
      </c>
      <c r="C85" s="210">
        <v>52.6</v>
      </c>
      <c r="D85" s="210">
        <v>59</v>
      </c>
      <c r="E85" s="210">
        <v>60.9</v>
      </c>
      <c r="F85" s="210">
        <v>56.1</v>
      </c>
      <c r="G85" s="210">
        <v>52.8</v>
      </c>
      <c r="H85" s="210">
        <v>57.2</v>
      </c>
      <c r="I85" s="210">
        <v>43.3</v>
      </c>
      <c r="J85" s="210">
        <v>47.8</v>
      </c>
      <c r="K85" s="210">
        <v>50.4</v>
      </c>
      <c r="L85" s="210">
        <v>46.6</v>
      </c>
      <c r="M85" s="210">
        <v>48</v>
      </c>
      <c r="N85" s="292">
        <f t="shared" si="3"/>
        <v>52.550000000000004</v>
      </c>
      <c r="O85" s="401">
        <f>ROUND(N85/N84*100,1)</f>
        <v>93</v>
      </c>
      <c r="Q85" s="400"/>
      <c r="R85" s="400"/>
    </row>
    <row r="86" spans="1:18" s="216" customFormat="1" ht="11.1" customHeight="1">
      <c r="A86" s="10" t="s">
        <v>199</v>
      </c>
      <c r="B86" s="210">
        <v>42.1</v>
      </c>
      <c r="C86" s="210">
        <v>45.6</v>
      </c>
      <c r="D86" s="210">
        <v>51.4</v>
      </c>
      <c r="E86" s="210">
        <v>51.9</v>
      </c>
      <c r="F86" s="210">
        <v>54.2</v>
      </c>
      <c r="G86" s="210">
        <v>52.4</v>
      </c>
      <c r="H86" s="210">
        <v>52.1</v>
      </c>
      <c r="I86" s="210">
        <v>58.5</v>
      </c>
      <c r="J86" s="210">
        <v>49.4</v>
      </c>
      <c r="K86" s="210">
        <v>52.9</v>
      </c>
      <c r="L86" s="210">
        <v>48.8</v>
      </c>
      <c r="M86" s="210">
        <v>50.5</v>
      </c>
      <c r="N86" s="292">
        <f t="shared" si="3"/>
        <v>50.816666666666663</v>
      </c>
      <c r="O86" s="401">
        <f t="shared" ref="O86" si="4">ROUND(N86/N85*100,1)</f>
        <v>96.7</v>
      </c>
      <c r="Q86" s="400"/>
      <c r="R86" s="400"/>
    </row>
    <row r="87" spans="1:18" s="216" customFormat="1" ht="11.1" customHeight="1">
      <c r="A87" s="10" t="s">
        <v>205</v>
      </c>
      <c r="B87" s="210">
        <v>44.7</v>
      </c>
      <c r="C87" s="210">
        <v>41.1</v>
      </c>
      <c r="D87" s="210">
        <v>41.4</v>
      </c>
      <c r="E87" s="210">
        <v>41.7</v>
      </c>
      <c r="F87" s="210">
        <v>43</v>
      </c>
      <c r="G87" s="210">
        <v>48.2</v>
      </c>
      <c r="H87" s="212">
        <v>54</v>
      </c>
      <c r="I87" s="210">
        <v>47.7</v>
      </c>
      <c r="J87" s="210">
        <v>46.3</v>
      </c>
      <c r="K87" s="210">
        <v>45.7</v>
      </c>
      <c r="L87" s="210">
        <v>45.3</v>
      </c>
      <c r="M87" s="210">
        <v>50.3</v>
      </c>
      <c r="N87" s="292">
        <f t="shared" si="3"/>
        <v>45.783333333333331</v>
      </c>
      <c r="O87" s="401">
        <v>90.2</v>
      </c>
      <c r="Q87" s="400"/>
      <c r="R87" s="400"/>
    </row>
    <row r="88" spans="1:18" ht="11.1" customHeight="1">
      <c r="A88" s="10" t="s">
        <v>217</v>
      </c>
      <c r="B88" s="210">
        <v>44</v>
      </c>
      <c r="C88" s="210">
        <v>42.9</v>
      </c>
      <c r="D88" s="210">
        <v>52.9</v>
      </c>
      <c r="E88" s="210">
        <v>54.6</v>
      </c>
      <c r="F88" s="210">
        <v>58.6</v>
      </c>
      <c r="G88" s="210">
        <v>51.4</v>
      </c>
      <c r="H88" s="212">
        <v>55.6</v>
      </c>
      <c r="I88" s="210">
        <v>50.5</v>
      </c>
      <c r="J88" s="210">
        <v>50.9</v>
      </c>
      <c r="K88" s="210">
        <v>47.7</v>
      </c>
      <c r="L88" s="210">
        <v>51.7</v>
      </c>
      <c r="M88" s="210"/>
      <c r="N88" s="292"/>
      <c r="O88" s="401"/>
      <c r="Q88" s="21"/>
    </row>
    <row r="89" spans="1:18" ht="9.9499999999999993" customHeight="1">
      <c r="O89" s="297"/>
    </row>
    <row r="90" spans="1:18" ht="9.9499999999999993" customHeight="1">
      <c r="G90" s="514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Q79" sqref="Q79"/>
    </sheetView>
  </sheetViews>
  <sheetFormatPr defaultRowHeight="9.9499999999999993" customHeight="1"/>
  <cols>
    <col min="1" max="1" width="7.625" style="318" customWidth="1"/>
    <col min="2" max="13" width="6.125" style="318" customWidth="1"/>
    <col min="14" max="26" width="7.625" style="318" customWidth="1"/>
    <col min="27" max="16384" width="9" style="318"/>
  </cols>
  <sheetData>
    <row r="18" spans="1:29" ht="9.9499999999999993" customHeight="1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7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193</v>
      </c>
      <c r="B25" s="224">
        <v>27</v>
      </c>
      <c r="C25" s="224">
        <v>30</v>
      </c>
      <c r="D25" s="224">
        <v>28.8</v>
      </c>
      <c r="E25" s="224">
        <v>38.200000000000003</v>
      </c>
      <c r="F25" s="224">
        <v>36.5</v>
      </c>
      <c r="G25" s="224">
        <v>48.1</v>
      </c>
      <c r="H25" s="224">
        <v>49.2</v>
      </c>
      <c r="I25" s="224">
        <v>34.9</v>
      </c>
      <c r="J25" s="224">
        <v>34.299999999999997</v>
      </c>
      <c r="K25" s="224">
        <v>43.3</v>
      </c>
      <c r="L25" s="224">
        <v>40.700000000000003</v>
      </c>
      <c r="M25" s="224">
        <v>40.1</v>
      </c>
      <c r="N25" s="293">
        <f>SUM(B25:M25)</f>
        <v>451.1</v>
      </c>
      <c r="O25" s="288">
        <v>79.5</v>
      </c>
      <c r="P25" s="222"/>
      <c r="Q25" s="399"/>
      <c r="R25" s="399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</row>
    <row r="26" spans="1:29" ht="11.1" customHeight="1">
      <c r="A26" s="10" t="s">
        <v>196</v>
      </c>
      <c r="B26" s="224">
        <v>35.5</v>
      </c>
      <c r="C26" s="224">
        <v>37.4</v>
      </c>
      <c r="D26" s="224">
        <v>42.3</v>
      </c>
      <c r="E26" s="224">
        <v>45.1</v>
      </c>
      <c r="F26" s="224">
        <v>47</v>
      </c>
      <c r="G26" s="224">
        <v>49</v>
      </c>
      <c r="H26" s="224">
        <v>47.4</v>
      </c>
      <c r="I26" s="224">
        <v>30</v>
      </c>
      <c r="J26" s="224">
        <v>29.8</v>
      </c>
      <c r="K26" s="224">
        <v>39.799999999999997</v>
      </c>
      <c r="L26" s="224">
        <v>33.6</v>
      </c>
      <c r="M26" s="224">
        <v>36.700000000000003</v>
      </c>
      <c r="N26" s="293">
        <f>SUM(B26:M26)</f>
        <v>473.6</v>
      </c>
      <c r="O26" s="288">
        <f>ROUND(N26/N25*100,1)</f>
        <v>105</v>
      </c>
      <c r="P26" s="222"/>
      <c r="Q26" s="399"/>
      <c r="R26" s="399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</row>
    <row r="27" spans="1:29" ht="11.1" customHeight="1">
      <c r="A27" s="10" t="s">
        <v>199</v>
      </c>
      <c r="B27" s="224">
        <v>32.4</v>
      </c>
      <c r="C27" s="224">
        <v>36.200000000000003</v>
      </c>
      <c r="D27" s="224">
        <v>34.1</v>
      </c>
      <c r="E27" s="224">
        <v>46.4</v>
      </c>
      <c r="F27" s="224">
        <v>41.6</v>
      </c>
      <c r="G27" s="224">
        <v>47.6</v>
      </c>
      <c r="H27" s="224">
        <v>44</v>
      </c>
      <c r="I27" s="224">
        <v>27.3</v>
      </c>
      <c r="J27" s="224">
        <v>34.799999999999997</v>
      </c>
      <c r="K27" s="224">
        <v>42</v>
      </c>
      <c r="L27" s="224">
        <v>32.799999999999997</v>
      </c>
      <c r="M27" s="224">
        <v>44.4</v>
      </c>
      <c r="N27" s="425">
        <f>SUM(B27:M27)</f>
        <v>463.59999999999997</v>
      </c>
      <c r="O27" s="288">
        <f t="shared" ref="O27:O28" si="0">ROUND(N27/N26*100,1)</f>
        <v>97.9</v>
      </c>
      <c r="P27" s="222"/>
      <c r="Q27" s="399"/>
      <c r="R27" s="399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</row>
    <row r="28" spans="1:29" ht="11.1" customHeight="1">
      <c r="A28" s="10" t="s">
        <v>205</v>
      </c>
      <c r="B28" s="224">
        <v>34.799999999999997</v>
      </c>
      <c r="C28" s="224">
        <v>36.4</v>
      </c>
      <c r="D28" s="224">
        <v>35.200000000000003</v>
      </c>
      <c r="E28" s="224">
        <v>49.9</v>
      </c>
      <c r="F28" s="224">
        <v>43.1</v>
      </c>
      <c r="G28" s="224">
        <v>48.2</v>
      </c>
      <c r="H28" s="224">
        <v>44.6</v>
      </c>
      <c r="I28" s="224">
        <v>33.799999999999997</v>
      </c>
      <c r="J28" s="224">
        <v>31.8</v>
      </c>
      <c r="K28" s="224">
        <v>38.1</v>
      </c>
      <c r="L28" s="224">
        <v>36.5</v>
      </c>
      <c r="M28" s="224">
        <v>38.200000000000003</v>
      </c>
      <c r="N28" s="425">
        <f>SUM(B28:M28)</f>
        <v>470.6</v>
      </c>
      <c r="O28" s="288">
        <f t="shared" si="0"/>
        <v>101.5</v>
      </c>
      <c r="P28" s="222"/>
      <c r="Q28" s="399"/>
      <c r="R28" s="399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</row>
    <row r="29" spans="1:29" ht="11.1" customHeight="1">
      <c r="A29" s="10" t="s">
        <v>217</v>
      </c>
      <c r="B29" s="224">
        <v>33.1</v>
      </c>
      <c r="C29" s="224">
        <v>35.1</v>
      </c>
      <c r="D29" s="224">
        <v>41.1</v>
      </c>
      <c r="E29" s="224">
        <v>42.3</v>
      </c>
      <c r="F29" s="224">
        <v>42.9</v>
      </c>
      <c r="G29" s="224">
        <v>48.7</v>
      </c>
      <c r="H29" s="224">
        <v>50.1</v>
      </c>
      <c r="I29" s="224">
        <v>35.4</v>
      </c>
      <c r="J29" s="224">
        <v>35</v>
      </c>
      <c r="K29" s="224">
        <v>39</v>
      </c>
      <c r="L29" s="224">
        <v>38</v>
      </c>
      <c r="M29" s="224"/>
      <c r="N29" s="425"/>
      <c r="O29" s="288"/>
      <c r="P29" s="222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7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193</v>
      </c>
      <c r="B54" s="224">
        <v>35.4</v>
      </c>
      <c r="C54" s="224">
        <v>33.9</v>
      </c>
      <c r="D54" s="224">
        <v>29.4</v>
      </c>
      <c r="E54" s="224">
        <v>30.9</v>
      </c>
      <c r="F54" s="224">
        <v>30.9</v>
      </c>
      <c r="G54" s="224">
        <v>31.3</v>
      </c>
      <c r="H54" s="224">
        <v>29.7</v>
      </c>
      <c r="I54" s="224">
        <v>26.4</v>
      </c>
      <c r="J54" s="224">
        <v>24.2</v>
      </c>
      <c r="K54" s="224">
        <v>25.5</v>
      </c>
      <c r="L54" s="224">
        <v>28.1</v>
      </c>
      <c r="M54" s="224">
        <v>30.2</v>
      </c>
      <c r="N54" s="293">
        <f>SUM(B54:M54)/12</f>
        <v>29.658333333333335</v>
      </c>
      <c r="O54" s="288">
        <v>84.9</v>
      </c>
      <c r="P54" s="222"/>
      <c r="Q54" s="402"/>
      <c r="R54" s="402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196</v>
      </c>
      <c r="B55" s="224">
        <v>25.8</v>
      </c>
      <c r="C55" s="224">
        <v>27.6</v>
      </c>
      <c r="D55" s="224">
        <v>27.8</v>
      </c>
      <c r="E55" s="224">
        <v>30.9</v>
      </c>
      <c r="F55" s="224">
        <v>36.200000000000003</v>
      </c>
      <c r="G55" s="224">
        <v>32.1</v>
      </c>
      <c r="H55" s="224">
        <v>31.1</v>
      </c>
      <c r="I55" s="224">
        <v>31.7</v>
      </c>
      <c r="J55" s="224">
        <v>31.5</v>
      </c>
      <c r="K55" s="224">
        <v>35.799999999999997</v>
      </c>
      <c r="L55" s="224">
        <v>36</v>
      </c>
      <c r="M55" s="224">
        <v>42.3</v>
      </c>
      <c r="N55" s="293">
        <f>SUM(B55:M55)/12</f>
        <v>32.4</v>
      </c>
      <c r="O55" s="288">
        <f>ROUND(N55/N54*100,1)</f>
        <v>109.2</v>
      </c>
      <c r="P55" s="222"/>
      <c r="Q55" s="402"/>
      <c r="R55" s="402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199</v>
      </c>
      <c r="B56" s="224">
        <v>38.9</v>
      </c>
      <c r="C56" s="224">
        <v>41.9</v>
      </c>
      <c r="D56" s="224">
        <v>38.6</v>
      </c>
      <c r="E56" s="224">
        <v>40.799999999999997</v>
      </c>
      <c r="F56" s="224">
        <v>45</v>
      </c>
      <c r="G56" s="224">
        <v>43.7</v>
      </c>
      <c r="H56" s="224">
        <v>40.799999999999997</v>
      </c>
      <c r="I56" s="224">
        <v>38.1</v>
      </c>
      <c r="J56" s="224">
        <v>38.200000000000003</v>
      </c>
      <c r="K56" s="224">
        <v>41.2</v>
      </c>
      <c r="L56" s="224">
        <v>41</v>
      </c>
      <c r="M56" s="224">
        <v>48.4</v>
      </c>
      <c r="N56" s="293">
        <f>SUM(B56:M56)/12</f>
        <v>41.383333333333333</v>
      </c>
      <c r="O56" s="288">
        <f t="shared" ref="O56" si="1">ROUND(N56/N55*100,1)</f>
        <v>127.7</v>
      </c>
      <c r="P56" s="222"/>
      <c r="Q56" s="402"/>
      <c r="R56" s="402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205</v>
      </c>
      <c r="B57" s="224">
        <v>46.2</v>
      </c>
      <c r="C57" s="224">
        <v>47.2</v>
      </c>
      <c r="D57" s="224">
        <v>44.6</v>
      </c>
      <c r="E57" s="224">
        <v>49.3</v>
      </c>
      <c r="F57" s="224">
        <v>51.6</v>
      </c>
      <c r="G57" s="224">
        <v>50</v>
      </c>
      <c r="H57" s="224">
        <v>46.9</v>
      </c>
      <c r="I57" s="224">
        <v>46</v>
      </c>
      <c r="J57" s="224">
        <v>43.8</v>
      </c>
      <c r="K57" s="224">
        <v>45.9</v>
      </c>
      <c r="L57" s="224">
        <v>45.7</v>
      </c>
      <c r="M57" s="224">
        <v>42.4</v>
      </c>
      <c r="N57" s="293">
        <f>SUM(B57:M57)/12</f>
        <v>46.633333333333326</v>
      </c>
      <c r="O57" s="288">
        <v>112.6</v>
      </c>
      <c r="P57" s="222"/>
      <c r="Q57" s="402"/>
      <c r="R57" s="402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217</v>
      </c>
      <c r="B58" s="224">
        <v>42.4</v>
      </c>
      <c r="C58" s="224">
        <v>42.8</v>
      </c>
      <c r="D58" s="224">
        <v>43.9</v>
      </c>
      <c r="E58" s="224">
        <v>47.3</v>
      </c>
      <c r="F58" s="224">
        <v>50.1</v>
      </c>
      <c r="G58" s="224">
        <v>52.2</v>
      </c>
      <c r="H58" s="224">
        <v>51.2</v>
      </c>
      <c r="I58" s="224">
        <v>49.2</v>
      </c>
      <c r="J58" s="224">
        <v>48.2</v>
      </c>
      <c r="K58" s="224">
        <v>49.1</v>
      </c>
      <c r="L58" s="224">
        <v>48.9</v>
      </c>
      <c r="M58" s="224"/>
      <c r="N58" s="293"/>
      <c r="O58" s="288"/>
      <c r="P58" s="222"/>
      <c r="Q58" s="296"/>
      <c r="R58" s="296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5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7" t="s">
        <v>151</v>
      </c>
      <c r="O83" s="213" t="s">
        <v>153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193</v>
      </c>
      <c r="B84" s="15">
        <v>76.5</v>
      </c>
      <c r="C84" s="15">
        <v>87.9</v>
      </c>
      <c r="D84" s="15">
        <v>98.2</v>
      </c>
      <c r="E84" s="15">
        <v>124.2</v>
      </c>
      <c r="F84" s="15">
        <v>118.2</v>
      </c>
      <c r="G84" s="15">
        <v>153.80000000000001</v>
      </c>
      <c r="H84" s="15">
        <v>163.9</v>
      </c>
      <c r="I84" s="15">
        <v>130.4</v>
      </c>
      <c r="J84" s="15">
        <v>139.9</v>
      </c>
      <c r="K84" s="15">
        <v>171.2</v>
      </c>
      <c r="L84" s="15">
        <v>146.9</v>
      </c>
      <c r="M84" s="15">
        <v>135.30000000000001</v>
      </c>
      <c r="N84" s="292">
        <f>SUM(B84:M84)/12</f>
        <v>128.86666666666667</v>
      </c>
      <c r="O84" s="212">
        <v>94.6</v>
      </c>
      <c r="P84" s="57"/>
      <c r="Q84" s="394"/>
      <c r="R84" s="394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196</v>
      </c>
      <c r="B85" s="15">
        <v>134.30000000000001</v>
      </c>
      <c r="C85" s="15">
        <v>136.69999999999999</v>
      </c>
      <c r="D85" s="15">
        <v>152.4</v>
      </c>
      <c r="E85" s="15">
        <v>148.30000000000001</v>
      </c>
      <c r="F85" s="15">
        <v>132.19999999999999</v>
      </c>
      <c r="G85" s="15">
        <v>149.5</v>
      </c>
      <c r="H85" s="15">
        <v>151.69999999999999</v>
      </c>
      <c r="I85" s="15">
        <v>94.6</v>
      </c>
      <c r="J85" s="15">
        <v>94.9</v>
      </c>
      <c r="K85" s="15">
        <v>111.9</v>
      </c>
      <c r="L85" s="15">
        <v>93.4</v>
      </c>
      <c r="M85" s="15">
        <v>85.8</v>
      </c>
      <c r="N85" s="292">
        <f>SUM(B85:M85)/12</f>
        <v>123.80833333333335</v>
      </c>
      <c r="O85" s="212">
        <f>ROUND(N85/N84*100,1)</f>
        <v>96.1</v>
      </c>
      <c r="P85" s="57"/>
      <c r="Q85" s="394"/>
      <c r="R85" s="394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199</v>
      </c>
      <c r="B86" s="15">
        <v>84</v>
      </c>
      <c r="C86" s="15">
        <v>85.9</v>
      </c>
      <c r="D86" s="15">
        <v>88.9</v>
      </c>
      <c r="E86" s="15">
        <v>114.2</v>
      </c>
      <c r="F86" s="15">
        <v>92.2</v>
      </c>
      <c r="G86" s="15">
        <v>108.8</v>
      </c>
      <c r="H86" s="15">
        <v>107.6</v>
      </c>
      <c r="I86" s="15">
        <v>72.599999999999994</v>
      </c>
      <c r="J86" s="15">
        <v>91.1</v>
      </c>
      <c r="K86" s="15">
        <v>101.9</v>
      </c>
      <c r="L86" s="15">
        <v>80</v>
      </c>
      <c r="M86" s="15">
        <v>91.1</v>
      </c>
      <c r="N86" s="292">
        <f>SUM(B86:M86)/12</f>
        <v>93.191666666666663</v>
      </c>
      <c r="O86" s="212">
        <f t="shared" ref="O86" si="2">ROUND(N86/N85*100,1)</f>
        <v>75.3</v>
      </c>
      <c r="P86" s="57"/>
      <c r="Q86" s="394"/>
      <c r="R86" s="394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205</v>
      </c>
      <c r="B87" s="15">
        <v>76</v>
      </c>
      <c r="C87" s="15">
        <v>76.8</v>
      </c>
      <c r="D87" s="15">
        <v>79.5</v>
      </c>
      <c r="E87" s="15">
        <v>101.2</v>
      </c>
      <c r="F87" s="15">
        <v>83.2</v>
      </c>
      <c r="G87" s="15">
        <v>96.4</v>
      </c>
      <c r="H87" s="15">
        <v>95.3</v>
      </c>
      <c r="I87" s="15">
        <v>73.7</v>
      </c>
      <c r="J87" s="15">
        <v>73.3</v>
      </c>
      <c r="K87" s="15">
        <v>82.8</v>
      </c>
      <c r="L87" s="15">
        <v>79.8</v>
      </c>
      <c r="M87" s="15">
        <v>90.5</v>
      </c>
      <c r="N87" s="292">
        <f>SUM(B87:M87)/12</f>
        <v>84.041666666666657</v>
      </c>
      <c r="O87" s="212">
        <v>90.1</v>
      </c>
      <c r="P87" s="57"/>
      <c r="Q87" s="394"/>
      <c r="R87" s="394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217</v>
      </c>
      <c r="B88" s="15">
        <v>78</v>
      </c>
      <c r="C88" s="15">
        <v>81.900000000000006</v>
      </c>
      <c r="D88" s="15">
        <v>93.5</v>
      </c>
      <c r="E88" s="15">
        <v>89.1</v>
      </c>
      <c r="F88" s="15">
        <v>85.2</v>
      </c>
      <c r="G88" s="15">
        <v>93.3</v>
      </c>
      <c r="H88" s="15">
        <v>97.7</v>
      </c>
      <c r="I88" s="15">
        <v>72.599999999999994</v>
      </c>
      <c r="J88" s="15">
        <v>73</v>
      </c>
      <c r="K88" s="15">
        <v>79.2</v>
      </c>
      <c r="L88" s="15">
        <v>77.8</v>
      </c>
      <c r="M88" s="15"/>
      <c r="N88" s="292"/>
      <c r="O88" s="212"/>
      <c r="P88" s="57"/>
      <c r="Q88" s="497"/>
      <c r="R88" s="497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D89" s="506"/>
    </row>
    <row r="90" spans="1:26" s="531" customFormat="1" ht="9.9499999999999993" customHeight="1">
      <c r="D90" s="50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Q74" sqref="Q74"/>
    </sheetView>
  </sheetViews>
  <sheetFormatPr defaultRowHeight="9.9499999999999993" customHeight="1"/>
  <cols>
    <col min="1" max="1" width="8" style="516" customWidth="1"/>
    <col min="2" max="13" width="6.125" style="516" customWidth="1"/>
    <col min="14" max="26" width="7.625" style="516" customWidth="1"/>
    <col min="27" max="16384" width="9" style="516"/>
  </cols>
  <sheetData>
    <row r="8" spans="1:26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</row>
    <row r="9" spans="1:26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</row>
    <row r="10" spans="1:26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</row>
    <row r="11" spans="1:26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</row>
    <row r="12" spans="1:26" ht="9.9499999999999993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</row>
    <row r="19" spans="1:55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</row>
    <row r="20" spans="1:55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</row>
    <row r="21" spans="1:55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</row>
    <row r="22" spans="1:55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7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7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193</v>
      </c>
      <c r="B25" s="219">
        <v>62.7</v>
      </c>
      <c r="C25" s="219">
        <v>69.3</v>
      </c>
      <c r="D25" s="219">
        <v>98.8</v>
      </c>
      <c r="E25" s="219">
        <v>94.4</v>
      </c>
      <c r="F25" s="219">
        <v>89.2</v>
      </c>
      <c r="G25" s="219">
        <v>94.1</v>
      </c>
      <c r="H25" s="219">
        <v>98.9</v>
      </c>
      <c r="I25" s="219">
        <v>96.3</v>
      </c>
      <c r="J25" s="219">
        <v>88.7</v>
      </c>
      <c r="K25" s="219">
        <v>91.6</v>
      </c>
      <c r="L25" s="219">
        <v>81.8</v>
      </c>
      <c r="M25" s="219">
        <v>76.099999999999994</v>
      </c>
      <c r="N25" s="293">
        <f>SUM(B25:M25)</f>
        <v>1041.8999999999999</v>
      </c>
      <c r="O25" s="288">
        <v>94</v>
      </c>
      <c r="P25" s="222"/>
      <c r="Q25" s="399"/>
      <c r="R25" s="399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500" t="s">
        <v>196</v>
      </c>
      <c r="B26" s="501">
        <v>74.8</v>
      </c>
      <c r="C26" s="501">
        <v>80</v>
      </c>
      <c r="D26" s="501">
        <v>85.8</v>
      </c>
      <c r="E26" s="501">
        <v>89.3</v>
      </c>
      <c r="F26" s="501">
        <v>92</v>
      </c>
      <c r="G26" s="501">
        <v>92.3</v>
      </c>
      <c r="H26" s="501">
        <v>93.1</v>
      </c>
      <c r="I26" s="501">
        <v>83.1</v>
      </c>
      <c r="J26" s="501">
        <v>74.400000000000006</v>
      </c>
      <c r="K26" s="501">
        <v>84.4</v>
      </c>
      <c r="L26" s="501">
        <v>80.8</v>
      </c>
      <c r="M26" s="501">
        <v>81.400000000000006</v>
      </c>
      <c r="N26" s="502">
        <f>SUM(B26:M26)</f>
        <v>1011.4</v>
      </c>
      <c r="O26" s="503">
        <f>ROUND(N26/N25*100,1)</f>
        <v>97.1</v>
      </c>
      <c r="P26" s="507"/>
      <c r="Q26" s="508"/>
      <c r="R26" s="508"/>
      <c r="S26" s="507"/>
      <c r="T26" s="507"/>
      <c r="U26" s="507"/>
      <c r="V26" s="507"/>
      <c r="W26" s="507"/>
      <c r="X26" s="507"/>
      <c r="Y26" s="507"/>
      <c r="Z26" s="507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500" t="s">
        <v>199</v>
      </c>
      <c r="B27" s="501">
        <v>67.3</v>
      </c>
      <c r="C27" s="501">
        <v>73</v>
      </c>
      <c r="D27" s="501">
        <v>86.4</v>
      </c>
      <c r="E27" s="501">
        <v>89</v>
      </c>
      <c r="F27" s="501">
        <v>74.5</v>
      </c>
      <c r="G27" s="501">
        <v>91.5</v>
      </c>
      <c r="H27" s="501">
        <v>85.7</v>
      </c>
      <c r="I27" s="501">
        <v>83.3</v>
      </c>
      <c r="J27" s="501">
        <v>85</v>
      </c>
      <c r="K27" s="501">
        <v>90.2</v>
      </c>
      <c r="L27" s="501">
        <v>91.7</v>
      </c>
      <c r="M27" s="501">
        <v>82.4</v>
      </c>
      <c r="N27" s="502">
        <f>SUM(B27:M27)</f>
        <v>1000.0000000000001</v>
      </c>
      <c r="O27" s="503">
        <f t="shared" ref="O27:O28" si="0">ROUND(N27/N26*100,1)</f>
        <v>98.9</v>
      </c>
      <c r="P27" s="507"/>
      <c r="Q27" s="508"/>
      <c r="R27" s="508"/>
      <c r="S27" s="507"/>
      <c r="T27" s="507"/>
      <c r="U27" s="507"/>
      <c r="V27" s="507"/>
      <c r="W27" s="507"/>
      <c r="X27" s="507"/>
      <c r="Y27" s="507"/>
      <c r="Z27" s="507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500" t="s">
        <v>205</v>
      </c>
      <c r="B28" s="501">
        <v>65.8</v>
      </c>
      <c r="C28" s="501">
        <v>77.2</v>
      </c>
      <c r="D28" s="501">
        <v>98.6</v>
      </c>
      <c r="E28" s="501">
        <v>102.1</v>
      </c>
      <c r="F28" s="501">
        <v>107.9</v>
      </c>
      <c r="G28" s="501">
        <v>110.2</v>
      </c>
      <c r="H28" s="501">
        <v>110.1</v>
      </c>
      <c r="I28" s="501">
        <v>92.2</v>
      </c>
      <c r="J28" s="501">
        <v>93.8</v>
      </c>
      <c r="K28" s="501">
        <v>96.7</v>
      </c>
      <c r="L28" s="501">
        <v>111.1</v>
      </c>
      <c r="M28" s="501">
        <v>104.1</v>
      </c>
      <c r="N28" s="502">
        <f>SUM(B28:M28)</f>
        <v>1169.8</v>
      </c>
      <c r="O28" s="503">
        <f t="shared" si="0"/>
        <v>117</v>
      </c>
      <c r="P28" s="507"/>
      <c r="Q28" s="508"/>
      <c r="R28" s="508"/>
      <c r="S28" s="507"/>
      <c r="T28" s="507"/>
      <c r="U28" s="507"/>
      <c r="V28" s="507"/>
      <c r="W28" s="507"/>
      <c r="X28" s="507"/>
      <c r="Y28" s="507"/>
      <c r="Z28" s="507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500" t="s">
        <v>217</v>
      </c>
      <c r="B29" s="501">
        <v>86.4</v>
      </c>
      <c r="C29" s="501">
        <v>105.9</v>
      </c>
      <c r="D29" s="501">
        <v>115.8</v>
      </c>
      <c r="E29" s="501">
        <v>124.6</v>
      </c>
      <c r="F29" s="501">
        <v>121.9</v>
      </c>
      <c r="G29" s="501">
        <v>135.4</v>
      </c>
      <c r="H29" s="501">
        <v>137.80000000000001</v>
      </c>
      <c r="I29" s="501">
        <v>127</v>
      </c>
      <c r="J29" s="501">
        <v>126.1</v>
      </c>
      <c r="K29" s="501">
        <v>125.2</v>
      </c>
      <c r="L29" s="501">
        <v>122.8</v>
      </c>
      <c r="M29" s="501"/>
      <c r="N29" s="502"/>
      <c r="O29" s="503"/>
      <c r="P29" s="507"/>
      <c r="Q29" s="509"/>
      <c r="R29" s="509"/>
      <c r="S29" s="507"/>
      <c r="T29" s="507"/>
      <c r="U29" s="507"/>
      <c r="V29" s="507"/>
      <c r="W29" s="507"/>
      <c r="X29" s="507"/>
      <c r="Y29" s="507"/>
      <c r="Z29" s="507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71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23" customFormat="1" ht="11.1" customHeight="1">
      <c r="A53" s="510"/>
      <c r="B53" s="511" t="s">
        <v>90</v>
      </c>
      <c r="C53" s="511" t="s">
        <v>91</v>
      </c>
      <c r="D53" s="511" t="s">
        <v>92</v>
      </c>
      <c r="E53" s="511" t="s">
        <v>93</v>
      </c>
      <c r="F53" s="511" t="s">
        <v>94</v>
      </c>
      <c r="G53" s="511" t="s">
        <v>95</v>
      </c>
      <c r="H53" s="511" t="s">
        <v>96</v>
      </c>
      <c r="I53" s="511" t="s">
        <v>97</v>
      </c>
      <c r="J53" s="511" t="s">
        <v>98</v>
      </c>
      <c r="K53" s="511" t="s">
        <v>99</v>
      </c>
      <c r="L53" s="511" t="s">
        <v>100</v>
      </c>
      <c r="M53" s="511" t="s">
        <v>101</v>
      </c>
      <c r="N53" s="512" t="s">
        <v>151</v>
      </c>
      <c r="O53" s="513" t="s">
        <v>153</v>
      </c>
      <c r="P53" s="514"/>
      <c r="Q53" s="514"/>
      <c r="R53" s="514"/>
      <c r="S53" s="514"/>
      <c r="T53" s="514"/>
      <c r="U53" s="514"/>
      <c r="V53" s="514"/>
      <c r="W53" s="514"/>
      <c r="X53" s="514"/>
      <c r="Y53" s="514"/>
      <c r="Z53" s="514"/>
      <c r="AA53" s="506"/>
      <c r="AB53" s="506"/>
      <c r="AC53" s="506"/>
      <c r="AD53" s="506"/>
      <c r="AE53" s="506"/>
      <c r="AF53" s="506"/>
      <c r="AG53" s="506"/>
      <c r="AH53" s="506"/>
      <c r="AI53" s="506"/>
      <c r="AJ53" s="506"/>
      <c r="AK53" s="506"/>
      <c r="AL53" s="506"/>
      <c r="AM53" s="506"/>
      <c r="AN53" s="506"/>
      <c r="AO53" s="506"/>
      <c r="AP53" s="506"/>
      <c r="AQ53" s="506"/>
      <c r="AR53" s="506"/>
      <c r="AS53" s="506"/>
      <c r="AT53" s="506"/>
      <c r="AU53" s="506"/>
      <c r="AV53" s="506"/>
    </row>
    <row r="54" spans="1:48" s="423" customFormat="1" ht="11.1" customHeight="1">
      <c r="A54" s="500" t="s">
        <v>193</v>
      </c>
      <c r="B54" s="501">
        <v>80</v>
      </c>
      <c r="C54" s="501">
        <v>77.400000000000006</v>
      </c>
      <c r="D54" s="501">
        <v>87.1</v>
      </c>
      <c r="E54" s="501">
        <v>87.4</v>
      </c>
      <c r="F54" s="501">
        <v>96.7</v>
      </c>
      <c r="G54" s="501">
        <v>90.8</v>
      </c>
      <c r="H54" s="501">
        <v>85.8</v>
      </c>
      <c r="I54" s="501">
        <v>84.9</v>
      </c>
      <c r="J54" s="501">
        <v>87</v>
      </c>
      <c r="K54" s="501">
        <v>81.599999999999994</v>
      </c>
      <c r="L54" s="501">
        <v>83.3</v>
      </c>
      <c r="M54" s="501">
        <v>73.3</v>
      </c>
      <c r="N54" s="502">
        <f>SUM(B54:M54)/12</f>
        <v>84.60833333333332</v>
      </c>
      <c r="O54" s="503">
        <v>89.5</v>
      </c>
      <c r="P54" s="504"/>
      <c r="Q54" s="505"/>
      <c r="R54" s="505"/>
      <c r="S54" s="504"/>
      <c r="T54" s="504"/>
      <c r="U54" s="504"/>
      <c r="V54" s="504"/>
      <c r="W54" s="504"/>
      <c r="X54" s="504"/>
      <c r="Y54" s="504"/>
      <c r="Z54" s="504"/>
      <c r="AA54" s="506"/>
      <c r="AB54" s="506"/>
      <c r="AC54" s="506"/>
      <c r="AD54" s="506"/>
      <c r="AE54" s="506"/>
      <c r="AF54" s="506"/>
      <c r="AG54" s="506"/>
      <c r="AH54" s="506"/>
      <c r="AI54" s="506"/>
      <c r="AJ54" s="506"/>
      <c r="AK54" s="506"/>
      <c r="AL54" s="506"/>
      <c r="AM54" s="506"/>
      <c r="AN54" s="506"/>
      <c r="AO54" s="506"/>
      <c r="AP54" s="506"/>
      <c r="AQ54" s="506"/>
      <c r="AR54" s="506"/>
      <c r="AS54" s="506"/>
      <c r="AT54" s="506"/>
      <c r="AU54" s="506"/>
      <c r="AV54" s="506"/>
    </row>
    <row r="55" spans="1:48" s="423" customFormat="1" ht="11.1" customHeight="1">
      <c r="A55" s="500" t="s">
        <v>196</v>
      </c>
      <c r="B55" s="501">
        <v>80</v>
      </c>
      <c r="C55" s="501">
        <v>84.1</v>
      </c>
      <c r="D55" s="501">
        <v>84.5</v>
      </c>
      <c r="E55" s="501">
        <v>90.6</v>
      </c>
      <c r="F55" s="501">
        <v>100.8</v>
      </c>
      <c r="G55" s="501">
        <v>107.1</v>
      </c>
      <c r="H55" s="501">
        <v>100.5</v>
      </c>
      <c r="I55" s="501">
        <v>87.9</v>
      </c>
      <c r="J55" s="501">
        <v>85</v>
      </c>
      <c r="K55" s="501">
        <v>81.8</v>
      </c>
      <c r="L55" s="501">
        <v>84.8</v>
      </c>
      <c r="M55" s="501">
        <v>80.8</v>
      </c>
      <c r="N55" s="502">
        <f>SUM(B55:M55)/12</f>
        <v>88.99166666666666</v>
      </c>
      <c r="O55" s="503">
        <f t="shared" ref="O55:O57" si="1">ROUND(N55/N54*100,1)</f>
        <v>105.2</v>
      </c>
      <c r="P55" s="504"/>
      <c r="Q55" s="505"/>
      <c r="R55" s="505"/>
      <c r="S55" s="504"/>
      <c r="T55" s="504"/>
      <c r="U55" s="504"/>
      <c r="V55" s="504"/>
      <c r="W55" s="504"/>
      <c r="X55" s="504"/>
      <c r="Y55" s="504"/>
      <c r="Z55" s="504"/>
      <c r="AA55" s="506"/>
      <c r="AB55" s="506"/>
      <c r="AC55" s="506"/>
      <c r="AD55" s="506"/>
      <c r="AE55" s="506"/>
      <c r="AF55" s="506"/>
      <c r="AG55" s="506"/>
      <c r="AH55" s="506"/>
      <c r="AI55" s="506"/>
      <c r="AJ55" s="506"/>
      <c r="AK55" s="506"/>
      <c r="AL55" s="506"/>
      <c r="AM55" s="506"/>
      <c r="AN55" s="506"/>
      <c r="AO55" s="506"/>
      <c r="AP55" s="506"/>
      <c r="AQ55" s="506"/>
      <c r="AR55" s="506"/>
      <c r="AS55" s="506"/>
      <c r="AT55" s="506"/>
      <c r="AU55" s="506"/>
      <c r="AV55" s="506"/>
    </row>
    <row r="56" spans="1:48" s="423" customFormat="1" ht="11.1" customHeight="1">
      <c r="A56" s="500" t="s">
        <v>199</v>
      </c>
      <c r="B56" s="501">
        <v>87.5</v>
      </c>
      <c r="C56" s="501">
        <v>86</v>
      </c>
      <c r="D56" s="501">
        <v>88.7</v>
      </c>
      <c r="E56" s="501">
        <v>92</v>
      </c>
      <c r="F56" s="501">
        <v>87.1</v>
      </c>
      <c r="G56" s="501">
        <v>88.8</v>
      </c>
      <c r="H56" s="501">
        <v>85.6</v>
      </c>
      <c r="I56" s="501">
        <v>85.8</v>
      </c>
      <c r="J56" s="501">
        <v>84.5</v>
      </c>
      <c r="K56" s="501">
        <v>89.5</v>
      </c>
      <c r="L56" s="501">
        <v>92.2</v>
      </c>
      <c r="M56" s="501">
        <v>85.7</v>
      </c>
      <c r="N56" s="502">
        <f>SUM(B56:M56)/12</f>
        <v>87.783333333333317</v>
      </c>
      <c r="O56" s="503">
        <f t="shared" si="1"/>
        <v>98.6</v>
      </c>
      <c r="P56" s="504"/>
      <c r="Q56" s="505"/>
      <c r="R56" s="505"/>
      <c r="S56" s="504"/>
      <c r="T56" s="504"/>
      <c r="U56" s="504"/>
      <c r="V56" s="504"/>
      <c r="W56" s="504"/>
      <c r="X56" s="504"/>
      <c r="Y56" s="504"/>
      <c r="Z56" s="504"/>
      <c r="AA56" s="506"/>
    </row>
    <row r="57" spans="1:48" s="423" customFormat="1" ht="11.1" customHeight="1">
      <c r="A57" s="500" t="s">
        <v>205</v>
      </c>
      <c r="B57" s="501">
        <v>84</v>
      </c>
      <c r="C57" s="501">
        <v>84.8</v>
      </c>
      <c r="D57" s="501">
        <v>92.1</v>
      </c>
      <c r="E57" s="501">
        <v>91.6</v>
      </c>
      <c r="F57" s="501">
        <v>101.2</v>
      </c>
      <c r="G57" s="501">
        <v>98.3</v>
      </c>
      <c r="H57" s="501">
        <v>99.7</v>
      </c>
      <c r="I57" s="501">
        <v>93.7</v>
      </c>
      <c r="J57" s="501">
        <v>97.1</v>
      </c>
      <c r="K57" s="501">
        <v>93.4</v>
      </c>
      <c r="L57" s="501">
        <v>102.6</v>
      </c>
      <c r="M57" s="501">
        <v>94.6</v>
      </c>
      <c r="N57" s="502">
        <f>SUM(B57:M57)/12</f>
        <v>94.424999999999997</v>
      </c>
      <c r="O57" s="503">
        <f t="shared" si="1"/>
        <v>107.6</v>
      </c>
      <c r="P57" s="504"/>
      <c r="Q57" s="505"/>
      <c r="R57" s="505"/>
      <c r="S57" s="504"/>
      <c r="T57" s="504"/>
      <c r="U57" s="504"/>
      <c r="V57" s="504"/>
      <c r="W57" s="504"/>
      <c r="X57" s="504"/>
      <c r="Y57" s="504"/>
      <c r="Z57" s="504"/>
      <c r="AA57" s="506"/>
    </row>
    <row r="58" spans="1:48" s="216" customFormat="1" ht="11.1" customHeight="1">
      <c r="A58" s="10" t="s">
        <v>217</v>
      </c>
      <c r="B58" s="219">
        <v>92.5</v>
      </c>
      <c r="C58" s="219">
        <v>102.9</v>
      </c>
      <c r="D58" s="219">
        <v>99.4</v>
      </c>
      <c r="E58" s="219">
        <v>109.4</v>
      </c>
      <c r="F58" s="219">
        <v>112.9</v>
      </c>
      <c r="G58" s="219">
        <v>124.7</v>
      </c>
      <c r="H58" s="219">
        <v>123</v>
      </c>
      <c r="I58" s="219">
        <v>131.30000000000001</v>
      </c>
      <c r="J58" s="219">
        <v>130.1</v>
      </c>
      <c r="K58" s="219">
        <v>132.19999999999999</v>
      </c>
      <c r="L58" s="219">
        <v>134.30000000000001</v>
      </c>
      <c r="M58" s="219"/>
      <c r="N58" s="293"/>
      <c r="O58" s="288"/>
      <c r="P58" s="226"/>
      <c r="Q58" s="498"/>
      <c r="R58" s="498"/>
      <c r="S58" s="226"/>
      <c r="T58" s="226"/>
      <c r="U58" s="226"/>
      <c r="V58" s="226"/>
      <c r="W58" s="226"/>
      <c r="X58" s="226"/>
      <c r="Y58" s="226"/>
      <c r="Z58" s="226"/>
      <c r="AA58" s="214"/>
    </row>
    <row r="59" spans="1:48" ht="9.9499999999999993" customHeight="1">
      <c r="A59" s="21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7"/>
    </row>
    <row r="68" spans="18:18" ht="9.9499999999999993" customHeight="1">
      <c r="R68" s="499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6" customFormat="1" ht="11.1" customHeight="1">
      <c r="A83" s="15"/>
      <c r="B83" s="210" t="s">
        <v>90</v>
      </c>
      <c r="C83" s="210" t="s">
        <v>91</v>
      </c>
      <c r="D83" s="210" t="s">
        <v>92</v>
      </c>
      <c r="E83" s="210" t="s">
        <v>93</v>
      </c>
      <c r="F83" s="210" t="s">
        <v>94</v>
      </c>
      <c r="G83" s="210" t="s">
        <v>95</v>
      </c>
      <c r="H83" s="210" t="s">
        <v>96</v>
      </c>
      <c r="I83" s="210" t="s">
        <v>97</v>
      </c>
      <c r="J83" s="210" t="s">
        <v>98</v>
      </c>
      <c r="K83" s="210" t="s">
        <v>99</v>
      </c>
      <c r="L83" s="210" t="s">
        <v>100</v>
      </c>
      <c r="M83" s="210" t="s">
        <v>101</v>
      </c>
      <c r="N83" s="287" t="s">
        <v>151</v>
      </c>
      <c r="O83" s="213" t="s">
        <v>153</v>
      </c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</row>
    <row r="84" spans="1:26" s="216" customFormat="1" ht="11.1" customHeight="1">
      <c r="A84" s="10" t="s">
        <v>193</v>
      </c>
      <c r="B84" s="212">
        <v>78.8</v>
      </c>
      <c r="C84" s="212">
        <v>89.7</v>
      </c>
      <c r="D84" s="212">
        <v>114.3</v>
      </c>
      <c r="E84" s="212">
        <v>108</v>
      </c>
      <c r="F84" s="212">
        <v>91.8</v>
      </c>
      <c r="G84" s="212">
        <v>103.6</v>
      </c>
      <c r="H84" s="212">
        <v>114.9</v>
      </c>
      <c r="I84" s="212">
        <v>113.3</v>
      </c>
      <c r="J84" s="212">
        <v>102</v>
      </c>
      <c r="K84" s="212">
        <v>111.9</v>
      </c>
      <c r="L84" s="212">
        <v>98.1</v>
      </c>
      <c r="M84" s="212">
        <v>103.5</v>
      </c>
      <c r="N84" s="292">
        <f t="shared" ref="N84:N87" si="2">SUM(B84:M84)/12</f>
        <v>102.49166666666666</v>
      </c>
      <c r="O84" s="298">
        <v>104.8</v>
      </c>
      <c r="P84" s="214"/>
      <c r="Q84" s="403"/>
      <c r="R84" s="403"/>
      <c r="S84" s="214"/>
      <c r="T84" s="214"/>
      <c r="U84" s="214"/>
      <c r="V84" s="214"/>
      <c r="W84" s="214"/>
      <c r="X84" s="214"/>
      <c r="Y84" s="214"/>
      <c r="Z84" s="214"/>
    </row>
    <row r="85" spans="1:26" s="216" customFormat="1" ht="11.1" customHeight="1">
      <c r="A85" s="10" t="s">
        <v>196</v>
      </c>
      <c r="B85" s="212">
        <v>93.2</v>
      </c>
      <c r="C85" s="212">
        <v>95</v>
      </c>
      <c r="D85" s="212">
        <v>101.6</v>
      </c>
      <c r="E85" s="212">
        <v>98.6</v>
      </c>
      <c r="F85" s="212">
        <v>90.8</v>
      </c>
      <c r="G85" s="212">
        <v>85.8</v>
      </c>
      <c r="H85" s="212">
        <v>92.8</v>
      </c>
      <c r="I85" s="212">
        <v>94.8</v>
      </c>
      <c r="J85" s="212">
        <v>87.7</v>
      </c>
      <c r="K85" s="212">
        <v>103.1</v>
      </c>
      <c r="L85" s="212">
        <v>95.2</v>
      </c>
      <c r="M85" s="212">
        <v>100.7</v>
      </c>
      <c r="N85" s="292">
        <f t="shared" si="2"/>
        <v>94.941666666666663</v>
      </c>
      <c r="O85" s="298">
        <f t="shared" ref="O85:O87" si="3">ROUND(N85/N84*100,1)</f>
        <v>92.6</v>
      </c>
      <c r="P85" s="214"/>
      <c r="Q85" s="403"/>
      <c r="R85" s="403"/>
      <c r="S85" s="214"/>
      <c r="T85" s="214"/>
      <c r="U85" s="214"/>
      <c r="V85" s="214"/>
      <c r="W85" s="214"/>
      <c r="X85" s="214"/>
      <c r="Y85" s="214"/>
      <c r="Z85" s="214"/>
    </row>
    <row r="86" spans="1:26" s="216" customFormat="1" ht="11.1" customHeight="1">
      <c r="A86" s="10" t="s">
        <v>199</v>
      </c>
      <c r="B86" s="212">
        <v>76</v>
      </c>
      <c r="C86" s="212">
        <v>85.1</v>
      </c>
      <c r="D86" s="212">
        <v>97.4</v>
      </c>
      <c r="E86" s="212">
        <v>96.6</v>
      </c>
      <c r="F86" s="212">
        <v>86</v>
      </c>
      <c r="G86" s="212">
        <v>103.1</v>
      </c>
      <c r="H86" s="212">
        <v>100.1</v>
      </c>
      <c r="I86" s="212">
        <v>97.1</v>
      </c>
      <c r="J86" s="212">
        <v>100.5</v>
      </c>
      <c r="K86" s="212">
        <v>100.8</v>
      </c>
      <c r="L86" s="212">
        <v>99.4</v>
      </c>
      <c r="M86" s="212">
        <v>96.3</v>
      </c>
      <c r="N86" s="292">
        <f t="shared" si="2"/>
        <v>94.866666666666674</v>
      </c>
      <c r="O86" s="298">
        <f t="shared" si="3"/>
        <v>99.9</v>
      </c>
      <c r="P86" s="214"/>
      <c r="Q86" s="403"/>
      <c r="R86" s="403"/>
      <c r="S86" s="214"/>
      <c r="T86" s="214"/>
      <c r="U86" s="214"/>
      <c r="V86" s="214"/>
      <c r="W86" s="214"/>
      <c r="X86" s="214"/>
      <c r="Y86" s="214"/>
      <c r="Z86" s="214"/>
    </row>
    <row r="87" spans="1:26" s="216" customFormat="1" ht="11.1" customHeight="1">
      <c r="A87" s="10" t="s">
        <v>205</v>
      </c>
      <c r="B87" s="212">
        <v>78.599999999999994</v>
      </c>
      <c r="C87" s="212">
        <v>91.1</v>
      </c>
      <c r="D87" s="212">
        <v>107.4</v>
      </c>
      <c r="E87" s="212">
        <v>111.5</v>
      </c>
      <c r="F87" s="212">
        <v>106.9</v>
      </c>
      <c r="G87" s="212">
        <v>112</v>
      </c>
      <c r="H87" s="212">
        <v>110.5</v>
      </c>
      <c r="I87" s="212">
        <v>98.5</v>
      </c>
      <c r="J87" s="212">
        <v>96.5</v>
      </c>
      <c r="K87" s="212">
        <v>103.5</v>
      </c>
      <c r="L87" s="212">
        <v>108.7</v>
      </c>
      <c r="M87" s="212">
        <v>109.6</v>
      </c>
      <c r="N87" s="292">
        <f t="shared" si="2"/>
        <v>102.89999999999999</v>
      </c>
      <c r="O87" s="298">
        <f t="shared" si="3"/>
        <v>108.5</v>
      </c>
      <c r="P87" s="214"/>
      <c r="Q87" s="403"/>
      <c r="R87" s="403"/>
      <c r="S87" s="214"/>
      <c r="T87" s="214"/>
      <c r="U87" s="214"/>
      <c r="V87" s="214"/>
      <c r="W87" s="214"/>
      <c r="X87" s="214"/>
      <c r="Y87" s="214"/>
      <c r="Z87" s="214"/>
    </row>
    <row r="88" spans="1:26" s="216" customFormat="1" ht="11.1" customHeight="1">
      <c r="A88" s="10" t="s">
        <v>217</v>
      </c>
      <c r="B88" s="212">
        <v>93.4</v>
      </c>
      <c r="C88" s="212">
        <v>103.1</v>
      </c>
      <c r="D88" s="212">
        <v>116.2</v>
      </c>
      <c r="E88" s="212">
        <v>114.5</v>
      </c>
      <c r="F88" s="212">
        <v>108.1</v>
      </c>
      <c r="G88" s="212">
        <v>109</v>
      </c>
      <c r="H88" s="212">
        <v>112</v>
      </c>
      <c r="I88" s="212">
        <v>96.6</v>
      </c>
      <c r="J88" s="212">
        <v>97</v>
      </c>
      <c r="K88" s="212">
        <v>94.7</v>
      </c>
      <c r="L88" s="212">
        <v>91.3</v>
      </c>
      <c r="M88" s="212"/>
      <c r="N88" s="292"/>
      <c r="O88" s="298"/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workbookViewId="0">
      <selection activeCell="R51" sqref="R51"/>
    </sheetView>
  </sheetViews>
  <sheetFormatPr defaultRowHeight="9.9499999999999993" customHeight="1"/>
  <cols>
    <col min="1" max="1" width="8" style="515" customWidth="1"/>
    <col min="2" max="13" width="6.125" style="515" customWidth="1"/>
    <col min="14" max="26" width="7.625" style="515" customWidth="1"/>
    <col min="27" max="16384" width="9" style="515"/>
  </cols>
  <sheetData>
    <row r="8" spans="1:26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</row>
    <row r="9" spans="1:26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</row>
    <row r="10" spans="1:26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</row>
    <row r="11" spans="1:26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</row>
    <row r="12" spans="1:26" ht="9.9499999999999993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</row>
    <row r="19" spans="1:55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</row>
    <row r="20" spans="1:55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</row>
    <row r="21" spans="1:55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</row>
    <row r="22" spans="1:55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7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7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193</v>
      </c>
      <c r="B25" s="219">
        <v>6.3</v>
      </c>
      <c r="C25" s="219">
        <v>6.9</v>
      </c>
      <c r="D25" s="219">
        <v>9.9</v>
      </c>
      <c r="E25" s="219">
        <v>9.4</v>
      </c>
      <c r="F25" s="219">
        <v>8.9</v>
      </c>
      <c r="G25" s="219">
        <v>9.4</v>
      </c>
      <c r="H25" s="219">
        <v>9.6999999999999993</v>
      </c>
      <c r="I25" s="219">
        <v>9.6</v>
      </c>
      <c r="J25" s="219">
        <v>8.9</v>
      </c>
      <c r="K25" s="219">
        <v>9.1999999999999993</v>
      </c>
      <c r="L25" s="219">
        <v>8.1999999999999993</v>
      </c>
      <c r="M25" s="219">
        <v>7.6</v>
      </c>
      <c r="N25" s="293">
        <f>SUM(B25:M25)</f>
        <v>104</v>
      </c>
      <c r="O25" s="288">
        <v>94</v>
      </c>
      <c r="P25" s="222"/>
      <c r="Q25" s="399"/>
      <c r="R25" s="399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196</v>
      </c>
      <c r="B26" s="219">
        <v>7.5</v>
      </c>
      <c r="C26" s="219">
        <v>8</v>
      </c>
      <c r="D26" s="219">
        <v>8.6</v>
      </c>
      <c r="E26" s="219">
        <v>8.9</v>
      </c>
      <c r="F26" s="219">
        <v>9.1999999999999993</v>
      </c>
      <c r="G26" s="219">
        <v>9.1999999999999993</v>
      </c>
      <c r="H26" s="219">
        <v>9.3000000000000007</v>
      </c>
      <c r="I26" s="219">
        <v>8.3000000000000007</v>
      </c>
      <c r="J26" s="219">
        <v>7.4</v>
      </c>
      <c r="K26" s="219">
        <v>8.4</v>
      </c>
      <c r="L26" s="219">
        <v>8.1</v>
      </c>
      <c r="M26" s="219">
        <v>8.1</v>
      </c>
      <c r="N26" s="293">
        <f>SUM(B26:M26)</f>
        <v>101</v>
      </c>
      <c r="O26" s="288">
        <f>ROUND(N26/N25*100,1)</f>
        <v>97.1</v>
      </c>
      <c r="P26" s="222"/>
      <c r="Q26" s="399"/>
      <c r="R26" s="399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199</v>
      </c>
      <c r="B27" s="219">
        <v>6.7</v>
      </c>
      <c r="C27" s="219">
        <v>7.3</v>
      </c>
      <c r="D27" s="219">
        <v>8.6</v>
      </c>
      <c r="E27" s="219">
        <v>8.9</v>
      </c>
      <c r="F27" s="219">
        <v>7.5</v>
      </c>
      <c r="G27" s="219">
        <v>9.1</v>
      </c>
      <c r="H27" s="219">
        <v>8.6</v>
      </c>
      <c r="I27" s="219">
        <v>8.3000000000000007</v>
      </c>
      <c r="J27" s="219">
        <v>8.5</v>
      </c>
      <c r="K27" s="219">
        <v>9</v>
      </c>
      <c r="L27" s="219">
        <v>9.1999999999999993</v>
      </c>
      <c r="M27" s="219">
        <v>8.1999999999999993</v>
      </c>
      <c r="N27" s="425">
        <f>SUM(B27:M27)</f>
        <v>99.9</v>
      </c>
      <c r="O27" s="288">
        <f t="shared" ref="O27:O28" si="0">ROUND(N27/N26*100,1)</f>
        <v>98.9</v>
      </c>
      <c r="P27" s="222"/>
      <c r="Q27" s="399"/>
      <c r="R27" s="399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205</v>
      </c>
      <c r="B28" s="219">
        <v>6.6</v>
      </c>
      <c r="C28" s="219">
        <v>7.7</v>
      </c>
      <c r="D28" s="219">
        <v>9.9</v>
      </c>
      <c r="E28" s="219">
        <v>10.199999999999999</v>
      </c>
      <c r="F28" s="219">
        <v>10.8</v>
      </c>
      <c r="G28" s="219">
        <v>11</v>
      </c>
      <c r="H28" s="219">
        <v>11</v>
      </c>
      <c r="I28" s="219">
        <v>9.1999999999999993</v>
      </c>
      <c r="J28" s="219">
        <v>9.4</v>
      </c>
      <c r="K28" s="219">
        <v>9.6999999999999993</v>
      </c>
      <c r="L28" s="219">
        <v>11.1</v>
      </c>
      <c r="M28" s="219">
        <v>10.4</v>
      </c>
      <c r="N28" s="293">
        <f>SUM(B28:M28)</f>
        <v>117.00000000000001</v>
      </c>
      <c r="O28" s="288">
        <f t="shared" si="0"/>
        <v>117.1</v>
      </c>
      <c r="P28" s="222"/>
      <c r="Q28" s="399"/>
      <c r="R28" s="399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217</v>
      </c>
      <c r="B29" s="219">
        <v>8.6</v>
      </c>
      <c r="C29" s="219">
        <v>10.6</v>
      </c>
      <c r="D29" s="219">
        <v>11.6</v>
      </c>
      <c r="E29" s="219">
        <v>12.5</v>
      </c>
      <c r="F29" s="219">
        <v>12.2</v>
      </c>
      <c r="G29" s="219">
        <v>13.5</v>
      </c>
      <c r="H29" s="219">
        <v>13.8</v>
      </c>
      <c r="I29" s="219">
        <v>12.7</v>
      </c>
      <c r="J29" s="219">
        <v>12.6</v>
      </c>
      <c r="K29" s="219">
        <v>12.5</v>
      </c>
      <c r="L29" s="219">
        <v>12.3</v>
      </c>
      <c r="M29" s="219"/>
      <c r="N29" s="293"/>
      <c r="O29" s="288"/>
      <c r="P29" s="222"/>
      <c r="Q29" s="296"/>
      <c r="R29" s="296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71"/>
    </row>
    <row r="53" spans="1:48" s="216" customFormat="1" ht="11.1" customHeight="1">
      <c r="A53" s="15"/>
      <c r="B53" s="210" t="s">
        <v>90</v>
      </c>
      <c r="C53" s="210" t="s">
        <v>91</v>
      </c>
      <c r="D53" s="210" t="s">
        <v>92</v>
      </c>
      <c r="E53" s="210" t="s">
        <v>93</v>
      </c>
      <c r="F53" s="210" t="s">
        <v>94</v>
      </c>
      <c r="G53" s="210" t="s">
        <v>95</v>
      </c>
      <c r="H53" s="210" t="s">
        <v>96</v>
      </c>
      <c r="I53" s="210" t="s">
        <v>97</v>
      </c>
      <c r="J53" s="210" t="s">
        <v>98</v>
      </c>
      <c r="K53" s="210" t="s">
        <v>99</v>
      </c>
      <c r="L53" s="210" t="s">
        <v>100</v>
      </c>
      <c r="M53" s="210" t="s">
        <v>101</v>
      </c>
      <c r="N53" s="287" t="s">
        <v>151</v>
      </c>
      <c r="O53" s="213" t="s">
        <v>153</v>
      </c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</row>
    <row r="54" spans="1:48" s="216" customFormat="1" ht="11.1" customHeight="1">
      <c r="A54" s="10" t="s">
        <v>193</v>
      </c>
      <c r="B54" s="219">
        <v>8</v>
      </c>
      <c r="C54" s="219">
        <v>7.7</v>
      </c>
      <c r="D54" s="219">
        <v>8.6999999999999993</v>
      </c>
      <c r="E54" s="219">
        <v>8.6999999999999993</v>
      </c>
      <c r="F54" s="219">
        <v>9.6999999999999993</v>
      </c>
      <c r="G54" s="219">
        <v>9.1</v>
      </c>
      <c r="H54" s="219">
        <v>8.6</v>
      </c>
      <c r="I54" s="219">
        <v>8.5</v>
      </c>
      <c r="J54" s="219">
        <v>8.6999999999999993</v>
      </c>
      <c r="K54" s="219">
        <v>8.1999999999999993</v>
      </c>
      <c r="L54" s="219">
        <v>8.3000000000000007</v>
      </c>
      <c r="M54" s="219">
        <v>7.3</v>
      </c>
      <c r="N54" s="293">
        <f>SUM(B54:M54)/12</f>
        <v>8.4583333333333339</v>
      </c>
      <c r="O54" s="288">
        <v>89.5</v>
      </c>
      <c r="P54" s="226"/>
      <c r="Q54" s="393"/>
      <c r="R54" s="393"/>
      <c r="S54" s="226"/>
      <c r="T54" s="226"/>
      <c r="U54" s="226"/>
      <c r="V54" s="226"/>
      <c r="W54" s="226"/>
      <c r="X54" s="226"/>
      <c r="Y54" s="226"/>
      <c r="Z54" s="226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</row>
    <row r="55" spans="1:48" s="216" customFormat="1" ht="11.1" customHeight="1">
      <c r="A55" s="10" t="s">
        <v>196</v>
      </c>
      <c r="B55" s="219">
        <v>8</v>
      </c>
      <c r="C55" s="219">
        <v>8.4</v>
      </c>
      <c r="D55" s="219">
        <v>8.5</v>
      </c>
      <c r="E55" s="219">
        <v>9.1</v>
      </c>
      <c r="F55" s="219">
        <v>10.1</v>
      </c>
      <c r="G55" s="219">
        <v>10.7</v>
      </c>
      <c r="H55" s="219">
        <v>10.1</v>
      </c>
      <c r="I55" s="219">
        <v>8.8000000000000007</v>
      </c>
      <c r="J55" s="219">
        <v>8.5</v>
      </c>
      <c r="K55" s="219">
        <v>8.1999999999999993</v>
      </c>
      <c r="L55" s="219">
        <v>8.5</v>
      </c>
      <c r="M55" s="219">
        <v>8.1</v>
      </c>
      <c r="N55" s="293">
        <f>SUM(B55:M55)/12</f>
        <v>8.9166666666666661</v>
      </c>
      <c r="O55" s="288">
        <v>104.7</v>
      </c>
      <c r="P55" s="226"/>
      <c r="Q55" s="393"/>
      <c r="R55" s="393"/>
      <c r="S55" s="226"/>
      <c r="T55" s="226"/>
      <c r="U55" s="226"/>
      <c r="V55" s="226"/>
      <c r="W55" s="226"/>
      <c r="X55" s="226"/>
      <c r="Y55" s="226"/>
      <c r="Z55" s="226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</row>
    <row r="56" spans="1:48" s="216" customFormat="1" ht="11.1" customHeight="1">
      <c r="A56" s="10" t="s">
        <v>199</v>
      </c>
      <c r="B56" s="219">
        <v>8.6999999999999993</v>
      </c>
      <c r="C56" s="219">
        <v>8.6</v>
      </c>
      <c r="D56" s="219">
        <v>8.9</v>
      </c>
      <c r="E56" s="219">
        <v>9.1999999999999993</v>
      </c>
      <c r="F56" s="219">
        <v>8.6999999999999993</v>
      </c>
      <c r="G56" s="219">
        <v>8.9</v>
      </c>
      <c r="H56" s="219">
        <v>8.6</v>
      </c>
      <c r="I56" s="219">
        <v>8.6</v>
      </c>
      <c r="J56" s="219">
        <v>8.5</v>
      </c>
      <c r="K56" s="219">
        <v>8.9</v>
      </c>
      <c r="L56" s="219">
        <v>9.1999999999999993</v>
      </c>
      <c r="M56" s="219">
        <v>8.6</v>
      </c>
      <c r="N56" s="293">
        <f>SUM(B56:M56)/12</f>
        <v>8.7833333333333332</v>
      </c>
      <c r="O56" s="288">
        <v>98.9</v>
      </c>
      <c r="P56" s="226"/>
      <c r="Q56" s="393"/>
      <c r="R56" s="393"/>
      <c r="S56" s="226"/>
      <c r="T56" s="226"/>
      <c r="U56" s="226"/>
      <c r="V56" s="226"/>
      <c r="W56" s="226"/>
      <c r="X56" s="226"/>
      <c r="Y56" s="226"/>
      <c r="Z56" s="226"/>
      <c r="AA56" s="214"/>
    </row>
    <row r="57" spans="1:48" s="216" customFormat="1" ht="11.1" customHeight="1">
      <c r="A57" s="10" t="s">
        <v>205</v>
      </c>
      <c r="B57" s="219">
        <v>8.4</v>
      </c>
      <c r="C57" s="219">
        <v>8.5</v>
      </c>
      <c r="D57" s="219">
        <v>9.1999999999999993</v>
      </c>
      <c r="E57" s="219">
        <v>9.1999999999999993</v>
      </c>
      <c r="F57" s="219">
        <v>10.1</v>
      </c>
      <c r="G57" s="219">
        <v>9.8000000000000007</v>
      </c>
      <c r="H57" s="219">
        <v>10</v>
      </c>
      <c r="I57" s="219">
        <v>9.4</v>
      </c>
      <c r="J57" s="219">
        <v>9.6999999999999993</v>
      </c>
      <c r="K57" s="219">
        <v>9.3000000000000007</v>
      </c>
      <c r="L57" s="219">
        <v>10.3</v>
      </c>
      <c r="M57" s="219">
        <v>9.5</v>
      </c>
      <c r="N57" s="293">
        <f>SUM(B57:M57)/12</f>
        <v>9.4500000000000011</v>
      </c>
      <c r="O57" s="288">
        <v>108</v>
      </c>
      <c r="P57" s="226"/>
      <c r="Q57" s="393"/>
      <c r="R57" s="393"/>
      <c r="S57" s="226"/>
      <c r="T57" s="226"/>
      <c r="U57" s="226"/>
      <c r="V57" s="226"/>
      <c r="W57" s="226"/>
      <c r="X57" s="226"/>
      <c r="Y57" s="226"/>
      <c r="Z57" s="226"/>
      <c r="AA57" s="214"/>
    </row>
    <row r="58" spans="1:48" s="216" customFormat="1" ht="11.1" customHeight="1">
      <c r="A58" s="10" t="s">
        <v>217</v>
      </c>
      <c r="B58" s="219">
        <v>9.3000000000000007</v>
      </c>
      <c r="C58" s="219">
        <v>10.3</v>
      </c>
      <c r="D58" s="219">
        <v>9.9</v>
      </c>
      <c r="E58" s="219">
        <v>10.9</v>
      </c>
      <c r="F58" s="219">
        <v>11.3</v>
      </c>
      <c r="G58" s="219">
        <v>12.5</v>
      </c>
      <c r="H58" s="219">
        <v>12.3</v>
      </c>
      <c r="I58" s="219">
        <v>13.1</v>
      </c>
      <c r="J58" s="219">
        <v>13</v>
      </c>
      <c r="K58" s="219">
        <v>13.2</v>
      </c>
      <c r="L58" s="219">
        <v>13.4</v>
      </c>
      <c r="M58" s="219"/>
      <c r="N58" s="293"/>
      <c r="O58" s="288"/>
      <c r="P58" s="226"/>
      <c r="Q58" s="498"/>
      <c r="R58" s="498"/>
      <c r="S58" s="226"/>
      <c r="T58" s="226"/>
      <c r="U58" s="226"/>
      <c r="V58" s="226"/>
      <c r="W58" s="226"/>
      <c r="X58" s="226"/>
      <c r="Y58" s="226"/>
      <c r="Z58" s="226"/>
      <c r="AA58" s="214"/>
    </row>
    <row r="59" spans="1:48" ht="9.9499999999999993" customHeight="1">
      <c r="A59" s="21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7"/>
    </row>
    <row r="68" spans="18:18" ht="9.9499999999999993" customHeight="1">
      <c r="R68" s="499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6" customFormat="1" ht="11.1" customHeight="1">
      <c r="A83" s="15"/>
      <c r="B83" s="210" t="s">
        <v>90</v>
      </c>
      <c r="C83" s="210" t="s">
        <v>91</v>
      </c>
      <c r="D83" s="210" t="s">
        <v>92</v>
      </c>
      <c r="E83" s="210" t="s">
        <v>93</v>
      </c>
      <c r="F83" s="210" t="s">
        <v>94</v>
      </c>
      <c r="G83" s="210" t="s">
        <v>95</v>
      </c>
      <c r="H83" s="210" t="s">
        <v>96</v>
      </c>
      <c r="I83" s="210" t="s">
        <v>97</v>
      </c>
      <c r="J83" s="210" t="s">
        <v>98</v>
      </c>
      <c r="K83" s="210" t="s">
        <v>99</v>
      </c>
      <c r="L83" s="210" t="s">
        <v>100</v>
      </c>
      <c r="M83" s="210" t="s">
        <v>101</v>
      </c>
      <c r="N83" s="287" t="s">
        <v>151</v>
      </c>
      <c r="O83" s="213" t="s">
        <v>153</v>
      </c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</row>
    <row r="84" spans="1:26" s="216" customFormat="1" ht="11.1" customHeight="1">
      <c r="A84" s="10" t="s">
        <v>193</v>
      </c>
      <c r="B84" s="212">
        <v>78.8</v>
      </c>
      <c r="C84" s="212">
        <v>89.7</v>
      </c>
      <c r="D84" s="212">
        <v>114.3</v>
      </c>
      <c r="E84" s="212">
        <v>108</v>
      </c>
      <c r="F84" s="212">
        <v>91.8</v>
      </c>
      <c r="G84" s="212">
        <v>103.6</v>
      </c>
      <c r="H84" s="212">
        <v>114.9</v>
      </c>
      <c r="I84" s="212">
        <v>113.3</v>
      </c>
      <c r="J84" s="212">
        <v>102</v>
      </c>
      <c r="K84" s="212">
        <v>111.9</v>
      </c>
      <c r="L84" s="212">
        <v>98.1</v>
      </c>
      <c r="M84" s="212">
        <v>103.5</v>
      </c>
      <c r="N84" s="292">
        <f t="shared" ref="N84:N87" si="1">SUM(B84:M84)/12</f>
        <v>102.49166666666666</v>
      </c>
      <c r="O84" s="298">
        <v>104.8</v>
      </c>
      <c r="P84" s="214"/>
      <c r="Q84" s="403"/>
      <c r="R84" s="403"/>
      <c r="S84" s="214"/>
      <c r="T84" s="214"/>
      <c r="U84" s="214"/>
      <c r="V84" s="214"/>
      <c r="W84" s="214"/>
      <c r="X84" s="214"/>
      <c r="Y84" s="214"/>
      <c r="Z84" s="214"/>
    </row>
    <row r="85" spans="1:26" s="216" customFormat="1" ht="11.1" customHeight="1">
      <c r="A85" s="10" t="s">
        <v>196</v>
      </c>
      <c r="B85" s="212">
        <v>93.2</v>
      </c>
      <c r="C85" s="212">
        <v>95</v>
      </c>
      <c r="D85" s="212">
        <v>101.6</v>
      </c>
      <c r="E85" s="212">
        <v>98.6</v>
      </c>
      <c r="F85" s="212">
        <v>90.8</v>
      </c>
      <c r="G85" s="212">
        <v>85.8</v>
      </c>
      <c r="H85" s="212">
        <v>92.8</v>
      </c>
      <c r="I85" s="212">
        <v>94.8</v>
      </c>
      <c r="J85" s="212">
        <v>87.7</v>
      </c>
      <c r="K85" s="212">
        <v>103.1</v>
      </c>
      <c r="L85" s="212">
        <v>95.2</v>
      </c>
      <c r="M85" s="212">
        <v>100.7</v>
      </c>
      <c r="N85" s="292">
        <f t="shared" si="1"/>
        <v>94.941666666666663</v>
      </c>
      <c r="O85" s="298">
        <f t="shared" ref="O85:O87" si="2">ROUND(N85/N84*100,1)</f>
        <v>92.6</v>
      </c>
      <c r="P85" s="214"/>
      <c r="Q85" s="403"/>
      <c r="R85" s="403"/>
      <c r="S85" s="214"/>
      <c r="T85" s="214"/>
      <c r="U85" s="214"/>
      <c r="V85" s="214"/>
      <c r="W85" s="214"/>
      <c r="X85" s="214"/>
      <c r="Y85" s="214"/>
      <c r="Z85" s="214"/>
    </row>
    <row r="86" spans="1:26" s="216" customFormat="1" ht="11.1" customHeight="1">
      <c r="A86" s="10" t="s">
        <v>199</v>
      </c>
      <c r="B86" s="212">
        <v>76</v>
      </c>
      <c r="C86" s="212">
        <v>85.1</v>
      </c>
      <c r="D86" s="212">
        <v>97.4</v>
      </c>
      <c r="E86" s="212">
        <v>96.6</v>
      </c>
      <c r="F86" s="212">
        <v>86</v>
      </c>
      <c r="G86" s="212">
        <v>103.1</v>
      </c>
      <c r="H86" s="212">
        <v>100.1</v>
      </c>
      <c r="I86" s="212">
        <v>97.1</v>
      </c>
      <c r="J86" s="212">
        <v>100.5</v>
      </c>
      <c r="K86" s="212">
        <v>100.8</v>
      </c>
      <c r="L86" s="212">
        <v>99.4</v>
      </c>
      <c r="M86" s="212">
        <v>96.3</v>
      </c>
      <c r="N86" s="292">
        <f t="shared" si="1"/>
        <v>94.866666666666674</v>
      </c>
      <c r="O86" s="298">
        <f t="shared" si="2"/>
        <v>99.9</v>
      </c>
      <c r="P86" s="214"/>
      <c r="Q86" s="403"/>
      <c r="R86" s="403"/>
      <c r="S86" s="214"/>
      <c r="T86" s="214"/>
      <c r="U86" s="214"/>
      <c r="V86" s="214"/>
      <c r="W86" s="214"/>
      <c r="X86" s="214"/>
      <c r="Y86" s="214"/>
      <c r="Z86" s="214"/>
    </row>
    <row r="87" spans="1:26" s="216" customFormat="1" ht="11.1" customHeight="1">
      <c r="A87" s="10" t="s">
        <v>205</v>
      </c>
      <c r="B87" s="212">
        <v>78.599999999999994</v>
      </c>
      <c r="C87" s="212">
        <v>91.1</v>
      </c>
      <c r="D87" s="212">
        <v>107.4</v>
      </c>
      <c r="E87" s="212">
        <v>111.5</v>
      </c>
      <c r="F87" s="212">
        <v>106.9</v>
      </c>
      <c r="G87" s="212">
        <v>112</v>
      </c>
      <c r="H87" s="212">
        <v>110.5</v>
      </c>
      <c r="I87" s="212">
        <v>98.5</v>
      </c>
      <c r="J87" s="212">
        <v>96.5</v>
      </c>
      <c r="K87" s="212">
        <v>103.5</v>
      </c>
      <c r="L87" s="212">
        <v>108.7</v>
      </c>
      <c r="M87" s="212">
        <v>109.6</v>
      </c>
      <c r="N87" s="292">
        <f t="shared" si="1"/>
        <v>102.89999999999999</v>
      </c>
      <c r="O87" s="298">
        <f t="shared" si="2"/>
        <v>108.5</v>
      </c>
      <c r="P87" s="214"/>
      <c r="Q87" s="403"/>
      <c r="R87" s="403"/>
      <c r="S87" s="214"/>
      <c r="T87" s="214"/>
      <c r="U87" s="214"/>
      <c r="V87" s="214"/>
      <c r="W87" s="214"/>
      <c r="X87" s="214"/>
      <c r="Y87" s="214"/>
      <c r="Z87" s="214"/>
    </row>
    <row r="88" spans="1:26" s="216" customFormat="1" ht="11.1" customHeight="1">
      <c r="A88" s="10" t="s">
        <v>217</v>
      </c>
      <c r="B88" s="212">
        <v>93.4</v>
      </c>
      <c r="C88" s="212">
        <v>103.1</v>
      </c>
      <c r="D88" s="212">
        <v>116.2</v>
      </c>
      <c r="E88" s="212">
        <v>114.5</v>
      </c>
      <c r="F88" s="212">
        <v>108.1</v>
      </c>
      <c r="G88" s="212">
        <v>109</v>
      </c>
      <c r="H88" s="212">
        <v>112</v>
      </c>
      <c r="I88" s="212">
        <v>96.6</v>
      </c>
      <c r="J88" s="212">
        <v>97</v>
      </c>
      <c r="K88" s="212">
        <v>94.7</v>
      </c>
      <c r="L88" s="212">
        <v>91.3</v>
      </c>
      <c r="M88" s="212"/>
      <c r="N88" s="292"/>
      <c r="O88" s="298"/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P51" sqref="P51"/>
    </sheetView>
  </sheetViews>
  <sheetFormatPr defaultRowHeight="9.9499999999999993" customHeight="1"/>
  <cols>
    <col min="1" max="1" width="7.625" style="318" customWidth="1"/>
    <col min="2" max="13" width="6.125" style="318" customWidth="1"/>
    <col min="14" max="27" width="7.625" style="318" customWidth="1"/>
    <col min="28" max="16384" width="9" style="318"/>
  </cols>
  <sheetData>
    <row r="7" spans="1:15" ht="9.9499999999999993" customHeight="1">
      <c r="A7" s="217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</row>
    <row r="8" spans="1:15" ht="9.9499999999999993" customHeight="1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</row>
    <row r="9" spans="1:15" ht="9.9499999999999993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</row>
    <row r="10" spans="1:15" ht="9.9499999999999993" customHeight="1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</row>
    <row r="11" spans="1:15" ht="9.9499999999999993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</row>
    <row r="14" spans="1:15" ht="9.9499999999999993" customHeight="1">
      <c r="N14" s="319"/>
      <c r="O14" s="319"/>
    </row>
    <row r="17" spans="1:48" ht="9.9499999999999993" customHeight="1">
      <c r="O17" s="319"/>
    </row>
    <row r="18" spans="1:48" ht="9.9499999999999993" customHeight="1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</row>
    <row r="19" spans="1:48" ht="9.9499999999999993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</row>
    <row r="20" spans="1:48" ht="9.9499999999999993" customHeight="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319"/>
    </row>
    <row r="21" spans="1:48" ht="9.9499999999999993" customHeight="1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319"/>
    </row>
    <row r="22" spans="1:48" ht="9.9499999999999993" customHeight="1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7" t="s">
        <v>150</v>
      </c>
      <c r="O24" s="213" t="s">
        <v>153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193</v>
      </c>
      <c r="B25" s="219">
        <v>13.7</v>
      </c>
      <c r="C25" s="219">
        <v>13.6</v>
      </c>
      <c r="D25" s="219">
        <v>16.899999999999999</v>
      </c>
      <c r="E25" s="219">
        <v>18.2</v>
      </c>
      <c r="F25" s="219">
        <v>14.5</v>
      </c>
      <c r="G25" s="219">
        <v>13.8</v>
      </c>
      <c r="H25" s="219">
        <v>15.1</v>
      </c>
      <c r="I25" s="219">
        <v>13.4</v>
      </c>
      <c r="J25" s="219">
        <v>14.2</v>
      </c>
      <c r="K25" s="219">
        <v>15.2</v>
      </c>
      <c r="L25" s="219">
        <v>15.5</v>
      </c>
      <c r="M25" s="463">
        <v>15.2</v>
      </c>
      <c r="N25" s="293">
        <f>SUM(B25:M25)</f>
        <v>179.29999999999995</v>
      </c>
      <c r="O25" s="288">
        <v>96.9</v>
      </c>
      <c r="P25" s="222"/>
      <c r="Q25" s="393"/>
      <c r="R25" s="393"/>
      <c r="S25" s="222"/>
      <c r="T25" s="222"/>
      <c r="U25" s="222"/>
      <c r="V25" s="222"/>
      <c r="W25" s="222"/>
      <c r="X25" s="222"/>
      <c r="Y25" s="222"/>
      <c r="Z25" s="22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196</v>
      </c>
      <c r="B26" s="219">
        <v>14.9</v>
      </c>
      <c r="C26" s="219">
        <v>16.399999999999999</v>
      </c>
      <c r="D26" s="219">
        <v>17.100000000000001</v>
      </c>
      <c r="E26" s="219">
        <v>17.600000000000001</v>
      </c>
      <c r="F26" s="219">
        <v>16.5</v>
      </c>
      <c r="G26" s="219">
        <v>16</v>
      </c>
      <c r="H26" s="219">
        <v>15.9</v>
      </c>
      <c r="I26" s="219">
        <v>13.1</v>
      </c>
      <c r="J26" s="219">
        <v>16.2</v>
      </c>
      <c r="K26" s="219">
        <v>16.7</v>
      </c>
      <c r="L26" s="219">
        <v>14.7</v>
      </c>
      <c r="M26" s="463">
        <v>14.9</v>
      </c>
      <c r="N26" s="293">
        <f>SUM(B26:M26)</f>
        <v>189.99999999999997</v>
      </c>
      <c r="O26" s="288">
        <f>SUM(N26/N25)*100</f>
        <v>105.96765197992192</v>
      </c>
      <c r="P26" s="222"/>
      <c r="Q26" s="393"/>
      <c r="R26" s="393"/>
      <c r="S26" s="222"/>
      <c r="T26" s="222"/>
      <c r="U26" s="222"/>
      <c r="V26" s="222"/>
      <c r="W26" s="222"/>
      <c r="X26" s="222"/>
      <c r="Y26" s="222"/>
      <c r="Z26" s="22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199</v>
      </c>
      <c r="B27" s="219">
        <v>13.6</v>
      </c>
      <c r="C27" s="219">
        <v>14.7</v>
      </c>
      <c r="D27" s="219">
        <v>13.4</v>
      </c>
      <c r="E27" s="219">
        <v>17.2</v>
      </c>
      <c r="F27" s="219">
        <v>14.6</v>
      </c>
      <c r="G27" s="219">
        <v>15.1</v>
      </c>
      <c r="H27" s="219">
        <v>15.7</v>
      </c>
      <c r="I27" s="219">
        <v>13</v>
      </c>
      <c r="J27" s="219">
        <v>15.8</v>
      </c>
      <c r="K27" s="219">
        <v>17.2</v>
      </c>
      <c r="L27" s="219">
        <v>15.7</v>
      </c>
      <c r="M27" s="463">
        <v>15.1</v>
      </c>
      <c r="N27" s="396">
        <f>SUM(B27:M27)</f>
        <v>181.09999999999997</v>
      </c>
      <c r="O27" s="288">
        <f>SUM(N27/N26)*100</f>
        <v>95.315789473684205</v>
      </c>
      <c r="P27" s="222"/>
      <c r="Q27" s="393"/>
      <c r="R27" s="393"/>
      <c r="S27" s="222"/>
      <c r="T27" s="222"/>
      <c r="U27" s="222"/>
      <c r="V27" s="222"/>
      <c r="W27" s="222"/>
      <c r="X27" s="222"/>
      <c r="Y27" s="222"/>
      <c r="Z27" s="222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205</v>
      </c>
      <c r="B28" s="219">
        <v>14.4</v>
      </c>
      <c r="C28" s="219">
        <v>14.3</v>
      </c>
      <c r="D28" s="219">
        <v>14.8</v>
      </c>
      <c r="E28" s="219">
        <v>15.4</v>
      </c>
      <c r="F28" s="219">
        <v>14</v>
      </c>
      <c r="G28" s="219">
        <v>14.7</v>
      </c>
      <c r="H28" s="219">
        <v>14</v>
      </c>
      <c r="I28" s="219">
        <v>13.2</v>
      </c>
      <c r="J28" s="219">
        <v>15.8</v>
      </c>
      <c r="K28" s="219">
        <v>14.9</v>
      </c>
      <c r="L28" s="219">
        <v>15.2</v>
      </c>
      <c r="M28" s="463">
        <v>14.8</v>
      </c>
      <c r="N28" s="396">
        <f>SUM(B28:M28)</f>
        <v>175.50000000000003</v>
      </c>
      <c r="O28" s="288">
        <f>SUM(N28/N27)*100</f>
        <v>96.907785753727254</v>
      </c>
      <c r="P28" s="222"/>
      <c r="Q28" s="393"/>
      <c r="R28" s="393"/>
      <c r="S28" s="222"/>
      <c r="T28" s="222"/>
      <c r="U28" s="222"/>
      <c r="V28" s="222"/>
      <c r="W28" s="222"/>
      <c r="X28" s="222"/>
      <c r="Y28" s="222"/>
      <c r="Z28" s="22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217</v>
      </c>
      <c r="B29" s="219">
        <v>14.1</v>
      </c>
      <c r="C29" s="219">
        <v>14.9</v>
      </c>
      <c r="D29" s="219">
        <v>16.399999999999999</v>
      </c>
      <c r="E29" s="219">
        <v>16.100000000000001</v>
      </c>
      <c r="F29" s="219">
        <v>15.5</v>
      </c>
      <c r="G29" s="219">
        <v>16.8</v>
      </c>
      <c r="H29" s="219">
        <v>16.100000000000001</v>
      </c>
      <c r="I29" s="219">
        <v>15</v>
      </c>
      <c r="J29" s="219">
        <v>17.8</v>
      </c>
      <c r="K29" s="219">
        <v>16.899999999999999</v>
      </c>
      <c r="L29" s="219">
        <v>15.7</v>
      </c>
      <c r="M29" s="463"/>
      <c r="N29" s="396"/>
      <c r="O29" s="288"/>
      <c r="P29" s="222"/>
      <c r="Q29" s="296"/>
      <c r="R29" s="296"/>
      <c r="S29" s="222"/>
      <c r="T29" s="222"/>
      <c r="U29" s="222"/>
      <c r="V29" s="222"/>
      <c r="W29" s="222"/>
      <c r="X29" s="222"/>
      <c r="Y29" s="222"/>
      <c r="Z29" s="222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9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7" t="s">
        <v>151</v>
      </c>
      <c r="O53" s="213" t="s">
        <v>153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193</v>
      </c>
      <c r="B54" s="219">
        <v>26.5</v>
      </c>
      <c r="C54" s="219">
        <v>26.7</v>
      </c>
      <c r="D54" s="219">
        <v>26.9</v>
      </c>
      <c r="E54" s="219">
        <v>24</v>
      </c>
      <c r="F54" s="219">
        <v>24.5</v>
      </c>
      <c r="G54" s="219">
        <v>21.9</v>
      </c>
      <c r="H54" s="219">
        <v>20.7</v>
      </c>
      <c r="I54" s="219">
        <v>20.9</v>
      </c>
      <c r="J54" s="219">
        <v>21</v>
      </c>
      <c r="K54" s="219">
        <v>22.1</v>
      </c>
      <c r="L54" s="219">
        <v>22.3</v>
      </c>
      <c r="M54" s="219">
        <v>21.1</v>
      </c>
      <c r="N54" s="293">
        <f t="shared" ref="N54:N57" si="0">SUM(B54:M54)/12</f>
        <v>23.216666666666669</v>
      </c>
      <c r="O54" s="288">
        <v>92.1</v>
      </c>
      <c r="P54" s="222"/>
      <c r="Q54" s="404"/>
      <c r="R54" s="404"/>
      <c r="S54" s="222"/>
      <c r="T54" s="222"/>
      <c r="U54" s="222"/>
      <c r="V54" s="222"/>
      <c r="W54" s="222"/>
      <c r="X54" s="222"/>
      <c r="Y54" s="222"/>
      <c r="Z54" s="22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196</v>
      </c>
      <c r="B55" s="219">
        <v>22</v>
      </c>
      <c r="C55" s="219">
        <v>22.5</v>
      </c>
      <c r="D55" s="219">
        <v>21.6</v>
      </c>
      <c r="E55" s="219">
        <v>22.3</v>
      </c>
      <c r="F55" s="219">
        <v>22.7</v>
      </c>
      <c r="G55" s="219">
        <v>22.1</v>
      </c>
      <c r="H55" s="219">
        <v>22.5</v>
      </c>
      <c r="I55" s="219">
        <v>22.5</v>
      </c>
      <c r="J55" s="219">
        <v>22.9</v>
      </c>
      <c r="K55" s="219">
        <v>23.4</v>
      </c>
      <c r="L55" s="219">
        <v>22.9</v>
      </c>
      <c r="M55" s="219">
        <v>22.4</v>
      </c>
      <c r="N55" s="293">
        <f t="shared" si="0"/>
        <v>22.483333333333334</v>
      </c>
      <c r="O55" s="288">
        <v>97</v>
      </c>
      <c r="P55" s="222"/>
      <c r="Q55" s="404"/>
      <c r="R55" s="404"/>
      <c r="S55" s="222"/>
      <c r="T55" s="222"/>
      <c r="U55" s="222"/>
      <c r="V55" s="222"/>
      <c r="W55" s="222"/>
      <c r="X55" s="222"/>
      <c r="Y55" s="222"/>
      <c r="Z55" s="22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199</v>
      </c>
      <c r="B56" s="219">
        <v>22.1</v>
      </c>
      <c r="C56" s="219">
        <v>22.8</v>
      </c>
      <c r="D56" s="219">
        <v>21.1</v>
      </c>
      <c r="E56" s="219">
        <v>21.5</v>
      </c>
      <c r="F56" s="219">
        <v>21.8</v>
      </c>
      <c r="G56" s="219">
        <v>21.9</v>
      </c>
      <c r="H56" s="219">
        <v>21.8</v>
      </c>
      <c r="I56" s="219">
        <v>21.1</v>
      </c>
      <c r="J56" s="219">
        <v>21.4</v>
      </c>
      <c r="K56" s="219">
        <v>22.2</v>
      </c>
      <c r="L56" s="219">
        <v>21.8</v>
      </c>
      <c r="M56" s="219">
        <v>21.3</v>
      </c>
      <c r="N56" s="293">
        <f t="shared" si="0"/>
        <v>21.733333333333334</v>
      </c>
      <c r="O56" s="288">
        <v>96.4</v>
      </c>
      <c r="P56" s="222"/>
      <c r="Q56" s="404"/>
      <c r="R56" s="404"/>
      <c r="S56" s="222"/>
      <c r="T56" s="222"/>
      <c r="U56" s="222"/>
      <c r="V56" s="222"/>
      <c r="W56" s="222"/>
      <c r="X56" s="222"/>
      <c r="Y56" s="222"/>
      <c r="Z56" s="22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205</v>
      </c>
      <c r="B57" s="219">
        <v>22.8</v>
      </c>
      <c r="C57" s="219">
        <v>22.7</v>
      </c>
      <c r="D57" s="219">
        <v>21.7</v>
      </c>
      <c r="E57" s="219">
        <v>21.4</v>
      </c>
      <c r="F57" s="219">
        <v>22</v>
      </c>
      <c r="G57" s="219">
        <v>21.7</v>
      </c>
      <c r="H57" s="219">
        <v>21.6</v>
      </c>
      <c r="I57" s="219">
        <v>21.9</v>
      </c>
      <c r="J57" s="219">
        <v>22.5</v>
      </c>
      <c r="K57" s="219">
        <v>22.3</v>
      </c>
      <c r="L57" s="219">
        <v>22.7</v>
      </c>
      <c r="M57" s="219">
        <v>22.4</v>
      </c>
      <c r="N57" s="293">
        <f t="shared" si="0"/>
        <v>22.141666666666666</v>
      </c>
      <c r="O57" s="288">
        <v>101.8</v>
      </c>
      <c r="P57" s="222"/>
      <c r="Q57" s="404"/>
      <c r="R57" s="404"/>
      <c r="S57" s="222"/>
      <c r="T57" s="222"/>
      <c r="U57" s="222"/>
      <c r="V57" s="222"/>
      <c r="W57" s="222"/>
      <c r="X57" s="222"/>
      <c r="Y57" s="222"/>
      <c r="Z57" s="22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217</v>
      </c>
      <c r="B58" s="219">
        <v>22.9</v>
      </c>
      <c r="C58" s="219">
        <v>22.8</v>
      </c>
      <c r="D58" s="219">
        <v>23.1</v>
      </c>
      <c r="E58" s="219">
        <v>23.2</v>
      </c>
      <c r="F58" s="219">
        <v>23</v>
      </c>
      <c r="G58" s="219">
        <v>23.1</v>
      </c>
      <c r="H58" s="219">
        <v>22.7</v>
      </c>
      <c r="I58" s="219">
        <v>22.8</v>
      </c>
      <c r="J58" s="219">
        <v>23.7</v>
      </c>
      <c r="K58" s="219">
        <v>24.1</v>
      </c>
      <c r="L58" s="219">
        <v>24.6</v>
      </c>
      <c r="M58" s="219"/>
      <c r="N58" s="293"/>
      <c r="O58" s="288"/>
      <c r="P58" s="222"/>
      <c r="Q58" s="404"/>
      <c r="R58" s="404"/>
      <c r="S58" s="222"/>
      <c r="T58" s="222"/>
      <c r="U58" s="222"/>
      <c r="V58" s="222"/>
      <c r="W58" s="222"/>
      <c r="X58" s="222"/>
      <c r="Y58" s="222"/>
      <c r="Z58" s="22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7" t="s">
        <v>151</v>
      </c>
      <c r="O83" s="213" t="s">
        <v>153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193</v>
      </c>
      <c r="B84" s="210">
        <v>50.9</v>
      </c>
      <c r="C84" s="210">
        <v>50.5</v>
      </c>
      <c r="D84" s="210">
        <v>62.4</v>
      </c>
      <c r="E84" s="210">
        <v>77.400000000000006</v>
      </c>
      <c r="F84" s="210">
        <v>58.5</v>
      </c>
      <c r="G84" s="210">
        <v>65</v>
      </c>
      <c r="H84" s="210">
        <v>73.5</v>
      </c>
      <c r="I84" s="210">
        <v>64.2</v>
      </c>
      <c r="J84" s="210">
        <v>67.400000000000006</v>
      </c>
      <c r="K84" s="210">
        <v>68</v>
      </c>
      <c r="L84" s="210">
        <v>69.400000000000006</v>
      </c>
      <c r="M84" s="210">
        <v>72.599999999999994</v>
      </c>
      <c r="N84" s="292">
        <f t="shared" ref="N84:N87" si="1">SUM(B84:M84)/12</f>
        <v>64.983333333333334</v>
      </c>
      <c r="O84" s="212">
        <v>105.8</v>
      </c>
      <c r="P84" s="57"/>
      <c r="Q84" s="395"/>
      <c r="R84" s="395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196</v>
      </c>
      <c r="B85" s="210">
        <v>67</v>
      </c>
      <c r="C85" s="210">
        <v>72.3</v>
      </c>
      <c r="D85" s="210">
        <v>79.7</v>
      </c>
      <c r="E85" s="210">
        <v>78.7</v>
      </c>
      <c r="F85" s="210">
        <v>72.2</v>
      </c>
      <c r="G85" s="210">
        <v>72.7</v>
      </c>
      <c r="H85" s="210">
        <v>70.2</v>
      </c>
      <c r="I85" s="210">
        <v>58.1</v>
      </c>
      <c r="J85" s="210">
        <v>70.7</v>
      </c>
      <c r="K85" s="210">
        <v>71.099999999999994</v>
      </c>
      <c r="L85" s="210">
        <v>64.2</v>
      </c>
      <c r="M85" s="210">
        <v>66.8</v>
      </c>
      <c r="N85" s="292">
        <f t="shared" si="1"/>
        <v>70.308333333333337</v>
      </c>
      <c r="O85" s="212">
        <f t="shared" ref="O85:O86" si="2">ROUND(N85/N84*100,1)</f>
        <v>108.2</v>
      </c>
      <c r="P85" s="57"/>
      <c r="Q85" s="395"/>
      <c r="R85" s="395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199</v>
      </c>
      <c r="B86" s="210">
        <v>62.1</v>
      </c>
      <c r="C86" s="210">
        <v>63.9</v>
      </c>
      <c r="D86" s="210">
        <v>65</v>
      </c>
      <c r="E86" s="210">
        <v>79.5</v>
      </c>
      <c r="F86" s="210">
        <v>66.599999999999994</v>
      </c>
      <c r="G86" s="210">
        <v>69.099999999999994</v>
      </c>
      <c r="H86" s="210">
        <v>72.5</v>
      </c>
      <c r="I86" s="210">
        <v>62</v>
      </c>
      <c r="J86" s="210">
        <v>73.599999999999994</v>
      </c>
      <c r="K86" s="210">
        <v>77.099999999999994</v>
      </c>
      <c r="L86" s="210">
        <v>72.2</v>
      </c>
      <c r="M86" s="210">
        <v>71.3</v>
      </c>
      <c r="N86" s="292">
        <f t="shared" si="1"/>
        <v>69.575000000000003</v>
      </c>
      <c r="O86" s="212">
        <f t="shared" si="2"/>
        <v>99</v>
      </c>
      <c r="P86" s="57"/>
      <c r="Q86" s="395"/>
      <c r="R86" s="395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205</v>
      </c>
      <c r="B87" s="210">
        <v>62.2</v>
      </c>
      <c r="C87" s="210">
        <v>62.8</v>
      </c>
      <c r="D87" s="210">
        <v>69</v>
      </c>
      <c r="E87" s="210">
        <v>72.2</v>
      </c>
      <c r="F87" s="210">
        <v>63.1</v>
      </c>
      <c r="G87" s="210">
        <v>68</v>
      </c>
      <c r="H87" s="210">
        <v>64.5</v>
      </c>
      <c r="I87" s="210">
        <v>59.7</v>
      </c>
      <c r="J87" s="210">
        <v>70</v>
      </c>
      <c r="K87" s="210">
        <v>67</v>
      </c>
      <c r="L87" s="210">
        <v>66.400000000000006</v>
      </c>
      <c r="M87" s="210">
        <v>66.3</v>
      </c>
      <c r="N87" s="292">
        <f t="shared" si="1"/>
        <v>65.933333333333323</v>
      </c>
      <c r="O87" s="212">
        <v>94.7</v>
      </c>
      <c r="P87" s="57"/>
      <c r="Q87" s="395"/>
      <c r="R87" s="395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217</v>
      </c>
      <c r="B88" s="210">
        <v>61.1</v>
      </c>
      <c r="C88" s="210">
        <v>65.400000000000006</v>
      </c>
      <c r="D88" s="210">
        <v>70.900000000000006</v>
      </c>
      <c r="E88" s="210">
        <v>69.2</v>
      </c>
      <c r="F88" s="210">
        <v>67.3</v>
      </c>
      <c r="G88" s="210">
        <v>72.8</v>
      </c>
      <c r="H88" s="210">
        <v>71.2</v>
      </c>
      <c r="I88" s="210">
        <v>66</v>
      </c>
      <c r="J88" s="210">
        <v>74.900000000000006</v>
      </c>
      <c r="K88" s="210">
        <v>69.900000000000006</v>
      </c>
      <c r="L88" s="210">
        <v>63.4</v>
      </c>
      <c r="M88" s="210"/>
      <c r="N88" s="292"/>
      <c r="O88" s="212"/>
      <c r="P88" s="57"/>
      <c r="Q88" s="497"/>
      <c r="R88" s="497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9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workbookViewId="0">
      <selection activeCell="O36" sqref="O36"/>
    </sheetView>
  </sheetViews>
  <sheetFormatPr defaultColWidth="10.625" defaultRowHeight="13.5"/>
  <cols>
    <col min="1" max="1" width="8.5" style="492" customWidth="1"/>
    <col min="2" max="2" width="13.375" style="492" customWidth="1"/>
    <col min="3" max="16384" width="10.625" style="492"/>
  </cols>
  <sheetData>
    <row r="1" spans="1:13" ht="17.25" customHeight="1">
      <c r="A1" s="551" t="s">
        <v>161</v>
      </c>
      <c r="F1" s="205"/>
      <c r="G1" s="205"/>
      <c r="H1" s="205"/>
    </row>
    <row r="2" spans="1:13">
      <c r="A2" s="545"/>
    </row>
    <row r="3" spans="1:13" ht="17.25">
      <c r="A3" s="545"/>
      <c r="C3" s="205"/>
    </row>
    <row r="4" spans="1:13" ht="17.25">
      <c r="A4" s="545"/>
      <c r="J4" s="205"/>
      <c r="K4" s="205"/>
      <c r="L4" s="205"/>
      <c r="M4" s="205"/>
    </row>
    <row r="5" spans="1:13">
      <c r="A5" s="545"/>
    </row>
    <row r="6" spans="1:13">
      <c r="A6" s="545"/>
    </row>
    <row r="7" spans="1:13">
      <c r="A7" s="545"/>
    </row>
    <row r="8" spans="1:13">
      <c r="A8" s="545"/>
    </row>
    <row r="9" spans="1:13">
      <c r="A9" s="545"/>
    </row>
    <row r="10" spans="1:13">
      <c r="A10" s="545"/>
    </row>
    <row r="11" spans="1:13">
      <c r="A11" s="545"/>
    </row>
    <row r="12" spans="1:13">
      <c r="A12" s="545"/>
    </row>
    <row r="13" spans="1:13">
      <c r="A13" s="545"/>
    </row>
    <row r="14" spans="1:13">
      <c r="A14" s="545"/>
    </row>
    <row r="15" spans="1:13">
      <c r="A15" s="545"/>
    </row>
    <row r="16" spans="1:13">
      <c r="A16" s="545"/>
    </row>
    <row r="17" spans="1:15">
      <c r="A17" s="545"/>
    </row>
    <row r="18" spans="1:15">
      <c r="A18" s="545"/>
    </row>
    <row r="19" spans="1:15">
      <c r="A19" s="545"/>
    </row>
    <row r="20" spans="1:15">
      <c r="A20" s="545"/>
    </row>
    <row r="21" spans="1:15">
      <c r="A21" s="545"/>
    </row>
    <row r="22" spans="1:15">
      <c r="A22" s="545"/>
    </row>
    <row r="23" spans="1:15">
      <c r="A23" s="545"/>
    </row>
    <row r="24" spans="1:15">
      <c r="A24" s="545"/>
    </row>
    <row r="25" spans="1:15">
      <c r="A25" s="545"/>
    </row>
    <row r="26" spans="1:15">
      <c r="A26" s="545"/>
    </row>
    <row r="27" spans="1:15">
      <c r="A27" s="545"/>
    </row>
    <row r="28" spans="1:15">
      <c r="A28" s="545"/>
    </row>
    <row r="29" spans="1:15">
      <c r="A29" s="545"/>
      <c r="O29" s="488"/>
    </row>
    <row r="30" spans="1:15">
      <c r="A30" s="545"/>
    </row>
    <row r="31" spans="1:15">
      <c r="A31" s="545"/>
    </row>
    <row r="32" spans="1:15">
      <c r="A32" s="545"/>
    </row>
    <row r="33" spans="1:15">
      <c r="A33" s="545"/>
    </row>
    <row r="34" spans="1:15">
      <c r="A34" s="545"/>
    </row>
    <row r="35" spans="1:15" s="51" customFormat="1" ht="20.100000000000001" customHeight="1">
      <c r="A35" s="545"/>
      <c r="B35" s="519" t="s">
        <v>222</v>
      </c>
      <c r="C35" s="519" t="s">
        <v>121</v>
      </c>
      <c r="D35" s="519" t="s">
        <v>132</v>
      </c>
      <c r="E35" s="519" t="s">
        <v>136</v>
      </c>
      <c r="F35" s="519" t="s">
        <v>149</v>
      </c>
      <c r="G35" s="519" t="s">
        <v>159</v>
      </c>
      <c r="H35" s="519" t="s">
        <v>191</v>
      </c>
      <c r="I35" s="519" t="s">
        <v>193</v>
      </c>
      <c r="J35" s="520" t="s">
        <v>196</v>
      </c>
      <c r="K35" s="521" t="s">
        <v>199</v>
      </c>
      <c r="L35" s="521" t="s">
        <v>205</v>
      </c>
      <c r="M35" s="522" t="s">
        <v>227</v>
      </c>
      <c r="N35" s="56"/>
      <c r="O35" s="207"/>
    </row>
    <row r="36" spans="1:15" ht="25.5" customHeight="1">
      <c r="A36" s="545"/>
      <c r="B36" s="274" t="s">
        <v>134</v>
      </c>
      <c r="C36" s="388">
        <v>110.6</v>
      </c>
      <c r="D36" s="388">
        <v>116.1</v>
      </c>
      <c r="E36" s="388">
        <v>108.8</v>
      </c>
      <c r="F36" s="388">
        <v>101.6</v>
      </c>
      <c r="G36" s="388">
        <v>107.2</v>
      </c>
      <c r="H36" s="388">
        <v>105</v>
      </c>
      <c r="I36" s="388">
        <v>95.8</v>
      </c>
      <c r="J36" s="388">
        <v>99.5</v>
      </c>
      <c r="K36" s="388">
        <v>100.7</v>
      </c>
      <c r="L36" s="388">
        <v>106.9</v>
      </c>
      <c r="M36" s="388">
        <v>108.2</v>
      </c>
      <c r="N36" s="1"/>
      <c r="O36" s="1"/>
    </row>
    <row r="37" spans="1:15" ht="25.5" customHeight="1">
      <c r="A37" s="545"/>
      <c r="B37" s="273" t="s">
        <v>165</v>
      </c>
      <c r="C37" s="388">
        <v>205.5</v>
      </c>
      <c r="D37" s="388">
        <v>214.4</v>
      </c>
      <c r="E37" s="388">
        <v>218.3</v>
      </c>
      <c r="F37" s="388">
        <v>215.3</v>
      </c>
      <c r="G37" s="388">
        <v>214.8</v>
      </c>
      <c r="H37" s="388">
        <v>215</v>
      </c>
      <c r="I37" s="388">
        <v>220.5</v>
      </c>
      <c r="J37" s="388">
        <v>225.3</v>
      </c>
      <c r="K37" s="388">
        <v>226.3</v>
      </c>
      <c r="L37" s="388">
        <v>228.9</v>
      </c>
      <c r="M37" s="388">
        <v>231.9</v>
      </c>
      <c r="N37" s="1"/>
      <c r="O37" s="1"/>
    </row>
    <row r="38" spans="1:15" ht="24.75" customHeight="1">
      <c r="A38" s="545"/>
      <c r="B38" s="247" t="s">
        <v>164</v>
      </c>
      <c r="C38" s="388">
        <v>177</v>
      </c>
      <c r="D38" s="388">
        <v>176</v>
      </c>
      <c r="E38" s="388">
        <v>176</v>
      </c>
      <c r="F38" s="388">
        <v>174</v>
      </c>
      <c r="G38" s="388">
        <v>174</v>
      </c>
      <c r="H38" s="388">
        <v>174</v>
      </c>
      <c r="I38" s="388">
        <v>173</v>
      </c>
      <c r="J38" s="388">
        <v>171</v>
      </c>
      <c r="K38" s="388">
        <v>171</v>
      </c>
      <c r="L38" s="388">
        <v>171</v>
      </c>
      <c r="M38" s="388">
        <v>171</v>
      </c>
    </row>
    <row r="40" spans="1:15" ht="14.25">
      <c r="C40" s="3"/>
      <c r="D40" s="23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M25" sqref="M25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14"/>
      <c r="B1" s="557" t="s">
        <v>228</v>
      </c>
      <c r="C1" s="557"/>
      <c r="D1" s="557"/>
      <c r="E1" s="557"/>
      <c r="F1" s="557"/>
      <c r="G1" s="558" t="s">
        <v>162</v>
      </c>
      <c r="H1" s="558"/>
      <c r="I1" s="558"/>
      <c r="J1" s="317" t="s">
        <v>137</v>
      </c>
      <c r="K1" s="5"/>
      <c r="M1" s="5" t="s">
        <v>211</v>
      </c>
    </row>
    <row r="2" spans="1:15">
      <c r="A2" s="314"/>
      <c r="B2" s="557"/>
      <c r="C2" s="557"/>
      <c r="D2" s="557"/>
      <c r="E2" s="557"/>
      <c r="F2" s="557"/>
      <c r="G2" s="558"/>
      <c r="H2" s="558"/>
      <c r="I2" s="558"/>
      <c r="J2" s="283">
        <v>194864</v>
      </c>
      <c r="K2" s="7" t="s">
        <v>139</v>
      </c>
      <c r="L2" s="283">
        <f t="shared" ref="L2:L7" si="0">SUM(J2)</f>
        <v>194864</v>
      </c>
      <c r="M2" s="480">
        <v>127961</v>
      </c>
    </row>
    <row r="3" spans="1:15">
      <c r="J3" s="283">
        <v>381803</v>
      </c>
      <c r="K3" s="5" t="s">
        <v>140</v>
      </c>
      <c r="L3" s="283">
        <f t="shared" si="0"/>
        <v>381803</v>
      </c>
      <c r="M3" s="480">
        <v>237661</v>
      </c>
    </row>
    <row r="4" spans="1:15">
      <c r="J4" s="283">
        <v>488240</v>
      </c>
      <c r="K4" s="5" t="s">
        <v>127</v>
      </c>
      <c r="L4" s="283">
        <f t="shared" si="0"/>
        <v>488240</v>
      </c>
      <c r="M4" s="480">
        <v>291926</v>
      </c>
    </row>
    <row r="5" spans="1:15">
      <c r="J5" s="283">
        <v>85288</v>
      </c>
      <c r="K5" s="5" t="s">
        <v>105</v>
      </c>
      <c r="L5" s="283">
        <f t="shared" si="0"/>
        <v>85288</v>
      </c>
      <c r="M5" s="480">
        <v>52143</v>
      </c>
    </row>
    <row r="6" spans="1:15">
      <c r="J6" s="283">
        <v>420243</v>
      </c>
      <c r="K6" s="5" t="s">
        <v>125</v>
      </c>
      <c r="L6" s="283">
        <f t="shared" si="0"/>
        <v>420243</v>
      </c>
      <c r="M6" s="480">
        <v>321262</v>
      </c>
    </row>
    <row r="7" spans="1:15">
      <c r="J7" s="283">
        <v>748906</v>
      </c>
      <c r="K7" s="5" t="s">
        <v>128</v>
      </c>
      <c r="L7" s="283">
        <f t="shared" si="0"/>
        <v>748906</v>
      </c>
      <c r="M7" s="480">
        <v>497126</v>
      </c>
    </row>
    <row r="8" spans="1:15">
      <c r="J8" s="283">
        <f>SUM(J2:J7)</f>
        <v>2319344</v>
      </c>
      <c r="K8" s="5" t="s">
        <v>112</v>
      </c>
      <c r="L8" s="60">
        <f>SUM(L2:L7)</f>
        <v>2319344</v>
      </c>
      <c r="M8" s="480">
        <f>SUM(M2:M7)</f>
        <v>1528079</v>
      </c>
    </row>
    <row r="10" spans="1:15">
      <c r="J10" t="s">
        <v>156</v>
      </c>
      <c r="K10" s="5"/>
      <c r="L10" s="5" t="s">
        <v>211</v>
      </c>
      <c r="M10" s="5" t="s">
        <v>141</v>
      </c>
      <c r="N10" s="5"/>
      <c r="O10" s="5" t="s">
        <v>163</v>
      </c>
    </row>
    <row r="11" spans="1:15">
      <c r="K11" s="7" t="s">
        <v>139</v>
      </c>
      <c r="L11" s="283">
        <f>SUM(M2)</f>
        <v>127961</v>
      </c>
      <c r="M11" s="283">
        <f t="shared" ref="M11:M17" si="1">SUM(N11-L11)</f>
        <v>66903</v>
      </c>
      <c r="N11" s="283">
        <f t="shared" ref="N11:N17" si="2">SUM(L2)</f>
        <v>194864</v>
      </c>
      <c r="O11" s="481">
        <f>SUM(L11/N11)</f>
        <v>0.6566682404138271</v>
      </c>
    </row>
    <row r="12" spans="1:15">
      <c r="K12" s="5" t="s">
        <v>140</v>
      </c>
      <c r="L12" s="283">
        <f t="shared" ref="L12:L17" si="3">SUM(M3)</f>
        <v>237661</v>
      </c>
      <c r="M12" s="283">
        <f t="shared" si="1"/>
        <v>144142</v>
      </c>
      <c r="N12" s="283">
        <f t="shared" si="2"/>
        <v>381803</v>
      </c>
      <c r="O12" s="481">
        <f t="shared" ref="O12:O17" si="4">SUM(L12/N12)</f>
        <v>0.62247022679235098</v>
      </c>
    </row>
    <row r="13" spans="1:15">
      <c r="K13" s="5" t="s">
        <v>127</v>
      </c>
      <c r="L13" s="283">
        <f t="shared" si="3"/>
        <v>291926</v>
      </c>
      <c r="M13" s="283">
        <f t="shared" si="1"/>
        <v>196314</v>
      </c>
      <c r="N13" s="283">
        <f t="shared" si="2"/>
        <v>488240</v>
      </c>
      <c r="O13" s="481">
        <f t="shared" si="4"/>
        <v>0.59791495985580867</v>
      </c>
    </row>
    <row r="14" spans="1:15">
      <c r="K14" s="5" t="s">
        <v>105</v>
      </c>
      <c r="L14" s="283">
        <f t="shared" si="3"/>
        <v>52143</v>
      </c>
      <c r="M14" s="283">
        <f t="shared" si="1"/>
        <v>33145</v>
      </c>
      <c r="N14" s="283">
        <f t="shared" si="2"/>
        <v>85288</v>
      </c>
      <c r="O14" s="481">
        <f t="shared" si="4"/>
        <v>0.61137557452396585</v>
      </c>
    </row>
    <row r="15" spans="1:15">
      <c r="K15" s="5" t="s">
        <v>125</v>
      </c>
      <c r="L15" s="283">
        <f t="shared" si="3"/>
        <v>321262</v>
      </c>
      <c r="M15" s="283">
        <f t="shared" si="1"/>
        <v>98981</v>
      </c>
      <c r="N15" s="283">
        <f t="shared" si="2"/>
        <v>420243</v>
      </c>
      <c r="O15" s="481">
        <f t="shared" si="4"/>
        <v>0.76446722491510866</v>
      </c>
    </row>
    <row r="16" spans="1:15">
      <c r="K16" s="5" t="s">
        <v>128</v>
      </c>
      <c r="L16" s="283">
        <f t="shared" si="3"/>
        <v>497126</v>
      </c>
      <c r="M16" s="283">
        <f t="shared" si="1"/>
        <v>251780</v>
      </c>
      <c r="N16" s="283">
        <f t="shared" si="2"/>
        <v>748906</v>
      </c>
      <c r="O16" s="481">
        <f t="shared" si="4"/>
        <v>0.66380293387955236</v>
      </c>
    </row>
    <row r="17" spans="11:15">
      <c r="K17" s="5" t="s">
        <v>112</v>
      </c>
      <c r="L17" s="283">
        <f t="shared" si="3"/>
        <v>1528079</v>
      </c>
      <c r="M17" s="283">
        <f t="shared" si="1"/>
        <v>791265</v>
      </c>
      <c r="N17" s="283">
        <f t="shared" si="2"/>
        <v>2319344</v>
      </c>
      <c r="O17" s="481">
        <f t="shared" si="4"/>
        <v>0.65884103436144015</v>
      </c>
    </row>
    <row r="52" spans="1:11">
      <c r="K52" s="284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142</v>
      </c>
      <c r="B56" s="44"/>
      <c r="C56" s="559" t="s">
        <v>137</v>
      </c>
      <c r="D56" s="560"/>
      <c r="E56" s="559" t="s">
        <v>138</v>
      </c>
      <c r="F56" s="560"/>
      <c r="G56" s="563" t="s">
        <v>143</v>
      </c>
      <c r="H56" s="559" t="s">
        <v>144</v>
      </c>
      <c r="I56" s="560"/>
    </row>
    <row r="57" spans="1:11" ht="14.25">
      <c r="A57" s="45" t="s">
        <v>145</v>
      </c>
      <c r="B57" s="46"/>
      <c r="C57" s="561"/>
      <c r="D57" s="562"/>
      <c r="E57" s="561"/>
      <c r="F57" s="562"/>
      <c r="G57" s="564"/>
      <c r="H57" s="561"/>
      <c r="I57" s="562"/>
    </row>
    <row r="58" spans="1:11" ht="19.5" customHeight="1">
      <c r="A58" s="50" t="s">
        <v>146</v>
      </c>
      <c r="B58" s="47"/>
      <c r="C58" s="554" t="s">
        <v>198</v>
      </c>
      <c r="D58" s="553"/>
      <c r="E58" s="555" t="s">
        <v>225</v>
      </c>
      <c r="F58" s="553"/>
      <c r="G58" s="116">
        <v>15.6</v>
      </c>
      <c r="H58" s="48"/>
      <c r="I58" s="49"/>
    </row>
    <row r="59" spans="1:11" ht="19.5" customHeight="1">
      <c r="A59" s="50" t="s">
        <v>147</v>
      </c>
      <c r="B59" s="47"/>
      <c r="C59" s="552" t="s">
        <v>195</v>
      </c>
      <c r="D59" s="553"/>
      <c r="E59" s="555" t="s">
        <v>229</v>
      </c>
      <c r="F59" s="553"/>
      <c r="G59" s="122">
        <v>25.5</v>
      </c>
      <c r="H59" s="48"/>
      <c r="I59" s="49"/>
    </row>
    <row r="60" spans="1:11" ht="20.100000000000001" customHeight="1">
      <c r="A60" s="50" t="s">
        <v>148</v>
      </c>
      <c r="B60" s="47"/>
      <c r="C60" s="555" t="s">
        <v>203</v>
      </c>
      <c r="D60" s="556"/>
      <c r="E60" s="552" t="s">
        <v>230</v>
      </c>
      <c r="F60" s="553"/>
      <c r="G60" s="116">
        <v>78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U62" sqref="U62"/>
    </sheetView>
  </sheetViews>
  <sheetFormatPr defaultColWidth="4.75" defaultRowHeight="9.9499999999999993" customHeight="1"/>
  <cols>
    <col min="1" max="1" width="7.625" style="493" customWidth="1"/>
    <col min="2" max="10" width="6.125" style="493" customWidth="1"/>
    <col min="11" max="11" width="6.125" style="1" customWidth="1"/>
    <col min="12" max="13" width="6.125" style="493" customWidth="1"/>
    <col min="14" max="14" width="7.625" style="493" customWidth="1"/>
    <col min="15" max="15" width="7.5" style="493" customWidth="1"/>
    <col min="16" max="34" width="7.625" style="493" customWidth="1"/>
    <col min="35" max="41" width="9.625" style="493" customWidth="1"/>
    <col min="42" max="16384" width="4.75" style="493"/>
  </cols>
  <sheetData>
    <row r="1" spans="1:19" ht="9.9499999999999993" customHeight="1">
      <c r="E1" s="3"/>
      <c r="F1" s="3"/>
      <c r="G1" s="3"/>
      <c r="H1" s="3"/>
      <c r="K1" s="208"/>
    </row>
    <row r="3" spans="1:19" ht="9.9499999999999993" customHeight="1">
      <c r="A3" s="34"/>
      <c r="B3" s="34"/>
    </row>
    <row r="4" spans="1:19" ht="9.9499999999999993" customHeight="1">
      <c r="J4" s="205"/>
      <c r="K4" s="3"/>
      <c r="L4" s="3"/>
      <c r="M4" s="115"/>
    </row>
    <row r="13" spans="1:19" ht="9.9499999999999993" customHeight="1">
      <c r="R13" s="225"/>
      <c r="S13" s="389"/>
    </row>
    <row r="14" spans="1:19" ht="9.9499999999999993" customHeight="1">
      <c r="R14" s="225"/>
      <c r="S14" s="389"/>
    </row>
    <row r="15" spans="1:19" ht="9.9499999999999993" customHeight="1">
      <c r="R15" s="225"/>
      <c r="S15" s="389"/>
    </row>
    <row r="16" spans="1:19" ht="9.9499999999999993" customHeight="1">
      <c r="R16" s="225"/>
      <c r="S16" s="389"/>
    </row>
    <row r="17" spans="1:35" ht="9.9499999999999993" customHeight="1">
      <c r="R17" s="225"/>
      <c r="S17" s="389"/>
    </row>
    <row r="20" spans="1:35" ht="9.9499999999999993" customHeight="1">
      <c r="AI20" s="209"/>
    </row>
    <row r="25" spans="1:35" s="209" customFormat="1" ht="9.9499999999999993" customHeight="1">
      <c r="A25" s="210"/>
      <c r="B25" s="210" t="s">
        <v>90</v>
      </c>
      <c r="C25" s="210" t="s">
        <v>91</v>
      </c>
      <c r="D25" s="210" t="s">
        <v>92</v>
      </c>
      <c r="E25" s="210" t="s">
        <v>93</v>
      </c>
      <c r="F25" s="210" t="s">
        <v>94</v>
      </c>
      <c r="G25" s="210" t="s">
        <v>95</v>
      </c>
      <c r="H25" s="210" t="s">
        <v>96</v>
      </c>
      <c r="I25" s="210" t="s">
        <v>97</v>
      </c>
      <c r="J25" s="210" t="s">
        <v>98</v>
      </c>
      <c r="K25" s="210" t="s">
        <v>99</v>
      </c>
      <c r="L25" s="210" t="s">
        <v>100</v>
      </c>
      <c r="M25" s="211" t="s">
        <v>101</v>
      </c>
      <c r="N25" s="287" t="s">
        <v>154</v>
      </c>
      <c r="O25" s="213" t="s">
        <v>153</v>
      </c>
      <c r="AI25" s="493"/>
    </row>
    <row r="26" spans="1:35" ht="9.9499999999999993" customHeight="1">
      <c r="A26" s="10" t="s">
        <v>193</v>
      </c>
      <c r="B26" s="210">
        <v>57.2</v>
      </c>
      <c r="C26" s="210">
        <v>59</v>
      </c>
      <c r="D26" s="212">
        <v>69.599999999999994</v>
      </c>
      <c r="E26" s="210">
        <v>69.5</v>
      </c>
      <c r="F26" s="210">
        <v>66.599999999999994</v>
      </c>
      <c r="G26" s="210">
        <v>66.900000000000006</v>
      </c>
      <c r="H26" s="210">
        <v>70.3</v>
      </c>
      <c r="I26" s="210">
        <v>63.3</v>
      </c>
      <c r="J26" s="210">
        <v>64.7</v>
      </c>
      <c r="K26" s="210">
        <v>64.099999999999994</v>
      </c>
      <c r="L26" s="210">
        <v>65.400000000000006</v>
      </c>
      <c r="M26" s="424">
        <v>64.2</v>
      </c>
      <c r="N26" s="425">
        <f>SUM(B26:M26)</f>
        <v>780.80000000000007</v>
      </c>
      <c r="O26" s="212">
        <v>95.8</v>
      </c>
    </row>
    <row r="27" spans="1:35" ht="9.9499999999999993" customHeight="1">
      <c r="A27" s="10" t="s">
        <v>196</v>
      </c>
      <c r="B27" s="210">
        <v>69.5</v>
      </c>
      <c r="C27" s="210">
        <v>66.8</v>
      </c>
      <c r="D27" s="212">
        <v>68.5</v>
      </c>
      <c r="E27" s="210">
        <v>71.099999999999994</v>
      </c>
      <c r="F27" s="210">
        <v>70.5</v>
      </c>
      <c r="G27" s="210">
        <v>68.3</v>
      </c>
      <c r="H27" s="210">
        <v>70.7</v>
      </c>
      <c r="I27" s="210">
        <v>56.8</v>
      </c>
      <c r="J27" s="210">
        <v>61.8</v>
      </c>
      <c r="K27" s="210">
        <v>65.3</v>
      </c>
      <c r="L27" s="210">
        <v>61</v>
      </c>
      <c r="M27" s="424">
        <v>63.6</v>
      </c>
      <c r="N27" s="425">
        <f t="shared" ref="N27:N29" si="0">SUM(B27:M27)</f>
        <v>793.89999999999986</v>
      </c>
      <c r="O27" s="212">
        <f>SUM(N27/N26)*100</f>
        <v>101.6777663934426</v>
      </c>
    </row>
    <row r="28" spans="1:35" ht="9.9499999999999993" customHeight="1">
      <c r="A28" s="10" t="s">
        <v>199</v>
      </c>
      <c r="B28" s="210">
        <v>53</v>
      </c>
      <c r="C28" s="210">
        <v>59</v>
      </c>
      <c r="D28" s="212">
        <v>64.400000000000006</v>
      </c>
      <c r="E28" s="210">
        <v>65.8</v>
      </c>
      <c r="F28" s="210">
        <v>67.099999999999994</v>
      </c>
      <c r="G28" s="210">
        <v>67.400000000000006</v>
      </c>
      <c r="H28" s="210">
        <v>70.099999999999994</v>
      </c>
      <c r="I28" s="210">
        <v>62.7</v>
      </c>
      <c r="J28" s="210">
        <v>66.900000000000006</v>
      </c>
      <c r="K28" s="210">
        <v>69.2</v>
      </c>
      <c r="L28" s="210">
        <v>67.400000000000006</v>
      </c>
      <c r="M28" s="424">
        <v>65</v>
      </c>
      <c r="N28" s="425">
        <f t="shared" si="0"/>
        <v>778</v>
      </c>
      <c r="O28" s="212">
        <f>SUM(N28/N27)*100</f>
        <v>97.997228870134791</v>
      </c>
    </row>
    <row r="29" spans="1:35" ht="9.9499999999999993" customHeight="1">
      <c r="A29" s="10" t="s">
        <v>205</v>
      </c>
      <c r="B29" s="210">
        <v>61.5</v>
      </c>
      <c r="C29" s="210">
        <v>63.9</v>
      </c>
      <c r="D29" s="212">
        <v>67.2</v>
      </c>
      <c r="E29" s="210">
        <v>66</v>
      </c>
      <c r="F29" s="210">
        <v>64.400000000000006</v>
      </c>
      <c r="G29" s="210">
        <v>68.099999999999994</v>
      </c>
      <c r="H29" s="212">
        <v>70</v>
      </c>
      <c r="I29" s="210">
        <v>62.7</v>
      </c>
      <c r="J29" s="210">
        <v>65.5</v>
      </c>
      <c r="K29" s="210">
        <v>65.2</v>
      </c>
      <c r="L29" s="210">
        <v>67.7</v>
      </c>
      <c r="M29" s="424">
        <v>68.3</v>
      </c>
      <c r="N29" s="425">
        <f t="shared" si="0"/>
        <v>790.50000000000011</v>
      </c>
      <c r="O29" s="212">
        <f>SUM(N29/N28)*100</f>
        <v>101.60668380462727</v>
      </c>
    </row>
    <row r="30" spans="1:35" ht="9.9499999999999993" customHeight="1">
      <c r="A30" s="10" t="s">
        <v>217</v>
      </c>
      <c r="B30" s="210">
        <v>62</v>
      </c>
      <c r="C30" s="210">
        <v>64.5</v>
      </c>
      <c r="D30" s="212">
        <v>73.8</v>
      </c>
      <c r="E30" s="210">
        <v>76.400000000000006</v>
      </c>
      <c r="F30" s="210">
        <v>79.2</v>
      </c>
      <c r="G30" s="210">
        <v>78.099999999999994</v>
      </c>
      <c r="H30" s="212">
        <v>77.5</v>
      </c>
      <c r="I30" s="210">
        <v>71.099999999999994</v>
      </c>
      <c r="J30" s="210">
        <v>75.7</v>
      </c>
      <c r="K30" s="210">
        <v>73.3</v>
      </c>
      <c r="L30" s="210">
        <v>72.900000000000006</v>
      </c>
      <c r="M30" s="424"/>
      <c r="N30" s="425"/>
      <c r="O30" s="212"/>
    </row>
    <row r="31" spans="1:35" s="1" customFormat="1" ht="9.9499999999999993" customHeight="1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10"/>
      <c r="B55" s="210" t="s">
        <v>90</v>
      </c>
      <c r="C55" s="210" t="s">
        <v>91</v>
      </c>
      <c r="D55" s="210" t="s">
        <v>92</v>
      </c>
      <c r="E55" s="210" t="s">
        <v>93</v>
      </c>
      <c r="F55" s="210" t="s">
        <v>94</v>
      </c>
      <c r="G55" s="210" t="s">
        <v>95</v>
      </c>
      <c r="H55" s="210" t="s">
        <v>96</v>
      </c>
      <c r="I55" s="210" t="s">
        <v>97</v>
      </c>
      <c r="J55" s="210" t="s">
        <v>98</v>
      </c>
      <c r="K55" s="210" t="s">
        <v>99</v>
      </c>
      <c r="L55" s="210" t="s">
        <v>100</v>
      </c>
      <c r="M55" s="211" t="s">
        <v>101</v>
      </c>
      <c r="N55" s="287" t="s">
        <v>155</v>
      </c>
      <c r="O55" s="213" t="s">
        <v>153</v>
      </c>
    </row>
    <row r="56" spans="1:27" ht="9.9499999999999993" customHeight="1">
      <c r="A56" s="10" t="s">
        <v>193</v>
      </c>
      <c r="B56" s="210">
        <v>101.1</v>
      </c>
      <c r="C56" s="210">
        <v>101.4</v>
      </c>
      <c r="D56" s="210">
        <v>103.6</v>
      </c>
      <c r="E56" s="210">
        <v>97.9</v>
      </c>
      <c r="F56" s="210">
        <v>99.7</v>
      </c>
      <c r="G56" s="210">
        <v>96.5</v>
      </c>
      <c r="H56" s="210">
        <v>92.1</v>
      </c>
      <c r="I56" s="210">
        <v>92.1</v>
      </c>
      <c r="J56" s="211">
        <v>93.6</v>
      </c>
      <c r="K56" s="210">
        <v>91.7</v>
      </c>
      <c r="L56" s="210">
        <v>91.5</v>
      </c>
      <c r="M56" s="211">
        <v>88.5</v>
      </c>
      <c r="N56" s="292">
        <f>SUM(B56:M56)/12</f>
        <v>95.808333333333351</v>
      </c>
      <c r="O56" s="212">
        <v>91.3</v>
      </c>
      <c r="P56" s="21"/>
      <c r="Q56" s="21"/>
    </row>
    <row r="57" spans="1:27" ht="9.9499999999999993" customHeight="1">
      <c r="A57" s="10" t="s">
        <v>196</v>
      </c>
      <c r="B57" s="210">
        <v>98.9</v>
      </c>
      <c r="C57" s="210">
        <v>103</v>
      </c>
      <c r="D57" s="210">
        <v>91.9</v>
      </c>
      <c r="E57" s="210">
        <v>96.6</v>
      </c>
      <c r="F57" s="210">
        <v>102.7</v>
      </c>
      <c r="G57" s="210">
        <v>102.7</v>
      </c>
      <c r="H57" s="210">
        <v>102.9</v>
      </c>
      <c r="I57" s="210">
        <v>100.3</v>
      </c>
      <c r="J57" s="211">
        <v>98.9</v>
      </c>
      <c r="K57" s="210">
        <v>98.9</v>
      </c>
      <c r="L57" s="210">
        <v>99.7</v>
      </c>
      <c r="M57" s="211">
        <v>97.9</v>
      </c>
      <c r="N57" s="292">
        <f t="shared" ref="N57:N59" si="1">SUM(B57:M57)/12</f>
        <v>99.533333333333317</v>
      </c>
      <c r="O57" s="212">
        <f>SUM(N57/N56)*100</f>
        <v>103.88797077498475</v>
      </c>
      <c r="P57" s="21"/>
      <c r="Q57" s="21"/>
    </row>
    <row r="58" spans="1:27" ht="9.9499999999999993" customHeight="1">
      <c r="A58" s="10" t="s">
        <v>199</v>
      </c>
      <c r="B58" s="210">
        <v>95.2</v>
      </c>
      <c r="C58" s="210">
        <v>98.2</v>
      </c>
      <c r="D58" s="210">
        <v>97.9</v>
      </c>
      <c r="E58" s="210">
        <v>98.3</v>
      </c>
      <c r="F58" s="210">
        <v>104.6</v>
      </c>
      <c r="G58" s="210">
        <v>101.1</v>
      </c>
      <c r="H58" s="210">
        <v>103</v>
      </c>
      <c r="I58" s="210">
        <v>100.1</v>
      </c>
      <c r="J58" s="211">
        <v>101.3</v>
      </c>
      <c r="K58" s="210">
        <v>101.7</v>
      </c>
      <c r="L58" s="210">
        <v>104</v>
      </c>
      <c r="M58" s="211">
        <v>103.1</v>
      </c>
      <c r="N58" s="292">
        <f t="shared" si="1"/>
        <v>100.70833333333333</v>
      </c>
      <c r="O58" s="212">
        <f>SUM(N58/N57)*100</f>
        <v>101.18050904219693</v>
      </c>
      <c r="P58" s="21"/>
      <c r="Q58" s="21"/>
    </row>
    <row r="59" spans="1:27" ht="10.5" customHeight="1">
      <c r="A59" s="10" t="s">
        <v>205</v>
      </c>
      <c r="B59" s="210">
        <v>110.5</v>
      </c>
      <c r="C59" s="210">
        <v>112.3</v>
      </c>
      <c r="D59" s="210">
        <v>111.4</v>
      </c>
      <c r="E59" s="210">
        <v>106.4</v>
      </c>
      <c r="F59" s="210">
        <v>108.4</v>
      </c>
      <c r="G59" s="210">
        <v>105.6</v>
      </c>
      <c r="H59" s="210">
        <v>105.1</v>
      </c>
      <c r="I59" s="210">
        <v>103.8</v>
      </c>
      <c r="J59" s="211">
        <v>105.3</v>
      </c>
      <c r="K59" s="210">
        <v>105.5</v>
      </c>
      <c r="L59" s="210">
        <v>106.6</v>
      </c>
      <c r="M59" s="211">
        <v>102.3</v>
      </c>
      <c r="N59" s="292">
        <f t="shared" si="1"/>
        <v>106.93333333333332</v>
      </c>
      <c r="O59" s="212">
        <f>SUM(N59/N58)*100</f>
        <v>106.18121638394705</v>
      </c>
      <c r="P59" s="21"/>
      <c r="Q59" s="21"/>
    </row>
    <row r="60" spans="1:27" ht="10.5" customHeight="1">
      <c r="A60" s="10" t="s">
        <v>217</v>
      </c>
      <c r="B60" s="210">
        <v>104.4</v>
      </c>
      <c r="C60" s="210">
        <v>104.4</v>
      </c>
      <c r="D60" s="210">
        <v>105.2</v>
      </c>
      <c r="E60" s="210">
        <v>107.2</v>
      </c>
      <c r="F60" s="210">
        <v>110.3</v>
      </c>
      <c r="G60" s="210">
        <v>111.5</v>
      </c>
      <c r="H60" s="210">
        <v>107.4</v>
      </c>
      <c r="I60" s="210">
        <v>107.8</v>
      </c>
      <c r="J60" s="211">
        <v>109.6</v>
      </c>
      <c r="K60" s="210">
        <v>111.2</v>
      </c>
      <c r="L60" s="210">
        <v>111.4</v>
      </c>
      <c r="M60" s="211"/>
      <c r="N60" s="292"/>
      <c r="O60" s="212"/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10"/>
      <c r="B85" s="210" t="s">
        <v>90</v>
      </c>
      <c r="C85" s="210" t="s">
        <v>91</v>
      </c>
      <c r="D85" s="210" t="s">
        <v>92</v>
      </c>
      <c r="E85" s="210" t="s">
        <v>93</v>
      </c>
      <c r="F85" s="210" t="s">
        <v>94</v>
      </c>
      <c r="G85" s="210" t="s">
        <v>95</v>
      </c>
      <c r="H85" s="210" t="s">
        <v>96</v>
      </c>
      <c r="I85" s="210" t="s">
        <v>97</v>
      </c>
      <c r="J85" s="210" t="s">
        <v>98</v>
      </c>
      <c r="K85" s="210" t="s">
        <v>99</v>
      </c>
      <c r="L85" s="210" t="s">
        <v>100</v>
      </c>
      <c r="M85" s="211" t="s">
        <v>101</v>
      </c>
      <c r="N85" s="287" t="s">
        <v>155</v>
      </c>
      <c r="O85" s="213" t="s">
        <v>153</v>
      </c>
    </row>
    <row r="86" spans="1:25" ht="9.9499999999999993" customHeight="1">
      <c r="A86" s="10" t="s">
        <v>193</v>
      </c>
      <c r="B86" s="210">
        <v>56.2</v>
      </c>
      <c r="C86" s="210">
        <v>58</v>
      </c>
      <c r="D86" s="210">
        <v>66.8</v>
      </c>
      <c r="E86" s="210">
        <v>71.8</v>
      </c>
      <c r="F86" s="210">
        <v>66.5</v>
      </c>
      <c r="G86" s="210">
        <v>69.8</v>
      </c>
      <c r="H86" s="210">
        <v>76.900000000000006</v>
      </c>
      <c r="I86" s="210">
        <v>68.7</v>
      </c>
      <c r="J86" s="211">
        <v>68.900000000000006</v>
      </c>
      <c r="K86" s="210">
        <v>70.3</v>
      </c>
      <c r="L86" s="210">
        <v>71.5</v>
      </c>
      <c r="M86" s="211">
        <v>72.900000000000006</v>
      </c>
      <c r="N86" s="292">
        <f t="shared" ref="N86:N87" si="2">SUM(B86:M86)/12</f>
        <v>68.191666666666663</v>
      </c>
      <c r="O86" s="212">
        <v>105.3</v>
      </c>
      <c r="P86" s="56"/>
      <c r="Q86" s="299"/>
      <c r="R86" s="56"/>
      <c r="S86" s="56"/>
      <c r="T86" s="56"/>
      <c r="U86" s="56"/>
      <c r="V86" s="56"/>
      <c r="W86" s="56"/>
      <c r="X86" s="56"/>
      <c r="Y86" s="215"/>
    </row>
    <row r="87" spans="1:25" ht="9.9499999999999993" customHeight="1">
      <c r="A87" s="10" t="s">
        <v>196</v>
      </c>
      <c r="B87" s="210">
        <v>68.599999999999994</v>
      </c>
      <c r="C87" s="210">
        <v>64.099999999999994</v>
      </c>
      <c r="D87" s="210">
        <v>75.900000000000006</v>
      </c>
      <c r="E87" s="210">
        <v>72.900000000000006</v>
      </c>
      <c r="F87" s="210">
        <v>68.5</v>
      </c>
      <c r="G87" s="210">
        <v>66.5</v>
      </c>
      <c r="H87" s="210">
        <v>68.599999999999994</v>
      </c>
      <c r="I87" s="210">
        <v>57.2</v>
      </c>
      <c r="J87" s="211">
        <v>62.8</v>
      </c>
      <c r="K87" s="210">
        <v>66</v>
      </c>
      <c r="L87" s="210">
        <v>61.1</v>
      </c>
      <c r="M87" s="211">
        <v>65.400000000000006</v>
      </c>
      <c r="N87" s="292">
        <f t="shared" si="2"/>
        <v>66.466666666666669</v>
      </c>
      <c r="O87" s="212">
        <f t="shared" ref="O87:O88" si="3">SUM(N87/N86)*100</f>
        <v>97.470365391665652</v>
      </c>
      <c r="P87" s="56"/>
      <c r="Q87" s="299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199</v>
      </c>
      <c r="B88" s="210">
        <v>56.3</v>
      </c>
      <c r="C88" s="210">
        <v>59.4</v>
      </c>
      <c r="D88" s="210">
        <v>65.8</v>
      </c>
      <c r="E88" s="210">
        <v>66.900000000000006</v>
      </c>
      <c r="F88" s="210">
        <v>63.1</v>
      </c>
      <c r="G88" s="210">
        <v>67.2</v>
      </c>
      <c r="H88" s="210">
        <v>67.8</v>
      </c>
      <c r="I88" s="210">
        <v>63.2</v>
      </c>
      <c r="J88" s="211">
        <v>65.900000000000006</v>
      </c>
      <c r="K88" s="210">
        <v>68</v>
      </c>
      <c r="L88" s="210">
        <v>64.5</v>
      </c>
      <c r="M88" s="211">
        <v>63.2</v>
      </c>
      <c r="N88" s="292">
        <f>SUM(B88:M88)/12</f>
        <v>64.275000000000006</v>
      </c>
      <c r="O88" s="212">
        <f t="shared" si="3"/>
        <v>96.702607823470416</v>
      </c>
      <c r="P88" s="56"/>
      <c r="Q88" s="299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205</v>
      </c>
      <c r="B89" s="210">
        <v>54.1</v>
      </c>
      <c r="C89" s="210">
        <v>56.5</v>
      </c>
      <c r="D89" s="210">
        <v>60.5</v>
      </c>
      <c r="E89" s="210">
        <v>62.9</v>
      </c>
      <c r="F89" s="210">
        <v>59</v>
      </c>
      <c r="G89" s="210">
        <v>65</v>
      </c>
      <c r="H89" s="210">
        <v>66.599999999999994</v>
      </c>
      <c r="I89" s="210">
        <v>60.7</v>
      </c>
      <c r="J89" s="211">
        <v>61.9</v>
      </c>
      <c r="K89" s="210">
        <v>61.7</v>
      </c>
      <c r="L89" s="210">
        <v>63.3</v>
      </c>
      <c r="M89" s="211">
        <v>67.400000000000006</v>
      </c>
      <c r="N89" s="292">
        <f>SUM(B89:M89)/12</f>
        <v>61.633333333333333</v>
      </c>
      <c r="O89" s="212">
        <f>SUM(N89/N88)*100</f>
        <v>95.890055750032403</v>
      </c>
      <c r="P89" s="56"/>
      <c r="Q89" s="299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217</v>
      </c>
      <c r="B90" s="210">
        <v>59</v>
      </c>
      <c r="C90" s="210">
        <v>61.8</v>
      </c>
      <c r="D90" s="210">
        <v>70</v>
      </c>
      <c r="E90" s="210">
        <v>71.099999999999994</v>
      </c>
      <c r="F90" s="210">
        <v>71.400000000000006</v>
      </c>
      <c r="G90" s="210">
        <v>69.900000000000006</v>
      </c>
      <c r="H90" s="210">
        <v>72.599999999999994</v>
      </c>
      <c r="I90" s="210">
        <v>65.900000000000006</v>
      </c>
      <c r="J90" s="211">
        <v>68.8</v>
      </c>
      <c r="K90" s="210">
        <v>65.7</v>
      </c>
      <c r="L90" s="210">
        <v>65.400000000000006</v>
      </c>
      <c r="M90" s="211"/>
      <c r="N90" s="292"/>
      <c r="O90" s="212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6"/>
      <c r="B91" s="216"/>
      <c r="C91" s="216"/>
      <c r="D91" s="216"/>
      <c r="E91" s="216"/>
      <c r="F91" s="216"/>
      <c r="G91" s="216"/>
      <c r="H91" s="216"/>
      <c r="I91" s="216"/>
      <c r="J91" s="216"/>
      <c r="K91" s="214"/>
      <c r="L91" s="216"/>
      <c r="M91" s="216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I56" sqref="I56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65" t="s">
        <v>231</v>
      </c>
      <c r="B1" s="566"/>
      <c r="C1" s="566"/>
      <c r="D1" s="566"/>
      <c r="E1" s="566"/>
      <c r="F1" s="566"/>
      <c r="G1" s="566"/>
      <c r="M1" s="20"/>
      <c r="N1" s="467" t="s">
        <v>217</v>
      </c>
      <c r="O1" s="155"/>
      <c r="P1" s="58"/>
      <c r="Q1" s="390" t="s">
        <v>205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6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8" t="s">
        <v>32</v>
      </c>
      <c r="J3" s="197">
        <v>111103</v>
      </c>
      <c r="K3" s="276">
        <v>1</v>
      </c>
      <c r="L3" s="5">
        <f>SUM(H3)</f>
        <v>26</v>
      </c>
      <c r="M3" s="228" t="s">
        <v>32</v>
      </c>
      <c r="N3" s="17">
        <f>SUM(J3)</f>
        <v>111103</v>
      </c>
      <c r="O3" s="5">
        <f>SUM(H3)</f>
        <v>26</v>
      </c>
      <c r="P3" s="228" t="s">
        <v>32</v>
      </c>
      <c r="Q3" s="277">
        <v>104027</v>
      </c>
    </row>
    <row r="4" spans="1:19" ht="13.5" customHeight="1">
      <c r="H4" s="119">
        <v>33</v>
      </c>
      <c r="I4" s="228" t="s">
        <v>0</v>
      </c>
      <c r="J4" s="307">
        <v>85985</v>
      </c>
      <c r="K4" s="276">
        <v>2</v>
      </c>
      <c r="L4" s="5">
        <f t="shared" ref="L4:L12" si="0">SUM(H4)</f>
        <v>33</v>
      </c>
      <c r="M4" s="228" t="s">
        <v>0</v>
      </c>
      <c r="N4" s="17">
        <f t="shared" ref="N4:N12" si="1">SUM(J4)</f>
        <v>85985</v>
      </c>
      <c r="O4" s="5">
        <f t="shared" ref="O4:O12" si="2">SUM(H4)</f>
        <v>33</v>
      </c>
      <c r="P4" s="228" t="s">
        <v>0</v>
      </c>
      <c r="Q4" s="125">
        <v>85294</v>
      </c>
    </row>
    <row r="5" spans="1:19" ht="13.5" customHeight="1">
      <c r="H5" s="119">
        <v>34</v>
      </c>
      <c r="I5" s="228" t="s">
        <v>1</v>
      </c>
      <c r="J5" s="307">
        <v>68286</v>
      </c>
      <c r="K5" s="276">
        <v>3</v>
      </c>
      <c r="L5" s="5">
        <f t="shared" si="0"/>
        <v>34</v>
      </c>
      <c r="M5" s="228" t="s">
        <v>1</v>
      </c>
      <c r="N5" s="17">
        <f t="shared" si="1"/>
        <v>68286</v>
      </c>
      <c r="O5" s="5">
        <f t="shared" si="2"/>
        <v>34</v>
      </c>
      <c r="P5" s="228" t="s">
        <v>3</v>
      </c>
      <c r="Q5" s="125">
        <v>57122</v>
      </c>
      <c r="S5" s="58"/>
    </row>
    <row r="6" spans="1:19" ht="13.5" customHeight="1">
      <c r="H6" s="119">
        <v>16</v>
      </c>
      <c r="I6" s="228" t="s">
        <v>3</v>
      </c>
      <c r="J6" s="17">
        <v>67441</v>
      </c>
      <c r="K6" s="276">
        <v>4</v>
      </c>
      <c r="L6" s="5">
        <f t="shared" si="0"/>
        <v>16</v>
      </c>
      <c r="M6" s="228" t="s">
        <v>3</v>
      </c>
      <c r="N6" s="17">
        <f t="shared" si="1"/>
        <v>67441</v>
      </c>
      <c r="O6" s="5">
        <f t="shared" si="2"/>
        <v>16</v>
      </c>
      <c r="P6" s="228" t="s">
        <v>1</v>
      </c>
      <c r="Q6" s="125">
        <v>67956</v>
      </c>
    </row>
    <row r="7" spans="1:19" ht="13.5" customHeight="1">
      <c r="H7" s="412">
        <v>40</v>
      </c>
      <c r="I7" s="229" t="s">
        <v>2</v>
      </c>
      <c r="J7" s="126">
        <v>63918</v>
      </c>
      <c r="K7" s="276">
        <v>5</v>
      </c>
      <c r="L7" s="5">
        <f t="shared" si="0"/>
        <v>40</v>
      </c>
      <c r="M7" s="229" t="s">
        <v>2</v>
      </c>
      <c r="N7" s="17">
        <f t="shared" si="1"/>
        <v>63918</v>
      </c>
      <c r="O7" s="5">
        <f t="shared" si="2"/>
        <v>40</v>
      </c>
      <c r="P7" s="229" t="s">
        <v>2</v>
      </c>
      <c r="Q7" s="125">
        <v>59677</v>
      </c>
    </row>
    <row r="8" spans="1:19" ht="13.5" customHeight="1">
      <c r="G8" s="1"/>
      <c r="H8" s="119">
        <v>13</v>
      </c>
      <c r="I8" s="228" t="s">
        <v>7</v>
      </c>
      <c r="J8" s="17">
        <v>58439</v>
      </c>
      <c r="K8" s="276">
        <v>6</v>
      </c>
      <c r="L8" s="5">
        <f t="shared" si="0"/>
        <v>13</v>
      </c>
      <c r="M8" s="228" t="s">
        <v>7</v>
      </c>
      <c r="N8" s="17">
        <f t="shared" si="1"/>
        <v>58439</v>
      </c>
      <c r="O8" s="5">
        <f t="shared" si="2"/>
        <v>13</v>
      </c>
      <c r="P8" s="228" t="s">
        <v>7</v>
      </c>
      <c r="Q8" s="125">
        <v>41446</v>
      </c>
    </row>
    <row r="9" spans="1:19" ht="13.5" customHeight="1">
      <c r="H9" s="198">
        <v>17</v>
      </c>
      <c r="I9" s="231" t="s">
        <v>23</v>
      </c>
      <c r="J9" s="17">
        <v>38808</v>
      </c>
      <c r="K9" s="276">
        <v>7</v>
      </c>
      <c r="L9" s="5">
        <f t="shared" si="0"/>
        <v>17</v>
      </c>
      <c r="M9" s="231" t="s">
        <v>23</v>
      </c>
      <c r="N9" s="17">
        <f t="shared" si="1"/>
        <v>38808</v>
      </c>
      <c r="O9" s="5">
        <f t="shared" si="2"/>
        <v>17</v>
      </c>
      <c r="P9" s="231" t="s">
        <v>23</v>
      </c>
      <c r="Q9" s="125">
        <v>23485</v>
      </c>
    </row>
    <row r="10" spans="1:19" ht="13.5" customHeight="1">
      <c r="G10" s="21"/>
      <c r="H10" s="119">
        <v>36</v>
      </c>
      <c r="I10" s="228" t="s">
        <v>5</v>
      </c>
      <c r="J10" s="17">
        <v>31731</v>
      </c>
      <c r="K10" s="276">
        <v>8</v>
      </c>
      <c r="L10" s="5">
        <f t="shared" si="0"/>
        <v>36</v>
      </c>
      <c r="M10" s="228" t="s">
        <v>5</v>
      </c>
      <c r="N10" s="17">
        <f t="shared" si="1"/>
        <v>31731</v>
      </c>
      <c r="O10" s="5">
        <f t="shared" si="2"/>
        <v>36</v>
      </c>
      <c r="P10" s="228" t="s">
        <v>5</v>
      </c>
      <c r="Q10" s="125">
        <v>34159</v>
      </c>
    </row>
    <row r="11" spans="1:19" ht="13.5" customHeight="1">
      <c r="H11" s="198">
        <v>38</v>
      </c>
      <c r="I11" s="231" t="s">
        <v>40</v>
      </c>
      <c r="J11" s="17">
        <v>29365</v>
      </c>
      <c r="K11" s="276">
        <v>9</v>
      </c>
      <c r="L11" s="5">
        <f t="shared" si="0"/>
        <v>38</v>
      </c>
      <c r="M11" s="231" t="s">
        <v>40</v>
      </c>
      <c r="N11" s="17">
        <f t="shared" si="1"/>
        <v>29365</v>
      </c>
      <c r="O11" s="5">
        <f t="shared" si="2"/>
        <v>38</v>
      </c>
      <c r="P11" s="231" t="s">
        <v>40</v>
      </c>
      <c r="Q11" s="125">
        <v>30278</v>
      </c>
    </row>
    <row r="12" spans="1:19" ht="13.5" customHeight="1" thickBot="1">
      <c r="H12" s="381">
        <v>24</v>
      </c>
      <c r="I12" s="473" t="s">
        <v>30</v>
      </c>
      <c r="J12" s="534">
        <v>28871</v>
      </c>
      <c r="K12" s="275">
        <v>10</v>
      </c>
      <c r="L12" s="5">
        <f t="shared" si="0"/>
        <v>24</v>
      </c>
      <c r="M12" s="473" t="s">
        <v>30</v>
      </c>
      <c r="N12" s="162">
        <f t="shared" si="1"/>
        <v>28871</v>
      </c>
      <c r="O12" s="18">
        <f t="shared" si="2"/>
        <v>24</v>
      </c>
      <c r="P12" s="473" t="s">
        <v>30</v>
      </c>
      <c r="Q12" s="278">
        <v>27423</v>
      </c>
    </row>
    <row r="13" spans="1:19" ht="13.5" customHeight="1" thickTop="1" thickBot="1">
      <c r="H13" s="170">
        <v>25</v>
      </c>
      <c r="I13" s="250" t="s">
        <v>31</v>
      </c>
      <c r="J13" s="533">
        <v>26555</v>
      </c>
      <c r="K13" s="147"/>
      <c r="L13" s="113"/>
      <c r="M13" s="232"/>
      <c r="N13" s="476">
        <f>SUM(J43)</f>
        <v>729030</v>
      </c>
      <c r="O13" s="5"/>
      <c r="P13" s="380" t="s">
        <v>189</v>
      </c>
      <c r="Q13" s="280">
        <v>677153</v>
      </c>
    </row>
    <row r="14" spans="1:19" ht="13.5" customHeight="1">
      <c r="B14" s="24"/>
      <c r="H14" s="119">
        <v>31</v>
      </c>
      <c r="I14" s="228" t="s">
        <v>129</v>
      </c>
      <c r="J14" s="17">
        <v>17935</v>
      </c>
      <c r="K14" s="147"/>
      <c r="L14" s="31"/>
      <c r="N14" t="s">
        <v>67</v>
      </c>
      <c r="O14"/>
    </row>
    <row r="15" spans="1:19" ht="13.5" customHeight="1">
      <c r="H15" s="119">
        <v>2</v>
      </c>
      <c r="I15" s="228" t="s">
        <v>6</v>
      </c>
      <c r="J15" s="17">
        <v>16211</v>
      </c>
      <c r="K15" s="147"/>
      <c r="L15" s="31"/>
      <c r="M15" s="1" t="s">
        <v>218</v>
      </c>
      <c r="N15" s="19"/>
      <c r="O15"/>
      <c r="P15" s="467" t="s">
        <v>219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21</v>
      </c>
      <c r="I16" s="468" t="s">
        <v>201</v>
      </c>
      <c r="J16" s="17">
        <v>11584</v>
      </c>
      <c r="K16" s="147"/>
      <c r="L16" s="5">
        <f>SUM(L3)</f>
        <v>26</v>
      </c>
      <c r="M16" s="17">
        <f>SUM(N3)</f>
        <v>111103</v>
      </c>
      <c r="N16" s="228" t="s">
        <v>32</v>
      </c>
      <c r="O16" s="5">
        <f>SUM(O3)</f>
        <v>26</v>
      </c>
      <c r="P16" s="17">
        <f>SUM(M16)</f>
        <v>111103</v>
      </c>
      <c r="Q16" s="385">
        <v>109159</v>
      </c>
      <c r="R16" s="114"/>
    </row>
    <row r="17" spans="2:20" ht="13.5" customHeight="1">
      <c r="B17" s="1"/>
      <c r="C17" s="19"/>
      <c r="D17" s="1"/>
      <c r="E17" s="22"/>
      <c r="F17" s="1"/>
      <c r="H17" s="119">
        <v>9</v>
      </c>
      <c r="I17" s="468" t="s">
        <v>214</v>
      </c>
      <c r="J17" s="197">
        <v>10038</v>
      </c>
      <c r="K17" s="147"/>
      <c r="L17" s="5">
        <f t="shared" ref="L17:L25" si="3">SUM(L4)</f>
        <v>33</v>
      </c>
      <c r="M17" s="17">
        <f t="shared" ref="M17:M25" si="4">SUM(N4)</f>
        <v>85985</v>
      </c>
      <c r="N17" s="228" t="s">
        <v>0</v>
      </c>
      <c r="O17" s="5">
        <f t="shared" ref="O17:O25" si="5">SUM(O4)</f>
        <v>33</v>
      </c>
      <c r="P17" s="17">
        <f t="shared" ref="P17:P25" si="6">SUM(M17)</f>
        <v>85985</v>
      </c>
      <c r="Q17" s="386">
        <v>98156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14</v>
      </c>
      <c r="I18" s="228" t="s">
        <v>21</v>
      </c>
      <c r="J18" s="197">
        <v>9831</v>
      </c>
      <c r="K18" s="147"/>
      <c r="L18" s="5">
        <f t="shared" si="3"/>
        <v>34</v>
      </c>
      <c r="M18" s="17">
        <f t="shared" si="4"/>
        <v>68286</v>
      </c>
      <c r="N18" s="228" t="s">
        <v>1</v>
      </c>
      <c r="O18" s="5">
        <f t="shared" si="5"/>
        <v>34</v>
      </c>
      <c r="P18" s="17">
        <f t="shared" si="6"/>
        <v>68286</v>
      </c>
      <c r="Q18" s="386">
        <v>64036</v>
      </c>
      <c r="R18" s="114"/>
      <c r="S18" s="160"/>
    </row>
    <row r="19" spans="2:20" ht="13.5" customHeight="1">
      <c r="B19" s="1"/>
      <c r="C19" s="19"/>
      <c r="D19" s="1"/>
      <c r="E19" s="22"/>
      <c r="F19" s="1"/>
      <c r="G19" s="517"/>
      <c r="H19" s="119">
        <v>15</v>
      </c>
      <c r="I19" s="228" t="s">
        <v>22</v>
      </c>
      <c r="J19" s="17">
        <v>9115</v>
      </c>
      <c r="L19" s="5">
        <f t="shared" si="3"/>
        <v>16</v>
      </c>
      <c r="M19" s="17">
        <f t="shared" si="4"/>
        <v>67441</v>
      </c>
      <c r="N19" s="228" t="s">
        <v>3</v>
      </c>
      <c r="O19" s="5">
        <f t="shared" si="5"/>
        <v>16</v>
      </c>
      <c r="P19" s="17">
        <f t="shared" si="6"/>
        <v>67441</v>
      </c>
      <c r="Q19" s="386">
        <v>71948</v>
      </c>
      <c r="R19" s="114"/>
      <c r="S19" s="179"/>
    </row>
    <row r="20" spans="2:20" ht="13.5" customHeight="1">
      <c r="B20" s="23"/>
      <c r="C20" s="19"/>
      <c r="D20" s="1"/>
      <c r="E20" s="22"/>
      <c r="F20" s="1"/>
      <c r="H20" s="119">
        <v>37</v>
      </c>
      <c r="I20" s="228" t="s">
        <v>39</v>
      </c>
      <c r="J20" s="17">
        <v>7835</v>
      </c>
      <c r="L20" s="5">
        <f t="shared" si="3"/>
        <v>40</v>
      </c>
      <c r="M20" s="17">
        <f t="shared" si="4"/>
        <v>63918</v>
      </c>
      <c r="N20" s="229" t="s">
        <v>2</v>
      </c>
      <c r="O20" s="5">
        <f t="shared" si="5"/>
        <v>40</v>
      </c>
      <c r="P20" s="17">
        <f t="shared" si="6"/>
        <v>63918</v>
      </c>
      <c r="Q20" s="386">
        <v>63672</v>
      </c>
      <c r="R20" s="114"/>
      <c r="S20" s="179"/>
    </row>
    <row r="21" spans="2:20" ht="13.5" customHeight="1">
      <c r="B21" s="23"/>
      <c r="C21" s="19"/>
      <c r="D21" s="1"/>
      <c r="E21" s="22"/>
      <c r="F21" s="1"/>
      <c r="H21" s="119">
        <v>11</v>
      </c>
      <c r="I21" s="228" t="s">
        <v>19</v>
      </c>
      <c r="J21" s="17">
        <v>7092</v>
      </c>
      <c r="L21" s="5">
        <f t="shared" si="3"/>
        <v>13</v>
      </c>
      <c r="M21" s="17">
        <f t="shared" si="4"/>
        <v>58439</v>
      </c>
      <c r="N21" s="228" t="s">
        <v>7</v>
      </c>
      <c r="O21" s="5">
        <f t="shared" si="5"/>
        <v>13</v>
      </c>
      <c r="P21" s="17">
        <f t="shared" si="6"/>
        <v>58439</v>
      </c>
      <c r="Q21" s="386">
        <v>42597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1</v>
      </c>
      <c r="I22" s="228" t="s">
        <v>4</v>
      </c>
      <c r="J22" s="17">
        <v>5418</v>
      </c>
      <c r="K22" s="19"/>
      <c r="L22" s="5">
        <f t="shared" si="3"/>
        <v>17</v>
      </c>
      <c r="M22" s="17">
        <f t="shared" si="4"/>
        <v>38808</v>
      </c>
      <c r="N22" s="231" t="s">
        <v>23</v>
      </c>
      <c r="O22" s="5">
        <f t="shared" si="5"/>
        <v>17</v>
      </c>
      <c r="P22" s="17">
        <f t="shared" si="6"/>
        <v>38808</v>
      </c>
      <c r="Q22" s="386">
        <v>32359</v>
      </c>
      <c r="R22" s="114"/>
    </row>
    <row r="23" spans="2:20" ht="13.5" customHeight="1">
      <c r="B23" s="23"/>
      <c r="C23" s="19"/>
      <c r="D23" s="1"/>
      <c r="E23" s="22"/>
      <c r="F23" s="1"/>
      <c r="H23" s="119">
        <v>30</v>
      </c>
      <c r="I23" s="228" t="s">
        <v>35</v>
      </c>
      <c r="J23" s="17">
        <v>3648</v>
      </c>
      <c r="K23" s="19"/>
      <c r="L23" s="5">
        <f t="shared" si="3"/>
        <v>36</v>
      </c>
      <c r="M23" s="17">
        <f t="shared" si="4"/>
        <v>31731</v>
      </c>
      <c r="N23" s="228" t="s">
        <v>5</v>
      </c>
      <c r="O23" s="5">
        <f t="shared" si="5"/>
        <v>36</v>
      </c>
      <c r="P23" s="17">
        <f t="shared" si="6"/>
        <v>31731</v>
      </c>
      <c r="Q23" s="386">
        <v>31755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35</v>
      </c>
      <c r="I24" s="228" t="s">
        <v>38</v>
      </c>
      <c r="J24" s="307">
        <v>2780</v>
      </c>
      <c r="K24" s="19"/>
      <c r="L24" s="5">
        <f t="shared" si="3"/>
        <v>38</v>
      </c>
      <c r="M24" s="17">
        <f t="shared" si="4"/>
        <v>29365</v>
      </c>
      <c r="N24" s="231" t="s">
        <v>40</v>
      </c>
      <c r="O24" s="5">
        <f t="shared" si="5"/>
        <v>38</v>
      </c>
      <c r="P24" s="17">
        <f t="shared" si="6"/>
        <v>29365</v>
      </c>
      <c r="Q24" s="386">
        <v>29265</v>
      </c>
      <c r="R24" s="114"/>
      <c r="S24" s="160"/>
    </row>
    <row r="25" spans="2:20" ht="13.5" customHeight="1" thickBot="1">
      <c r="B25" s="1"/>
      <c r="C25" s="19"/>
      <c r="D25" s="1"/>
      <c r="E25" s="22"/>
      <c r="F25" s="1"/>
      <c r="H25" s="119">
        <v>12</v>
      </c>
      <c r="I25" s="228" t="s">
        <v>20</v>
      </c>
      <c r="J25" s="307">
        <v>2710</v>
      </c>
      <c r="K25" s="19"/>
      <c r="L25" s="18">
        <f t="shared" si="3"/>
        <v>24</v>
      </c>
      <c r="M25" s="162">
        <f t="shared" si="4"/>
        <v>28871</v>
      </c>
      <c r="N25" s="473" t="s">
        <v>30</v>
      </c>
      <c r="O25" s="18">
        <f t="shared" si="5"/>
        <v>24</v>
      </c>
      <c r="P25" s="162">
        <f t="shared" si="6"/>
        <v>28871</v>
      </c>
      <c r="Q25" s="387">
        <v>27841</v>
      </c>
      <c r="R25" s="182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18</v>
      </c>
      <c r="I26" s="228" t="s">
        <v>24</v>
      </c>
      <c r="J26" s="17">
        <v>2240</v>
      </c>
      <c r="K26" s="19"/>
      <c r="L26" s="163"/>
      <c r="M26" s="230">
        <f>SUM(J43-(M16+M17+M18+M19+M20+M21+M22+M23+M24+M25))</f>
        <v>145083</v>
      </c>
      <c r="N26" s="308" t="s">
        <v>47</v>
      </c>
      <c r="O26" s="164"/>
      <c r="P26" s="230">
        <f>SUM(M26)</f>
        <v>145083</v>
      </c>
      <c r="Q26" s="230"/>
      <c r="R26" s="251">
        <v>732902</v>
      </c>
      <c r="T26" s="33"/>
    </row>
    <row r="27" spans="2:20" ht="13.5" customHeight="1">
      <c r="H27" s="119">
        <v>39</v>
      </c>
      <c r="I27" s="228" t="s">
        <v>41</v>
      </c>
      <c r="J27" s="17">
        <v>1957</v>
      </c>
      <c r="K27" s="19"/>
      <c r="M27" s="58" t="s">
        <v>206</v>
      </c>
      <c r="N27" s="58"/>
      <c r="O27" s="155"/>
      <c r="P27" s="156" t="s">
        <v>207</v>
      </c>
    </row>
    <row r="28" spans="2:20" ht="13.5" customHeight="1">
      <c r="H28" s="119">
        <v>3</v>
      </c>
      <c r="I28" s="228" t="s">
        <v>12</v>
      </c>
      <c r="J28" s="17">
        <v>1880</v>
      </c>
      <c r="K28" s="19"/>
      <c r="M28" s="125">
        <f t="shared" ref="M28:M37" si="7">SUM(Q3)</f>
        <v>104027</v>
      </c>
      <c r="N28" s="228" t="s">
        <v>32</v>
      </c>
      <c r="O28" s="5">
        <f>SUM(L3)</f>
        <v>26</v>
      </c>
      <c r="P28" s="125">
        <f t="shared" ref="P28:P37" si="8">SUM(Q3)</f>
        <v>104027</v>
      </c>
    </row>
    <row r="29" spans="2:20" ht="13.5" customHeight="1">
      <c r="H29" s="119">
        <v>27</v>
      </c>
      <c r="I29" s="228" t="s">
        <v>33</v>
      </c>
      <c r="J29" s="307">
        <v>1789</v>
      </c>
      <c r="K29" s="19"/>
      <c r="M29" s="125">
        <f t="shared" si="7"/>
        <v>85294</v>
      </c>
      <c r="N29" s="228" t="s">
        <v>0</v>
      </c>
      <c r="O29" s="5">
        <f t="shared" ref="O29:O37" si="9">SUM(L4)</f>
        <v>33</v>
      </c>
      <c r="P29" s="125">
        <f t="shared" si="8"/>
        <v>85294</v>
      </c>
    </row>
    <row r="30" spans="2:20" ht="13.5" customHeight="1">
      <c r="H30" s="119">
        <v>22</v>
      </c>
      <c r="I30" s="228" t="s">
        <v>28</v>
      </c>
      <c r="J30" s="17">
        <v>1729</v>
      </c>
      <c r="K30" s="19"/>
      <c r="M30" s="125">
        <f t="shared" si="7"/>
        <v>57122</v>
      </c>
      <c r="N30" s="228" t="s">
        <v>1</v>
      </c>
      <c r="O30" s="5">
        <f t="shared" si="9"/>
        <v>34</v>
      </c>
      <c r="P30" s="125">
        <f t="shared" si="8"/>
        <v>57122</v>
      </c>
    </row>
    <row r="31" spans="2:20" ht="13.5" customHeight="1">
      <c r="H31" s="119">
        <v>29</v>
      </c>
      <c r="I31" s="228" t="s">
        <v>118</v>
      </c>
      <c r="J31" s="17">
        <v>1151</v>
      </c>
      <c r="K31" s="19"/>
      <c r="M31" s="125">
        <f t="shared" si="7"/>
        <v>67956</v>
      </c>
      <c r="N31" s="228" t="s">
        <v>3</v>
      </c>
      <c r="O31" s="5">
        <f t="shared" si="9"/>
        <v>16</v>
      </c>
      <c r="P31" s="125">
        <f t="shared" si="8"/>
        <v>67956</v>
      </c>
    </row>
    <row r="32" spans="2:20" ht="13.5" customHeight="1">
      <c r="H32" s="119">
        <v>4</v>
      </c>
      <c r="I32" s="228" t="s">
        <v>13</v>
      </c>
      <c r="J32" s="17">
        <v>973</v>
      </c>
      <c r="K32" s="19"/>
      <c r="M32" s="125">
        <f t="shared" si="7"/>
        <v>59677</v>
      </c>
      <c r="N32" s="229" t="s">
        <v>2</v>
      </c>
      <c r="O32" s="5">
        <f t="shared" si="9"/>
        <v>40</v>
      </c>
      <c r="P32" s="125">
        <f t="shared" si="8"/>
        <v>59677</v>
      </c>
      <c r="S32" s="14"/>
    </row>
    <row r="33" spans="7:21" ht="13.5" customHeight="1">
      <c r="H33" s="119">
        <v>6</v>
      </c>
      <c r="I33" s="228" t="s">
        <v>15</v>
      </c>
      <c r="J33" s="17">
        <v>663</v>
      </c>
      <c r="K33" s="19"/>
      <c r="M33" s="125">
        <f t="shared" si="7"/>
        <v>41446</v>
      </c>
      <c r="N33" s="228" t="s">
        <v>7</v>
      </c>
      <c r="O33" s="5">
        <f t="shared" si="9"/>
        <v>13</v>
      </c>
      <c r="P33" s="125">
        <f t="shared" si="8"/>
        <v>41446</v>
      </c>
      <c r="S33" s="33"/>
      <c r="T33" s="33"/>
    </row>
    <row r="34" spans="7:21" ht="13.5" customHeight="1">
      <c r="H34" s="119">
        <v>10</v>
      </c>
      <c r="I34" s="228" t="s">
        <v>18</v>
      </c>
      <c r="J34" s="17">
        <v>518</v>
      </c>
      <c r="K34" s="19"/>
      <c r="M34" s="125">
        <f t="shared" si="7"/>
        <v>23485</v>
      </c>
      <c r="N34" s="231" t="s">
        <v>23</v>
      </c>
      <c r="O34" s="5">
        <f t="shared" si="9"/>
        <v>17</v>
      </c>
      <c r="P34" s="125">
        <f t="shared" si="8"/>
        <v>23485</v>
      </c>
      <c r="S34" s="33"/>
      <c r="T34" s="33"/>
    </row>
    <row r="35" spans="7:21" ht="13.5" customHeight="1">
      <c r="H35" s="119">
        <v>32</v>
      </c>
      <c r="I35" s="228" t="s">
        <v>37</v>
      </c>
      <c r="J35" s="197">
        <v>376</v>
      </c>
      <c r="K35" s="19"/>
      <c r="M35" s="125">
        <f t="shared" si="7"/>
        <v>34159</v>
      </c>
      <c r="N35" s="228" t="s">
        <v>5</v>
      </c>
      <c r="O35" s="5">
        <f t="shared" si="9"/>
        <v>36</v>
      </c>
      <c r="P35" s="125">
        <f t="shared" si="8"/>
        <v>34159</v>
      </c>
      <c r="S35" s="33"/>
    </row>
    <row r="36" spans="7:21" ht="13.5" customHeight="1">
      <c r="H36" s="119">
        <v>23</v>
      </c>
      <c r="I36" s="228" t="s">
        <v>29</v>
      </c>
      <c r="J36" s="17">
        <v>343</v>
      </c>
      <c r="K36" s="19"/>
      <c r="M36" s="125">
        <f t="shared" si="7"/>
        <v>30278</v>
      </c>
      <c r="N36" s="231" t="s">
        <v>40</v>
      </c>
      <c r="O36" s="5">
        <f t="shared" si="9"/>
        <v>38</v>
      </c>
      <c r="P36" s="125">
        <f t="shared" si="8"/>
        <v>30278</v>
      </c>
      <c r="S36" s="33"/>
    </row>
    <row r="37" spans="7:21" ht="13.5" customHeight="1" thickBot="1">
      <c r="H37" s="119">
        <v>19</v>
      </c>
      <c r="I37" s="228" t="s">
        <v>25</v>
      </c>
      <c r="J37" s="17">
        <v>296</v>
      </c>
      <c r="K37" s="19"/>
      <c r="M37" s="161">
        <f t="shared" si="7"/>
        <v>27423</v>
      </c>
      <c r="N37" s="473" t="s">
        <v>30</v>
      </c>
      <c r="O37" s="18">
        <f t="shared" si="9"/>
        <v>24</v>
      </c>
      <c r="P37" s="161">
        <f t="shared" si="8"/>
        <v>27423</v>
      </c>
      <c r="S37" s="33"/>
    </row>
    <row r="38" spans="7:21" ht="13.5" customHeight="1" thickTop="1">
      <c r="G38" s="517"/>
      <c r="H38" s="119">
        <v>28</v>
      </c>
      <c r="I38" s="228" t="s">
        <v>34</v>
      </c>
      <c r="J38" s="17">
        <v>205</v>
      </c>
      <c r="K38" s="19"/>
      <c r="M38" s="484">
        <f>SUM(Q13-(Q3+Q4+Q5+Q6+Q7+Q8+Q9+Q10+Q11+Q12))</f>
        <v>146286</v>
      </c>
      <c r="N38" s="485" t="s">
        <v>210</v>
      </c>
      <c r="O38" s="486"/>
      <c r="P38" s="487">
        <f>SUM(M38)</f>
        <v>146286</v>
      </c>
      <c r="U38" s="33"/>
    </row>
    <row r="39" spans="7:21" ht="13.5" customHeight="1">
      <c r="H39" s="119">
        <v>20</v>
      </c>
      <c r="I39" s="228" t="s">
        <v>26</v>
      </c>
      <c r="J39" s="307">
        <v>122</v>
      </c>
      <c r="K39" s="19"/>
      <c r="P39" s="33"/>
    </row>
    <row r="40" spans="7:21" ht="13.5" customHeight="1">
      <c r="H40" s="119">
        <v>5</v>
      </c>
      <c r="I40" s="228" t="s">
        <v>14</v>
      </c>
      <c r="J40" s="17">
        <v>89</v>
      </c>
      <c r="K40" s="19"/>
    </row>
    <row r="41" spans="7:21" ht="13.5" customHeight="1">
      <c r="H41" s="119">
        <v>7</v>
      </c>
      <c r="I41" s="228" t="s">
        <v>16</v>
      </c>
      <c r="J41" s="17">
        <v>0</v>
      </c>
      <c r="K41" s="19"/>
    </row>
    <row r="42" spans="7:21" ht="13.5" customHeight="1" thickBot="1">
      <c r="H42" s="198">
        <v>8</v>
      </c>
      <c r="I42" s="231" t="s">
        <v>17</v>
      </c>
      <c r="J42" s="162">
        <v>0</v>
      </c>
      <c r="K42" s="19"/>
    </row>
    <row r="43" spans="7:21" ht="13.5" customHeight="1" thickTop="1">
      <c r="H43" s="163"/>
      <c r="I43" s="407" t="s">
        <v>112</v>
      </c>
      <c r="J43" s="408">
        <f>SUM(J3:J42)</f>
        <v>729030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217</v>
      </c>
      <c r="D52" s="12" t="s">
        <v>205</v>
      </c>
      <c r="E52" s="29" t="s">
        <v>45</v>
      </c>
      <c r="F52" s="28" t="s">
        <v>44</v>
      </c>
      <c r="G52" s="28" t="s">
        <v>42</v>
      </c>
      <c r="I52" s="227"/>
    </row>
    <row r="53" spans="1:16" ht="13.5" customHeight="1">
      <c r="A53" s="13">
        <v>1</v>
      </c>
      <c r="B53" s="228" t="s">
        <v>32</v>
      </c>
      <c r="C53" s="17">
        <f t="shared" ref="C53:C62" si="10">SUM(J3)</f>
        <v>111103</v>
      </c>
      <c r="D53" s="126">
        <f t="shared" ref="D53:D63" si="11">SUM(Q3)</f>
        <v>104027</v>
      </c>
      <c r="E53" s="123">
        <f t="shared" ref="E53:E62" si="12">SUM(P16/Q16*100)</f>
        <v>101.78088842880568</v>
      </c>
      <c r="F53" s="25">
        <f t="shared" ref="F53:F63" si="13">SUM(C53/D53*100)</f>
        <v>106.80208022917128</v>
      </c>
      <c r="G53" s="26"/>
      <c r="I53" s="227"/>
    </row>
    <row r="54" spans="1:16" ht="13.5" customHeight="1">
      <c r="A54" s="13">
        <v>2</v>
      </c>
      <c r="B54" s="228" t="s">
        <v>0</v>
      </c>
      <c r="C54" s="17">
        <f t="shared" si="10"/>
        <v>85985</v>
      </c>
      <c r="D54" s="126">
        <f t="shared" si="11"/>
        <v>85294</v>
      </c>
      <c r="E54" s="123">
        <f t="shared" si="12"/>
        <v>87.600350462529036</v>
      </c>
      <c r="F54" s="25">
        <f t="shared" si="13"/>
        <v>100.81013904846765</v>
      </c>
      <c r="G54" s="26"/>
      <c r="I54" s="227"/>
    </row>
    <row r="55" spans="1:16" ht="13.5" customHeight="1">
      <c r="A55" s="13">
        <v>3</v>
      </c>
      <c r="B55" s="228" t="s">
        <v>1</v>
      </c>
      <c r="C55" s="17">
        <f t="shared" si="10"/>
        <v>68286</v>
      </c>
      <c r="D55" s="126">
        <f t="shared" si="11"/>
        <v>57122</v>
      </c>
      <c r="E55" s="123">
        <f t="shared" si="12"/>
        <v>106.63689174839152</v>
      </c>
      <c r="F55" s="25">
        <f t="shared" si="13"/>
        <v>119.54413360876718</v>
      </c>
      <c r="G55" s="26"/>
      <c r="I55" s="227"/>
    </row>
    <row r="56" spans="1:16" ht="13.5" customHeight="1">
      <c r="A56" s="13">
        <v>4</v>
      </c>
      <c r="B56" s="228" t="s">
        <v>3</v>
      </c>
      <c r="C56" s="17">
        <f t="shared" si="10"/>
        <v>67441</v>
      </c>
      <c r="D56" s="126">
        <f t="shared" si="11"/>
        <v>67956</v>
      </c>
      <c r="E56" s="123">
        <f t="shared" si="12"/>
        <v>93.73575359982209</v>
      </c>
      <c r="F56" s="25">
        <f t="shared" si="13"/>
        <v>99.242156689622689</v>
      </c>
      <c r="G56" s="26"/>
      <c r="I56" s="227"/>
    </row>
    <row r="57" spans="1:16" ht="13.5" customHeight="1">
      <c r="A57" s="13">
        <v>5</v>
      </c>
      <c r="B57" s="229" t="s">
        <v>2</v>
      </c>
      <c r="C57" s="17">
        <f t="shared" si="10"/>
        <v>63918</v>
      </c>
      <c r="D57" s="126">
        <f t="shared" si="11"/>
        <v>59677</v>
      </c>
      <c r="E57" s="123">
        <f t="shared" si="12"/>
        <v>100.38635506973237</v>
      </c>
      <c r="F57" s="25">
        <f t="shared" si="13"/>
        <v>107.10659047874391</v>
      </c>
      <c r="G57" s="26"/>
      <c r="I57" s="227"/>
      <c r="P57" s="33"/>
    </row>
    <row r="58" spans="1:16" ht="13.5" customHeight="1">
      <c r="A58" s="13">
        <v>6</v>
      </c>
      <c r="B58" s="228" t="s">
        <v>7</v>
      </c>
      <c r="C58" s="17">
        <f t="shared" si="10"/>
        <v>58439</v>
      </c>
      <c r="D58" s="126">
        <f t="shared" si="11"/>
        <v>41446</v>
      </c>
      <c r="E58" s="123">
        <f t="shared" si="12"/>
        <v>137.19041247036176</v>
      </c>
      <c r="F58" s="25">
        <f t="shared" si="13"/>
        <v>141.00033778893018</v>
      </c>
      <c r="G58" s="26"/>
    </row>
    <row r="59" spans="1:16" ht="13.5" customHeight="1">
      <c r="A59" s="13">
        <v>7</v>
      </c>
      <c r="B59" s="231" t="s">
        <v>23</v>
      </c>
      <c r="C59" s="17">
        <f t="shared" si="10"/>
        <v>38808</v>
      </c>
      <c r="D59" s="126">
        <f t="shared" si="11"/>
        <v>23485</v>
      </c>
      <c r="E59" s="123">
        <f t="shared" si="12"/>
        <v>119.92954046787601</v>
      </c>
      <c r="F59" s="25">
        <f t="shared" si="13"/>
        <v>165.24590163934428</v>
      </c>
      <c r="G59" s="26"/>
    </row>
    <row r="60" spans="1:16" ht="13.5" customHeight="1">
      <c r="A60" s="13">
        <v>8</v>
      </c>
      <c r="B60" s="228" t="s">
        <v>5</v>
      </c>
      <c r="C60" s="17">
        <f t="shared" si="10"/>
        <v>31731</v>
      </c>
      <c r="D60" s="126">
        <f t="shared" si="11"/>
        <v>34159</v>
      </c>
      <c r="E60" s="123">
        <f t="shared" si="12"/>
        <v>99.924421350968345</v>
      </c>
      <c r="F60" s="25">
        <f t="shared" si="13"/>
        <v>92.892063584999562</v>
      </c>
      <c r="G60" s="26"/>
    </row>
    <row r="61" spans="1:16" ht="13.5" customHeight="1">
      <c r="A61" s="13">
        <v>9</v>
      </c>
      <c r="B61" s="231" t="s">
        <v>40</v>
      </c>
      <c r="C61" s="17">
        <f t="shared" si="10"/>
        <v>29365</v>
      </c>
      <c r="D61" s="126">
        <f t="shared" si="11"/>
        <v>30278</v>
      </c>
      <c r="E61" s="123">
        <f t="shared" si="12"/>
        <v>100.34170510849137</v>
      </c>
      <c r="F61" s="25">
        <f t="shared" si="13"/>
        <v>96.984609287271283</v>
      </c>
      <c r="G61" s="26"/>
    </row>
    <row r="62" spans="1:16" ht="13.5" customHeight="1" thickBot="1">
      <c r="A62" s="183">
        <v>10</v>
      </c>
      <c r="B62" s="473" t="s">
        <v>30</v>
      </c>
      <c r="C62" s="162">
        <f t="shared" si="10"/>
        <v>28871</v>
      </c>
      <c r="D62" s="184">
        <f t="shared" si="11"/>
        <v>27423</v>
      </c>
      <c r="E62" s="185">
        <f t="shared" si="12"/>
        <v>103.69957975647426</v>
      </c>
      <c r="F62" s="186">
        <f t="shared" si="13"/>
        <v>105.28023921525727</v>
      </c>
      <c r="G62" s="187"/>
    </row>
    <row r="63" spans="1:16" ht="13.5" customHeight="1" thickTop="1">
      <c r="A63" s="163"/>
      <c r="B63" s="188" t="s">
        <v>83</v>
      </c>
      <c r="C63" s="189">
        <f>SUM(J43)</f>
        <v>729030</v>
      </c>
      <c r="D63" s="189">
        <f t="shared" si="11"/>
        <v>677153</v>
      </c>
      <c r="E63" s="190">
        <f>SUM(C63/R26*100)</f>
        <v>99.471689257226743</v>
      </c>
      <c r="F63" s="191">
        <f t="shared" si="13"/>
        <v>107.66104558349443</v>
      </c>
      <c r="G63" s="163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H55" sqref="H55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60" t="s">
        <v>217</v>
      </c>
      <c r="I2" s="119"/>
      <c r="J2" s="262" t="s">
        <v>126</v>
      </c>
      <c r="K2" s="5"/>
      <c r="L2" s="416" t="s">
        <v>205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52" t="s">
        <v>123</v>
      </c>
      <c r="I3" s="119"/>
      <c r="J3" s="206" t="s">
        <v>124</v>
      </c>
      <c r="K3" s="5"/>
      <c r="L3" s="416" t="s">
        <v>123</v>
      </c>
      <c r="M3" s="1"/>
      <c r="N3" s="129"/>
      <c r="O3" s="129"/>
      <c r="S3" s="31"/>
      <c r="T3" s="31"/>
      <c r="U3" s="31"/>
    </row>
    <row r="4" spans="8:30">
      <c r="H4" s="52">
        <v>20106</v>
      </c>
      <c r="I4" s="119">
        <v>26</v>
      </c>
      <c r="J4" s="228" t="s">
        <v>32</v>
      </c>
      <c r="K4" s="165">
        <f>SUM(I4)</f>
        <v>26</v>
      </c>
      <c r="L4" s="433">
        <v>16974</v>
      </c>
      <c r="M4" s="54"/>
      <c r="N4" s="130"/>
      <c r="O4" s="130"/>
      <c r="S4" s="31"/>
      <c r="T4" s="31"/>
      <c r="U4" s="31"/>
    </row>
    <row r="5" spans="8:30">
      <c r="H5" s="53">
        <v>18744</v>
      </c>
      <c r="I5" s="119">
        <v>33</v>
      </c>
      <c r="J5" s="228" t="s">
        <v>0</v>
      </c>
      <c r="K5" s="165">
        <f t="shared" ref="K5:K13" si="0">SUM(I5)</f>
        <v>33</v>
      </c>
      <c r="L5" s="434">
        <v>24351</v>
      </c>
      <c r="M5" s="54"/>
      <c r="N5" s="130"/>
      <c r="O5" s="130"/>
      <c r="S5" s="31"/>
      <c r="T5" s="31"/>
      <c r="U5" s="31"/>
    </row>
    <row r="6" spans="8:30">
      <c r="H6" s="53">
        <v>5425</v>
      </c>
      <c r="I6" s="119">
        <v>38</v>
      </c>
      <c r="J6" s="228" t="s">
        <v>40</v>
      </c>
      <c r="K6" s="165">
        <f t="shared" si="0"/>
        <v>38</v>
      </c>
      <c r="L6" s="434">
        <v>5813</v>
      </c>
      <c r="M6" s="54"/>
      <c r="N6" s="261"/>
      <c r="O6" s="130"/>
      <c r="S6" s="31"/>
      <c r="T6" s="31"/>
      <c r="U6" s="31"/>
    </row>
    <row r="7" spans="8:30">
      <c r="H7" s="53">
        <v>4873</v>
      </c>
      <c r="I7" s="119">
        <v>14</v>
      </c>
      <c r="J7" s="228" t="s">
        <v>21</v>
      </c>
      <c r="K7" s="165">
        <f t="shared" si="0"/>
        <v>14</v>
      </c>
      <c r="L7" s="434">
        <v>5694</v>
      </c>
      <c r="M7" s="54"/>
      <c r="N7" s="130"/>
      <c r="O7" s="130"/>
      <c r="S7" s="31"/>
      <c r="T7" s="31"/>
      <c r="U7" s="31"/>
    </row>
    <row r="8" spans="8:30">
      <c r="H8" s="127">
        <v>2796</v>
      </c>
      <c r="I8" s="119">
        <v>15</v>
      </c>
      <c r="J8" s="228" t="s">
        <v>22</v>
      </c>
      <c r="K8" s="165">
        <f t="shared" si="0"/>
        <v>15</v>
      </c>
      <c r="L8" s="434">
        <v>364</v>
      </c>
      <c r="M8" s="54"/>
      <c r="N8" s="130"/>
      <c r="O8" s="130"/>
      <c r="S8" s="31"/>
      <c r="T8" s="31"/>
      <c r="U8" s="31"/>
    </row>
    <row r="9" spans="8:30">
      <c r="H9" s="127">
        <v>2612</v>
      </c>
      <c r="I9" s="119">
        <v>34</v>
      </c>
      <c r="J9" s="228" t="s">
        <v>1</v>
      </c>
      <c r="K9" s="165">
        <f t="shared" si="0"/>
        <v>34</v>
      </c>
      <c r="L9" s="434">
        <v>2147</v>
      </c>
      <c r="M9" s="54"/>
      <c r="N9" s="130"/>
      <c r="O9" s="130"/>
      <c r="S9" s="31"/>
      <c r="T9" s="31"/>
      <c r="U9" s="31"/>
    </row>
    <row r="10" spans="8:30">
      <c r="H10" s="53">
        <v>2498</v>
      </c>
      <c r="I10" s="198">
        <v>37</v>
      </c>
      <c r="J10" s="231" t="s">
        <v>39</v>
      </c>
      <c r="K10" s="165">
        <f t="shared" si="0"/>
        <v>37</v>
      </c>
      <c r="L10" s="434">
        <v>910</v>
      </c>
      <c r="S10" s="31"/>
      <c r="T10" s="31"/>
      <c r="U10" s="31"/>
    </row>
    <row r="11" spans="8:30">
      <c r="H11" s="139">
        <v>1828</v>
      </c>
      <c r="I11" s="119">
        <v>36</v>
      </c>
      <c r="J11" s="228" t="s">
        <v>5</v>
      </c>
      <c r="K11" s="165">
        <f t="shared" si="0"/>
        <v>36</v>
      </c>
      <c r="L11" s="434">
        <v>1408</v>
      </c>
      <c r="M11" s="54"/>
      <c r="N11" s="130"/>
      <c r="O11" s="130"/>
      <c r="S11" s="31"/>
      <c r="T11" s="31"/>
      <c r="U11" s="31"/>
    </row>
    <row r="12" spans="8:30">
      <c r="H12" s="238">
        <v>1634</v>
      </c>
      <c r="I12" s="198">
        <v>17</v>
      </c>
      <c r="J12" s="231" t="s">
        <v>23</v>
      </c>
      <c r="K12" s="165">
        <f t="shared" si="0"/>
        <v>17</v>
      </c>
      <c r="L12" s="434">
        <v>1354</v>
      </c>
      <c r="M12" s="54"/>
      <c r="N12" s="130"/>
      <c r="O12" s="130"/>
      <c r="S12" s="31"/>
      <c r="T12" s="31"/>
      <c r="U12" s="31"/>
    </row>
    <row r="13" spans="8:30" ht="14.25" thickBot="1">
      <c r="H13" s="537">
        <v>1447</v>
      </c>
      <c r="I13" s="478">
        <v>16</v>
      </c>
      <c r="J13" s="479" t="s">
        <v>3</v>
      </c>
      <c r="K13" s="165">
        <f t="shared" si="0"/>
        <v>16</v>
      </c>
      <c r="L13" s="434">
        <v>1504</v>
      </c>
      <c r="M13" s="54"/>
      <c r="N13" s="130"/>
      <c r="O13" s="130"/>
      <c r="S13" s="31"/>
      <c r="T13" s="31"/>
      <c r="U13" s="31"/>
    </row>
    <row r="14" spans="8:30" ht="14.25" thickTop="1">
      <c r="H14" s="127">
        <v>1177</v>
      </c>
      <c r="I14" s="170">
        <v>24</v>
      </c>
      <c r="J14" s="250" t="s">
        <v>30</v>
      </c>
      <c r="K14" s="151" t="s">
        <v>9</v>
      </c>
      <c r="L14" s="435">
        <v>65129</v>
      </c>
      <c r="S14" s="31"/>
      <c r="T14" s="31"/>
      <c r="U14" s="31"/>
    </row>
    <row r="15" spans="8:30">
      <c r="H15" s="272">
        <v>1147</v>
      </c>
      <c r="I15" s="119">
        <v>27</v>
      </c>
      <c r="J15" s="228" t="s">
        <v>33</v>
      </c>
      <c r="K15" s="61"/>
      <c r="L15" s="1" t="s">
        <v>68</v>
      </c>
      <c r="M15" s="233" t="s">
        <v>113</v>
      </c>
      <c r="N15" s="51" t="s">
        <v>84</v>
      </c>
      <c r="S15" s="31"/>
      <c r="T15" s="31"/>
      <c r="U15" s="31"/>
    </row>
    <row r="16" spans="8:30">
      <c r="H16" s="53">
        <v>797</v>
      </c>
      <c r="I16" s="119">
        <v>1</v>
      </c>
      <c r="J16" s="228" t="s">
        <v>4</v>
      </c>
      <c r="K16" s="165">
        <f>SUM(I4)</f>
        <v>26</v>
      </c>
      <c r="L16" s="228" t="s">
        <v>32</v>
      </c>
      <c r="M16" s="436">
        <v>19348</v>
      </c>
      <c r="N16" s="128">
        <f>SUM(H4)</f>
        <v>20106</v>
      </c>
      <c r="O16" s="54"/>
      <c r="P16" s="21"/>
      <c r="S16" s="31"/>
      <c r="T16" s="31"/>
      <c r="U16" s="31"/>
    </row>
    <row r="17" spans="1:21">
      <c r="H17" s="53">
        <v>582</v>
      </c>
      <c r="I17" s="119">
        <v>25</v>
      </c>
      <c r="J17" s="228" t="s">
        <v>31</v>
      </c>
      <c r="K17" s="165">
        <f t="shared" ref="K17:K25" si="1">SUM(I5)</f>
        <v>33</v>
      </c>
      <c r="L17" s="228" t="s">
        <v>0</v>
      </c>
      <c r="M17" s="437">
        <v>31201</v>
      </c>
      <c r="N17" s="128">
        <f t="shared" ref="N17:N25" si="2">SUM(H5)</f>
        <v>18744</v>
      </c>
      <c r="O17" s="54"/>
      <c r="P17" s="21"/>
      <c r="S17" s="31"/>
      <c r="T17" s="31"/>
      <c r="U17" s="31"/>
    </row>
    <row r="18" spans="1:21">
      <c r="H18" s="171">
        <v>482</v>
      </c>
      <c r="I18" s="412">
        <v>40</v>
      </c>
      <c r="J18" s="229" t="s">
        <v>2</v>
      </c>
      <c r="K18" s="165">
        <f t="shared" si="1"/>
        <v>38</v>
      </c>
      <c r="L18" s="228" t="s">
        <v>40</v>
      </c>
      <c r="M18" s="437">
        <v>5387</v>
      </c>
      <c r="N18" s="128">
        <f t="shared" si="2"/>
        <v>5425</v>
      </c>
      <c r="O18" s="54"/>
      <c r="P18" s="21"/>
      <c r="S18" s="31"/>
      <c r="T18" s="31"/>
      <c r="U18" s="31"/>
    </row>
    <row r="19" spans="1:21">
      <c r="H19" s="9">
        <v>468</v>
      </c>
      <c r="I19" s="119">
        <v>2</v>
      </c>
      <c r="J19" s="228" t="s">
        <v>6</v>
      </c>
      <c r="K19" s="165">
        <f t="shared" si="1"/>
        <v>14</v>
      </c>
      <c r="L19" s="228" t="s">
        <v>21</v>
      </c>
      <c r="M19" s="437">
        <v>5418</v>
      </c>
      <c r="N19" s="128">
        <f t="shared" si="2"/>
        <v>4873</v>
      </c>
      <c r="O19" s="54"/>
      <c r="P19" s="21"/>
      <c r="S19" s="31"/>
      <c r="T19" s="31"/>
      <c r="U19" s="31"/>
    </row>
    <row r="20" spans="1:21" ht="14.25" thickBot="1">
      <c r="H20" s="127">
        <v>236</v>
      </c>
      <c r="I20" s="119">
        <v>23</v>
      </c>
      <c r="J20" s="228" t="s">
        <v>29</v>
      </c>
      <c r="K20" s="165">
        <f t="shared" si="1"/>
        <v>15</v>
      </c>
      <c r="L20" s="228" t="s">
        <v>22</v>
      </c>
      <c r="M20" s="437">
        <v>2733</v>
      </c>
      <c r="N20" s="128">
        <f t="shared" si="2"/>
        <v>2796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217</v>
      </c>
      <c r="D21" s="74" t="s">
        <v>205</v>
      </c>
      <c r="E21" s="74" t="s">
        <v>55</v>
      </c>
      <c r="F21" s="74" t="s">
        <v>54</v>
      </c>
      <c r="G21" s="74" t="s">
        <v>56</v>
      </c>
      <c r="H21" s="127">
        <v>205</v>
      </c>
      <c r="I21" s="119">
        <v>21</v>
      </c>
      <c r="J21" s="228" t="s">
        <v>27</v>
      </c>
      <c r="K21" s="165">
        <f t="shared" si="1"/>
        <v>34</v>
      </c>
      <c r="L21" s="228" t="s">
        <v>1</v>
      </c>
      <c r="M21" s="437">
        <v>2560</v>
      </c>
      <c r="N21" s="128">
        <f t="shared" si="2"/>
        <v>2612</v>
      </c>
      <c r="O21" s="54"/>
      <c r="P21" s="21"/>
      <c r="S21" s="31"/>
      <c r="T21" s="31"/>
      <c r="U21" s="31"/>
    </row>
    <row r="22" spans="1:21">
      <c r="A22" s="76">
        <v>1</v>
      </c>
      <c r="B22" s="228" t="s">
        <v>32</v>
      </c>
      <c r="C22" s="52">
        <f t="shared" ref="C22:C31" si="3">SUM(H4)</f>
        <v>20106</v>
      </c>
      <c r="D22" s="128">
        <f>SUM(L4)</f>
        <v>16974</v>
      </c>
      <c r="E22" s="66">
        <f t="shared" ref="E22:E32" si="4">SUM(N16/M16*100)</f>
        <v>103.91771759354972</v>
      </c>
      <c r="F22" s="70">
        <f>SUM(C22/D22*100)</f>
        <v>118.45174973488865</v>
      </c>
      <c r="G22" s="5"/>
      <c r="H22" s="491">
        <v>200</v>
      </c>
      <c r="I22" s="119">
        <v>19</v>
      </c>
      <c r="J22" s="228" t="s">
        <v>25</v>
      </c>
      <c r="K22" s="165">
        <f t="shared" si="1"/>
        <v>37</v>
      </c>
      <c r="L22" s="231" t="s">
        <v>39</v>
      </c>
      <c r="M22" s="437">
        <v>2365</v>
      </c>
      <c r="N22" s="128">
        <f t="shared" si="2"/>
        <v>2498</v>
      </c>
      <c r="O22" s="54"/>
      <c r="P22" s="21"/>
      <c r="S22" s="31"/>
      <c r="T22" s="31"/>
      <c r="U22" s="31"/>
    </row>
    <row r="23" spans="1:21">
      <c r="A23" s="76">
        <v>2</v>
      </c>
      <c r="B23" s="228" t="s">
        <v>0</v>
      </c>
      <c r="C23" s="52">
        <f t="shared" si="3"/>
        <v>18744</v>
      </c>
      <c r="D23" s="128">
        <f t="shared" ref="D23:D31" si="5">SUM(L5)</f>
        <v>24351</v>
      </c>
      <c r="E23" s="66">
        <f t="shared" si="4"/>
        <v>60.074997596230894</v>
      </c>
      <c r="F23" s="70">
        <f t="shared" ref="F23:F32" si="6">SUM(C23/D23*100)</f>
        <v>76.974251570777383</v>
      </c>
      <c r="G23" s="5"/>
      <c r="H23" s="131">
        <v>64</v>
      </c>
      <c r="I23" s="119">
        <v>6</v>
      </c>
      <c r="J23" s="228" t="s">
        <v>15</v>
      </c>
      <c r="K23" s="165">
        <f t="shared" si="1"/>
        <v>36</v>
      </c>
      <c r="L23" s="228" t="s">
        <v>5</v>
      </c>
      <c r="M23" s="437">
        <v>2087</v>
      </c>
      <c r="N23" s="128">
        <f t="shared" si="2"/>
        <v>1828</v>
      </c>
      <c r="O23" s="54"/>
      <c r="P23" s="21"/>
      <c r="S23" s="31"/>
      <c r="T23" s="31"/>
      <c r="U23" s="31"/>
    </row>
    <row r="24" spans="1:21">
      <c r="A24" s="76">
        <v>3</v>
      </c>
      <c r="B24" s="228" t="s">
        <v>40</v>
      </c>
      <c r="C24" s="52">
        <f t="shared" si="3"/>
        <v>5425</v>
      </c>
      <c r="D24" s="128">
        <f t="shared" si="5"/>
        <v>5813</v>
      </c>
      <c r="E24" s="66">
        <f t="shared" si="4"/>
        <v>100.70540189344719</v>
      </c>
      <c r="F24" s="70">
        <f t="shared" si="6"/>
        <v>93.325305350077414</v>
      </c>
      <c r="G24" s="5"/>
      <c r="H24" s="491">
        <v>61</v>
      </c>
      <c r="I24" s="119">
        <v>4</v>
      </c>
      <c r="J24" s="228" t="s">
        <v>13</v>
      </c>
      <c r="K24" s="165">
        <f t="shared" si="1"/>
        <v>17</v>
      </c>
      <c r="L24" s="231" t="s">
        <v>23</v>
      </c>
      <c r="M24" s="437">
        <v>1419</v>
      </c>
      <c r="N24" s="128">
        <f t="shared" si="2"/>
        <v>1634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8" t="s">
        <v>21</v>
      </c>
      <c r="C25" s="52">
        <f t="shared" si="3"/>
        <v>4873</v>
      </c>
      <c r="D25" s="128">
        <f t="shared" si="5"/>
        <v>5694</v>
      </c>
      <c r="E25" s="66">
        <f t="shared" si="4"/>
        <v>89.940937615356219</v>
      </c>
      <c r="F25" s="70">
        <f t="shared" si="6"/>
        <v>85.581313663505441</v>
      </c>
      <c r="G25" s="5"/>
      <c r="H25" s="491">
        <v>40</v>
      </c>
      <c r="I25" s="119">
        <v>39</v>
      </c>
      <c r="J25" s="228" t="s">
        <v>41</v>
      </c>
      <c r="K25" s="257">
        <f t="shared" si="1"/>
        <v>16</v>
      </c>
      <c r="L25" s="479" t="s">
        <v>3</v>
      </c>
      <c r="M25" s="438">
        <v>1448</v>
      </c>
      <c r="N25" s="238">
        <f t="shared" si="2"/>
        <v>1447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8" t="s">
        <v>22</v>
      </c>
      <c r="C26" s="52">
        <f t="shared" si="3"/>
        <v>2796</v>
      </c>
      <c r="D26" s="128">
        <f t="shared" si="5"/>
        <v>364</v>
      </c>
      <c r="E26" s="66">
        <f t="shared" si="4"/>
        <v>102.30515916575192</v>
      </c>
      <c r="F26" s="70">
        <f t="shared" si="6"/>
        <v>768.13186813186815</v>
      </c>
      <c r="G26" s="16"/>
      <c r="H26" s="491">
        <v>22</v>
      </c>
      <c r="I26" s="119">
        <v>31</v>
      </c>
      <c r="J26" s="228" t="s">
        <v>129</v>
      </c>
      <c r="K26" s="5"/>
      <c r="L26" s="523" t="s">
        <v>200</v>
      </c>
      <c r="M26" s="439">
        <v>78376</v>
      </c>
      <c r="N26" s="270">
        <f>SUM(H44)</f>
        <v>67467</v>
      </c>
      <c r="S26" s="31"/>
      <c r="T26" s="31"/>
      <c r="U26" s="31"/>
    </row>
    <row r="27" spans="1:21">
      <c r="A27" s="76">
        <v>6</v>
      </c>
      <c r="B27" s="228" t="s">
        <v>1</v>
      </c>
      <c r="C27" s="52">
        <f t="shared" si="3"/>
        <v>2612</v>
      </c>
      <c r="D27" s="128">
        <f t="shared" si="5"/>
        <v>2147</v>
      </c>
      <c r="E27" s="66">
        <f t="shared" si="4"/>
        <v>102.03125</v>
      </c>
      <c r="F27" s="70">
        <f t="shared" si="6"/>
        <v>121.6581276199348</v>
      </c>
      <c r="G27" s="5"/>
      <c r="H27" s="539">
        <v>20</v>
      </c>
      <c r="I27" s="119">
        <v>9</v>
      </c>
      <c r="J27" s="468" t="s">
        <v>215</v>
      </c>
      <c r="L27" s="36"/>
      <c r="M27" s="31"/>
      <c r="S27" s="31"/>
      <c r="T27" s="31"/>
      <c r="U27" s="31"/>
    </row>
    <row r="28" spans="1:21">
      <c r="A28" s="76">
        <v>7</v>
      </c>
      <c r="B28" s="231" t="s">
        <v>39</v>
      </c>
      <c r="C28" s="52">
        <f t="shared" si="3"/>
        <v>2498</v>
      </c>
      <c r="D28" s="128">
        <f t="shared" si="5"/>
        <v>910</v>
      </c>
      <c r="E28" s="66">
        <f t="shared" si="4"/>
        <v>105.62367864693447</v>
      </c>
      <c r="F28" s="70">
        <f t="shared" si="6"/>
        <v>274.50549450549448</v>
      </c>
      <c r="G28" s="5"/>
      <c r="H28" s="491">
        <v>3</v>
      </c>
      <c r="I28" s="119">
        <v>12</v>
      </c>
      <c r="J28" s="228" t="s">
        <v>20</v>
      </c>
      <c r="L28" s="36"/>
      <c r="S28" s="31"/>
      <c r="T28" s="31"/>
      <c r="U28" s="31"/>
    </row>
    <row r="29" spans="1:21">
      <c r="A29" s="76">
        <v>8</v>
      </c>
      <c r="B29" s="228" t="s">
        <v>5</v>
      </c>
      <c r="C29" s="52">
        <f t="shared" si="3"/>
        <v>1828</v>
      </c>
      <c r="D29" s="128">
        <f t="shared" si="5"/>
        <v>1408</v>
      </c>
      <c r="E29" s="66">
        <f t="shared" si="4"/>
        <v>87.589841878294209</v>
      </c>
      <c r="F29" s="70">
        <f t="shared" si="6"/>
        <v>129.82954545454547</v>
      </c>
      <c r="G29" s="15"/>
      <c r="H29" s="131">
        <v>0</v>
      </c>
      <c r="I29" s="119">
        <v>3</v>
      </c>
      <c r="J29" s="228" t="s">
        <v>12</v>
      </c>
      <c r="L29" s="36"/>
      <c r="M29" s="31"/>
      <c r="S29" s="31"/>
      <c r="T29" s="31"/>
      <c r="U29" s="31"/>
    </row>
    <row r="30" spans="1:21">
      <c r="A30" s="76">
        <v>9</v>
      </c>
      <c r="B30" s="231" t="s">
        <v>23</v>
      </c>
      <c r="C30" s="52">
        <f t="shared" si="3"/>
        <v>1634</v>
      </c>
      <c r="D30" s="128">
        <f t="shared" si="5"/>
        <v>1354</v>
      </c>
      <c r="E30" s="66">
        <f t="shared" si="4"/>
        <v>115.15151515151516</v>
      </c>
      <c r="F30" s="70">
        <f t="shared" si="6"/>
        <v>120.67946824224521</v>
      </c>
      <c r="G30" s="16"/>
      <c r="H30" s="131">
        <v>0</v>
      </c>
      <c r="I30" s="119">
        <v>5</v>
      </c>
      <c r="J30" s="228" t="s">
        <v>14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79" t="s">
        <v>3</v>
      </c>
      <c r="C31" s="52">
        <f t="shared" si="3"/>
        <v>1447</v>
      </c>
      <c r="D31" s="128">
        <f t="shared" si="5"/>
        <v>1504</v>
      </c>
      <c r="E31" s="66">
        <f t="shared" si="4"/>
        <v>99.930939226519328</v>
      </c>
      <c r="F31" s="70">
        <f t="shared" si="6"/>
        <v>96.210106382978722</v>
      </c>
      <c r="G31" s="132"/>
      <c r="H31" s="180">
        <v>0</v>
      </c>
      <c r="I31" s="119">
        <v>7</v>
      </c>
      <c r="J31" s="228" t="s">
        <v>16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67467</v>
      </c>
      <c r="D32" s="82">
        <f>SUM(L14)</f>
        <v>65129</v>
      </c>
      <c r="E32" s="85">
        <f t="shared" si="4"/>
        <v>86.081198326018168</v>
      </c>
      <c r="F32" s="83">
        <f t="shared" si="6"/>
        <v>103.58979870718113</v>
      </c>
      <c r="G32" s="84"/>
      <c r="H32" s="538">
        <v>0</v>
      </c>
      <c r="I32" s="119">
        <v>8</v>
      </c>
      <c r="J32" s="228" t="s">
        <v>17</v>
      </c>
      <c r="L32" s="36"/>
      <c r="M32" s="31"/>
      <c r="S32" s="31"/>
      <c r="T32" s="31"/>
      <c r="U32" s="31"/>
    </row>
    <row r="33" spans="1:30">
      <c r="H33" s="52">
        <v>0</v>
      </c>
      <c r="I33" s="119">
        <v>10</v>
      </c>
      <c r="J33" s="228" t="s">
        <v>18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52">
        <v>0</v>
      </c>
      <c r="I34" s="119">
        <v>11</v>
      </c>
      <c r="J34" s="228" t="s">
        <v>19</v>
      </c>
      <c r="L34" s="300"/>
      <c r="M34" s="31"/>
      <c r="S34" s="31"/>
      <c r="T34" s="31"/>
      <c r="U34" s="31"/>
    </row>
    <row r="35" spans="1:30">
      <c r="H35" s="489">
        <v>0</v>
      </c>
      <c r="I35" s="119">
        <v>13</v>
      </c>
      <c r="J35" s="228" t="s">
        <v>7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52">
        <v>0</v>
      </c>
      <c r="I36" s="119">
        <v>18</v>
      </c>
      <c r="J36" s="228" t="s">
        <v>24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127">
        <v>0</v>
      </c>
      <c r="I37" s="119">
        <v>20</v>
      </c>
      <c r="J37" s="228" t="s">
        <v>26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272">
        <v>0</v>
      </c>
      <c r="I38" s="119">
        <v>22</v>
      </c>
      <c r="J38" s="228" t="s">
        <v>28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248">
        <v>0</v>
      </c>
      <c r="I39" s="119">
        <v>28</v>
      </c>
      <c r="J39" s="228" t="s">
        <v>34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53">
        <v>0</v>
      </c>
      <c r="I40" s="119">
        <v>29</v>
      </c>
      <c r="J40" s="228" t="s">
        <v>118</v>
      </c>
      <c r="L40" s="57"/>
      <c r="M40" s="31"/>
      <c r="S40" s="31"/>
      <c r="T40" s="31"/>
      <c r="U40" s="31"/>
    </row>
    <row r="41" spans="1:30">
      <c r="H41" s="127">
        <v>0</v>
      </c>
      <c r="I41" s="119">
        <v>30</v>
      </c>
      <c r="J41" s="228" t="s">
        <v>35</v>
      </c>
      <c r="L41" s="57"/>
      <c r="M41" s="31"/>
      <c r="S41" s="31"/>
      <c r="T41" s="31"/>
      <c r="U41" s="31"/>
    </row>
    <row r="42" spans="1:30">
      <c r="H42" s="127">
        <v>0</v>
      </c>
      <c r="I42" s="119">
        <v>32</v>
      </c>
      <c r="J42" s="228" t="s">
        <v>37</v>
      </c>
      <c r="L42" s="57"/>
      <c r="M42" s="31"/>
      <c r="S42" s="31"/>
      <c r="T42" s="31"/>
      <c r="U42" s="31"/>
    </row>
    <row r="43" spans="1:30">
      <c r="H43" s="127">
        <v>0</v>
      </c>
      <c r="I43" s="119">
        <v>35</v>
      </c>
      <c r="J43" s="228" t="s">
        <v>38</v>
      </c>
      <c r="L43" s="57"/>
      <c r="M43" s="31"/>
      <c r="S43" s="37"/>
      <c r="T43" s="37"/>
      <c r="U43" s="37"/>
    </row>
    <row r="44" spans="1:30">
      <c r="H44" s="166">
        <f>SUM(H4:H43)</f>
        <v>67467</v>
      </c>
      <c r="I44" s="119"/>
      <c r="J44" s="237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6" t="s">
        <v>217</v>
      </c>
      <c r="I47" s="119"/>
      <c r="J47" s="255" t="s">
        <v>80</v>
      </c>
      <c r="K47" s="5"/>
      <c r="L47" s="421" t="s">
        <v>205</v>
      </c>
      <c r="S47" s="31"/>
      <c r="T47" s="31"/>
      <c r="U47" s="31"/>
      <c r="V47" s="31"/>
    </row>
    <row r="48" spans="1:30">
      <c r="H48" s="263" t="s">
        <v>123</v>
      </c>
      <c r="I48" s="170"/>
      <c r="J48" s="254" t="s">
        <v>57</v>
      </c>
      <c r="K48" s="248"/>
      <c r="L48" s="426" t="s">
        <v>123</v>
      </c>
      <c r="S48" s="31"/>
      <c r="T48" s="31"/>
      <c r="U48" s="31"/>
      <c r="V48" s="31"/>
    </row>
    <row r="49" spans="1:22">
      <c r="H49" s="128">
        <v>58779</v>
      </c>
      <c r="I49" s="119">
        <v>26</v>
      </c>
      <c r="J49" s="228" t="s">
        <v>32</v>
      </c>
      <c r="K49" s="5">
        <f>SUM(I49)</f>
        <v>26</v>
      </c>
      <c r="L49" s="427">
        <v>61437</v>
      </c>
      <c r="M49" s="1"/>
      <c r="N49" s="129"/>
      <c r="O49" s="129"/>
      <c r="S49" s="31"/>
      <c r="T49" s="31"/>
      <c r="U49" s="31"/>
      <c r="V49" s="31"/>
    </row>
    <row r="50" spans="1:22">
      <c r="H50" s="128">
        <v>30181</v>
      </c>
      <c r="I50" s="119">
        <v>13</v>
      </c>
      <c r="J50" s="228" t="s">
        <v>7</v>
      </c>
      <c r="K50" s="5">
        <f t="shared" ref="K50:K58" si="7">SUM(I50)</f>
        <v>13</v>
      </c>
      <c r="L50" s="427">
        <v>14600</v>
      </c>
      <c r="M50" s="31"/>
      <c r="N50" s="130"/>
      <c r="O50" s="130"/>
      <c r="S50" s="31"/>
      <c r="T50" s="31"/>
      <c r="U50" s="31"/>
      <c r="V50" s="31"/>
    </row>
    <row r="51" spans="1:22">
      <c r="H51" s="466">
        <v>12392</v>
      </c>
      <c r="I51" s="119">
        <v>25</v>
      </c>
      <c r="J51" s="228" t="s">
        <v>31</v>
      </c>
      <c r="K51" s="5">
        <f t="shared" si="7"/>
        <v>25</v>
      </c>
      <c r="L51" s="427">
        <v>12962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53">
        <v>11975</v>
      </c>
      <c r="I52" s="119">
        <v>33</v>
      </c>
      <c r="J52" s="228" t="s">
        <v>0</v>
      </c>
      <c r="K52" s="5">
        <f t="shared" si="7"/>
        <v>33</v>
      </c>
      <c r="L52" s="427">
        <v>15553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217</v>
      </c>
      <c r="D53" s="74" t="s">
        <v>205</v>
      </c>
      <c r="E53" s="74" t="s">
        <v>55</v>
      </c>
      <c r="F53" s="74" t="s">
        <v>54</v>
      </c>
      <c r="G53" s="74" t="s">
        <v>56</v>
      </c>
      <c r="H53" s="53">
        <v>10212</v>
      </c>
      <c r="I53" s="119">
        <v>34</v>
      </c>
      <c r="J53" s="228" t="s">
        <v>1</v>
      </c>
      <c r="K53" s="5">
        <f t="shared" si="7"/>
        <v>34</v>
      </c>
      <c r="L53" s="427">
        <v>9373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8" t="s">
        <v>32</v>
      </c>
      <c r="C54" s="52">
        <f t="shared" ref="C54:C63" si="8">SUM(H49)</f>
        <v>58779</v>
      </c>
      <c r="D54" s="139">
        <f>SUM(L49)</f>
        <v>61437</v>
      </c>
      <c r="E54" s="66">
        <f t="shared" ref="E54:E64" si="9">SUM(N63/M63*100)</f>
        <v>99.706540914642417</v>
      </c>
      <c r="F54" s="66">
        <f>SUM(C54/D54*100)</f>
        <v>95.673616875824024</v>
      </c>
      <c r="G54" s="5"/>
      <c r="H54" s="53">
        <v>6560</v>
      </c>
      <c r="I54" s="119">
        <v>16</v>
      </c>
      <c r="J54" s="228" t="s">
        <v>3</v>
      </c>
      <c r="K54" s="5">
        <f t="shared" si="7"/>
        <v>16</v>
      </c>
      <c r="L54" s="427">
        <v>7922</v>
      </c>
      <c r="M54" s="31"/>
      <c r="N54" s="518"/>
      <c r="O54" s="130"/>
      <c r="S54" s="31"/>
      <c r="T54" s="31"/>
      <c r="U54" s="31"/>
      <c r="V54" s="31"/>
    </row>
    <row r="55" spans="1:22">
      <c r="A55" s="76">
        <v>2</v>
      </c>
      <c r="B55" s="228" t="s">
        <v>7</v>
      </c>
      <c r="C55" s="52">
        <f t="shared" si="8"/>
        <v>30181</v>
      </c>
      <c r="D55" s="139">
        <f t="shared" ref="D55:D64" si="10">SUM(L50)</f>
        <v>14600</v>
      </c>
      <c r="E55" s="66">
        <f t="shared" si="9"/>
        <v>117.03959359367121</v>
      </c>
      <c r="F55" s="66">
        <f t="shared" ref="F55:F64" si="11">SUM(C55/D55*100)</f>
        <v>206.7191780821918</v>
      </c>
      <c r="G55" s="5"/>
      <c r="H55" s="53">
        <v>5653</v>
      </c>
      <c r="I55" s="119">
        <v>17</v>
      </c>
      <c r="J55" s="228" t="s">
        <v>23</v>
      </c>
      <c r="K55" s="5">
        <f t="shared" si="7"/>
        <v>17</v>
      </c>
      <c r="L55" s="427">
        <v>281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8" t="s">
        <v>31</v>
      </c>
      <c r="C56" s="52">
        <f t="shared" si="8"/>
        <v>12392</v>
      </c>
      <c r="D56" s="139">
        <f t="shared" si="10"/>
        <v>12962</v>
      </c>
      <c r="E56" s="66">
        <f t="shared" si="9"/>
        <v>101.51552387974114</v>
      </c>
      <c r="F56" s="66">
        <f t="shared" si="11"/>
        <v>95.602530473692326</v>
      </c>
      <c r="G56" s="5"/>
      <c r="H56" s="466">
        <v>4305</v>
      </c>
      <c r="I56" s="119">
        <v>24</v>
      </c>
      <c r="J56" s="228" t="s">
        <v>30</v>
      </c>
      <c r="K56" s="5">
        <f t="shared" si="7"/>
        <v>24</v>
      </c>
      <c r="L56" s="427">
        <v>3851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8" t="s">
        <v>0</v>
      </c>
      <c r="C57" s="52">
        <f t="shared" si="8"/>
        <v>11975</v>
      </c>
      <c r="D57" s="139">
        <f t="shared" si="10"/>
        <v>15553</v>
      </c>
      <c r="E57" s="66">
        <f t="shared" si="9"/>
        <v>119.98997995991985</v>
      </c>
      <c r="F57" s="66">
        <f t="shared" si="11"/>
        <v>76.994792001543118</v>
      </c>
      <c r="G57" s="5"/>
      <c r="H57" s="131">
        <v>3937</v>
      </c>
      <c r="I57" s="119">
        <v>40</v>
      </c>
      <c r="J57" s="228" t="s">
        <v>2</v>
      </c>
      <c r="K57" s="5">
        <f t="shared" si="7"/>
        <v>40</v>
      </c>
      <c r="L57" s="427">
        <v>1187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8" t="s">
        <v>1</v>
      </c>
      <c r="C58" s="52">
        <f t="shared" si="8"/>
        <v>10212</v>
      </c>
      <c r="D58" s="139">
        <f t="shared" si="10"/>
        <v>9373</v>
      </c>
      <c r="E58" s="66">
        <f t="shared" si="9"/>
        <v>164.94911968987239</v>
      </c>
      <c r="F58" s="66">
        <f t="shared" si="11"/>
        <v>108.95124293182545</v>
      </c>
      <c r="G58" s="16"/>
      <c r="H58" s="460">
        <v>2863</v>
      </c>
      <c r="I58" s="198">
        <v>15</v>
      </c>
      <c r="J58" s="231" t="s">
        <v>22</v>
      </c>
      <c r="K58" s="18">
        <f t="shared" si="7"/>
        <v>15</v>
      </c>
      <c r="L58" s="428">
        <v>5442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8" t="s">
        <v>3</v>
      </c>
      <c r="C59" s="52">
        <f t="shared" si="8"/>
        <v>6560</v>
      </c>
      <c r="D59" s="139">
        <f t="shared" si="10"/>
        <v>7922</v>
      </c>
      <c r="E59" s="66">
        <f t="shared" si="9"/>
        <v>100.25981965459269</v>
      </c>
      <c r="F59" s="66">
        <f t="shared" si="11"/>
        <v>82.807371875788931</v>
      </c>
      <c r="G59" s="5"/>
      <c r="H59" s="540">
        <v>2066</v>
      </c>
      <c r="I59" s="475">
        <v>36</v>
      </c>
      <c r="J59" s="312" t="s">
        <v>5</v>
      </c>
      <c r="K59" s="12" t="s">
        <v>76</v>
      </c>
      <c r="L59" s="429">
        <v>139352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8" t="s">
        <v>23</v>
      </c>
      <c r="C60" s="52">
        <f t="shared" si="8"/>
        <v>5653</v>
      </c>
      <c r="D60" s="139">
        <f t="shared" si="10"/>
        <v>281</v>
      </c>
      <c r="E60" s="66">
        <f t="shared" si="9"/>
        <v>328.09053975623914</v>
      </c>
      <c r="F60" s="66">
        <f t="shared" si="11"/>
        <v>2011.7437722419929</v>
      </c>
      <c r="G60" s="5"/>
      <c r="H60" s="180">
        <v>1365</v>
      </c>
      <c r="I60" s="201">
        <v>22</v>
      </c>
      <c r="J60" s="228" t="s">
        <v>28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8" t="s">
        <v>30</v>
      </c>
      <c r="C61" s="52">
        <f t="shared" si="8"/>
        <v>4305</v>
      </c>
      <c r="D61" s="139">
        <f t="shared" si="10"/>
        <v>3851</v>
      </c>
      <c r="E61" s="66">
        <f t="shared" si="9"/>
        <v>116.28849270664506</v>
      </c>
      <c r="F61" s="66">
        <f t="shared" si="11"/>
        <v>111.78914567644766</v>
      </c>
      <c r="G61" s="15"/>
      <c r="H61" s="539">
        <v>1069</v>
      </c>
      <c r="I61" s="201">
        <v>38</v>
      </c>
      <c r="J61" s="228" t="s">
        <v>40</v>
      </c>
      <c r="K61" s="61"/>
      <c r="S61" s="31"/>
      <c r="T61" s="31"/>
      <c r="U61" s="31"/>
      <c r="V61" s="31"/>
    </row>
    <row r="62" spans="1:22">
      <c r="A62" s="76">
        <v>9</v>
      </c>
      <c r="B62" s="228" t="s">
        <v>2</v>
      </c>
      <c r="C62" s="52">
        <f t="shared" si="8"/>
        <v>3937</v>
      </c>
      <c r="D62" s="139">
        <f t="shared" si="10"/>
        <v>1187</v>
      </c>
      <c r="E62" s="66">
        <f t="shared" si="9"/>
        <v>42.319681823067832</v>
      </c>
      <c r="F62" s="66">
        <f t="shared" si="11"/>
        <v>331.67649536647008</v>
      </c>
      <c r="G62" s="16"/>
      <c r="H62" s="180">
        <v>445</v>
      </c>
      <c r="I62" s="249">
        <v>21</v>
      </c>
      <c r="J62" s="5" t="s">
        <v>197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31" t="s">
        <v>22</v>
      </c>
      <c r="C63" s="460">
        <f t="shared" si="8"/>
        <v>2863</v>
      </c>
      <c r="D63" s="199">
        <f t="shared" si="10"/>
        <v>5442</v>
      </c>
      <c r="E63" s="72">
        <f t="shared" si="9"/>
        <v>110.75435203094777</v>
      </c>
      <c r="F63" s="72">
        <f t="shared" si="11"/>
        <v>52.609334803381117</v>
      </c>
      <c r="G63" s="132"/>
      <c r="H63" s="131">
        <v>298</v>
      </c>
      <c r="I63" s="119">
        <v>1</v>
      </c>
      <c r="J63" s="228" t="s">
        <v>4</v>
      </c>
      <c r="K63" s="5">
        <f>SUM(K49)</f>
        <v>26</v>
      </c>
      <c r="L63" s="228" t="s">
        <v>32</v>
      </c>
      <c r="M63" s="241">
        <v>58952</v>
      </c>
      <c r="N63" s="128">
        <f>SUM(H49)</f>
        <v>58779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152529</v>
      </c>
      <c r="D64" s="200">
        <f t="shared" si="10"/>
        <v>139352</v>
      </c>
      <c r="E64" s="85">
        <f t="shared" si="9"/>
        <v>106.80031088735934</v>
      </c>
      <c r="F64" s="85">
        <f t="shared" si="11"/>
        <v>109.45591021298581</v>
      </c>
      <c r="G64" s="84"/>
      <c r="H64" s="131">
        <v>248</v>
      </c>
      <c r="I64" s="119">
        <v>9</v>
      </c>
      <c r="J64" s="468" t="s">
        <v>212</v>
      </c>
      <c r="K64" s="5">
        <f t="shared" ref="K64:K72" si="12">SUM(K50)</f>
        <v>13</v>
      </c>
      <c r="L64" s="228" t="s">
        <v>7</v>
      </c>
      <c r="M64" s="241">
        <v>25787</v>
      </c>
      <c r="N64" s="128">
        <f t="shared" ref="N64:N72" si="13">SUM(H50)</f>
        <v>30181</v>
      </c>
      <c r="O64" s="54"/>
      <c r="S64" s="31"/>
      <c r="T64" s="31"/>
      <c r="U64" s="31"/>
      <c r="V64" s="31"/>
    </row>
    <row r="65" spans="2:22">
      <c r="H65" s="128">
        <v>80</v>
      </c>
      <c r="I65" s="119">
        <v>23</v>
      </c>
      <c r="J65" s="228" t="s">
        <v>29</v>
      </c>
      <c r="K65" s="5">
        <f t="shared" si="12"/>
        <v>25</v>
      </c>
      <c r="L65" s="228" t="s">
        <v>31</v>
      </c>
      <c r="M65" s="241">
        <v>12207</v>
      </c>
      <c r="N65" s="128">
        <f t="shared" si="13"/>
        <v>12392</v>
      </c>
      <c r="O65" s="54"/>
      <c r="S65" s="31"/>
      <c r="T65" s="31"/>
      <c r="U65" s="31"/>
      <c r="V65" s="31"/>
    </row>
    <row r="66" spans="2:22">
      <c r="H66" s="128">
        <v>44</v>
      </c>
      <c r="I66" s="119">
        <v>30</v>
      </c>
      <c r="J66" s="228" t="s">
        <v>35</v>
      </c>
      <c r="K66" s="5">
        <f t="shared" si="12"/>
        <v>33</v>
      </c>
      <c r="L66" s="228" t="s">
        <v>0</v>
      </c>
      <c r="M66" s="241">
        <v>9980</v>
      </c>
      <c r="N66" s="128">
        <f t="shared" si="13"/>
        <v>11975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52">
        <v>29</v>
      </c>
      <c r="I67" s="119">
        <v>29</v>
      </c>
      <c r="J67" s="228" t="s">
        <v>118</v>
      </c>
      <c r="K67" s="5">
        <f t="shared" si="12"/>
        <v>34</v>
      </c>
      <c r="L67" s="228" t="s">
        <v>1</v>
      </c>
      <c r="M67" s="241">
        <v>6191</v>
      </c>
      <c r="N67" s="128">
        <f t="shared" si="13"/>
        <v>10212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127">
        <v>18</v>
      </c>
      <c r="I68" s="119">
        <v>27</v>
      </c>
      <c r="J68" s="228" t="s">
        <v>33</v>
      </c>
      <c r="K68" s="5">
        <f t="shared" si="12"/>
        <v>16</v>
      </c>
      <c r="L68" s="228" t="s">
        <v>3</v>
      </c>
      <c r="M68" s="241">
        <v>6543</v>
      </c>
      <c r="N68" s="128">
        <f t="shared" si="13"/>
        <v>6560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127">
        <v>10</v>
      </c>
      <c r="I69" s="119">
        <v>14</v>
      </c>
      <c r="J69" s="228" t="s">
        <v>21</v>
      </c>
      <c r="K69" s="5">
        <f t="shared" si="12"/>
        <v>17</v>
      </c>
      <c r="L69" s="228" t="s">
        <v>23</v>
      </c>
      <c r="M69" s="241">
        <v>1723</v>
      </c>
      <c r="N69" s="128">
        <f t="shared" si="13"/>
        <v>5653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53">
        <v>0</v>
      </c>
      <c r="I70" s="119">
        <v>2</v>
      </c>
      <c r="J70" s="228" t="s">
        <v>6</v>
      </c>
      <c r="K70" s="5">
        <f t="shared" si="12"/>
        <v>24</v>
      </c>
      <c r="L70" s="228" t="s">
        <v>30</v>
      </c>
      <c r="M70" s="241">
        <v>3702</v>
      </c>
      <c r="N70" s="128">
        <f t="shared" si="13"/>
        <v>4305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127">
        <v>0</v>
      </c>
      <c r="I71" s="119">
        <v>3</v>
      </c>
      <c r="J71" s="228" t="s">
        <v>12</v>
      </c>
      <c r="K71" s="5">
        <f t="shared" si="12"/>
        <v>40</v>
      </c>
      <c r="L71" s="228" t="s">
        <v>2</v>
      </c>
      <c r="M71" s="241">
        <v>9303</v>
      </c>
      <c r="N71" s="128">
        <f t="shared" si="13"/>
        <v>3937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466">
        <v>0</v>
      </c>
      <c r="I72" s="119">
        <v>4</v>
      </c>
      <c r="J72" s="228" t="s">
        <v>13</v>
      </c>
      <c r="K72" s="5">
        <f t="shared" si="12"/>
        <v>15</v>
      </c>
      <c r="L72" s="231" t="s">
        <v>22</v>
      </c>
      <c r="M72" s="242">
        <v>2585</v>
      </c>
      <c r="N72" s="128">
        <f t="shared" si="13"/>
        <v>2863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127">
        <v>0</v>
      </c>
      <c r="I73" s="119">
        <v>5</v>
      </c>
      <c r="J73" s="228" t="s">
        <v>14</v>
      </c>
      <c r="K73" s="52"/>
      <c r="L73" s="391" t="s">
        <v>107</v>
      </c>
      <c r="M73" s="240">
        <v>142817</v>
      </c>
      <c r="N73" s="239">
        <f>SUM(H89)</f>
        <v>152529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53">
        <v>0</v>
      </c>
      <c r="I74" s="119">
        <v>6</v>
      </c>
      <c r="J74" s="228" t="s">
        <v>15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53">
        <v>0</v>
      </c>
      <c r="I75" s="119">
        <v>7</v>
      </c>
      <c r="J75" s="228" t="s">
        <v>16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127">
        <v>0</v>
      </c>
      <c r="I76" s="119">
        <v>8</v>
      </c>
      <c r="J76" s="228" t="s">
        <v>17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127">
        <v>0</v>
      </c>
      <c r="I77" s="119">
        <v>10</v>
      </c>
      <c r="J77" s="228" t="s">
        <v>18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405">
        <v>0</v>
      </c>
      <c r="I78" s="119">
        <v>11</v>
      </c>
      <c r="J78" s="228" t="s">
        <v>19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52">
        <v>0</v>
      </c>
      <c r="I79" s="119">
        <v>12</v>
      </c>
      <c r="J79" s="228" t="s">
        <v>20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53">
        <v>0</v>
      </c>
      <c r="I80" s="119">
        <v>18</v>
      </c>
      <c r="J80" s="228" t="s">
        <v>24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171">
        <v>0</v>
      </c>
      <c r="I81" s="119">
        <v>19</v>
      </c>
      <c r="J81" s="228" t="s">
        <v>25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52">
        <v>0</v>
      </c>
      <c r="I82" s="119">
        <v>20</v>
      </c>
      <c r="J82" s="228" t="s">
        <v>26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127">
        <v>0</v>
      </c>
      <c r="I83" s="119">
        <v>28</v>
      </c>
      <c r="J83" s="228" t="s">
        <v>34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53">
        <v>0</v>
      </c>
      <c r="I84" s="119">
        <v>31</v>
      </c>
      <c r="J84" s="228" t="s">
        <v>119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127">
        <v>0</v>
      </c>
      <c r="I85" s="119">
        <v>32</v>
      </c>
      <c r="J85" s="228" t="s">
        <v>37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53">
        <v>0</v>
      </c>
      <c r="I86" s="119">
        <v>35</v>
      </c>
      <c r="J86" s="228" t="s">
        <v>38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127">
        <v>0</v>
      </c>
      <c r="I87" s="119">
        <v>37</v>
      </c>
      <c r="J87" s="228" t="s">
        <v>39</v>
      </c>
      <c r="L87" s="57"/>
      <c r="M87" s="31"/>
      <c r="N87" s="31"/>
      <c r="O87" s="31"/>
      <c r="S87" s="37"/>
      <c r="T87" s="37"/>
    </row>
    <row r="88" spans="8:22">
      <c r="H88" s="53">
        <v>0</v>
      </c>
      <c r="I88" s="119">
        <v>39</v>
      </c>
      <c r="J88" s="228" t="s">
        <v>41</v>
      </c>
      <c r="L88" s="57"/>
      <c r="M88" s="31"/>
      <c r="N88" s="31"/>
      <c r="O88" s="31"/>
      <c r="Q88" s="31"/>
    </row>
    <row r="89" spans="8:22">
      <c r="H89" s="167">
        <f>SUM(H49:H88)</f>
        <v>152529</v>
      </c>
      <c r="I89" s="119"/>
      <c r="J89" s="5" t="s">
        <v>112</v>
      </c>
      <c r="L89" s="57"/>
      <c r="M89" s="31"/>
      <c r="N89" s="31"/>
      <c r="O89" s="31"/>
    </row>
    <row r="90" spans="8:22">
      <c r="I90" s="236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M78" sqref="M7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92" t="s">
        <v>217</v>
      </c>
      <c r="I2" s="119"/>
      <c r="J2" s="264" t="s">
        <v>127</v>
      </c>
      <c r="K2" s="5"/>
      <c r="L2" s="256" t="s">
        <v>205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53" t="s">
        <v>123</v>
      </c>
      <c r="I3" s="119"/>
      <c r="J3" s="206" t="s">
        <v>124</v>
      </c>
      <c r="K3" s="5"/>
      <c r="L3" s="51" t="s">
        <v>123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6">
        <v>22361</v>
      </c>
      <c r="I4" s="119">
        <v>34</v>
      </c>
      <c r="J4" s="40" t="s">
        <v>1</v>
      </c>
      <c r="K4" s="282">
        <f>SUM(I4)</f>
        <v>34</v>
      </c>
      <c r="L4" s="382">
        <v>14472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53">
        <v>20753</v>
      </c>
      <c r="I5" s="119">
        <v>13</v>
      </c>
      <c r="J5" s="40" t="s">
        <v>7</v>
      </c>
      <c r="K5" s="282">
        <f t="shared" ref="K5:K13" si="0">SUM(I5)</f>
        <v>13</v>
      </c>
      <c r="L5" s="382">
        <v>20284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18940</v>
      </c>
      <c r="I6" s="119">
        <v>17</v>
      </c>
      <c r="J6" s="40" t="s">
        <v>23</v>
      </c>
      <c r="K6" s="282">
        <f t="shared" si="0"/>
        <v>17</v>
      </c>
      <c r="L6" s="382">
        <v>8736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18370</v>
      </c>
      <c r="I7" s="119">
        <v>33</v>
      </c>
      <c r="J7" s="40" t="s">
        <v>0</v>
      </c>
      <c r="K7" s="282">
        <f t="shared" si="0"/>
        <v>33</v>
      </c>
      <c r="L7" s="382">
        <v>15525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17127</v>
      </c>
      <c r="I8" s="119">
        <v>40</v>
      </c>
      <c r="J8" s="40" t="s">
        <v>2</v>
      </c>
      <c r="K8" s="282">
        <f t="shared" si="0"/>
        <v>40</v>
      </c>
      <c r="L8" s="382">
        <v>12021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16913</v>
      </c>
      <c r="I9" s="119">
        <v>31</v>
      </c>
      <c r="J9" s="40" t="s">
        <v>72</v>
      </c>
      <c r="K9" s="282">
        <f t="shared" si="0"/>
        <v>31</v>
      </c>
      <c r="L9" s="382">
        <v>18367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15743</v>
      </c>
      <c r="I10" s="119">
        <v>2</v>
      </c>
      <c r="J10" s="40" t="s">
        <v>6</v>
      </c>
      <c r="K10" s="282">
        <f t="shared" si="0"/>
        <v>2</v>
      </c>
      <c r="L10" s="382">
        <v>9182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405">
        <v>10429</v>
      </c>
      <c r="I11" s="119">
        <v>16</v>
      </c>
      <c r="J11" s="40" t="s">
        <v>3</v>
      </c>
      <c r="K11" s="282">
        <f t="shared" si="0"/>
        <v>16</v>
      </c>
      <c r="L11" s="382">
        <v>13745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41">
        <v>9841</v>
      </c>
      <c r="I12" s="119">
        <v>21</v>
      </c>
      <c r="J12" s="468" t="s">
        <v>201</v>
      </c>
      <c r="K12" s="282">
        <f t="shared" si="0"/>
        <v>21</v>
      </c>
      <c r="L12" s="383">
        <v>11119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32">
        <v>9197</v>
      </c>
      <c r="I13" s="198">
        <v>26</v>
      </c>
      <c r="J13" s="103" t="s">
        <v>32</v>
      </c>
      <c r="K13" s="282">
        <f t="shared" si="0"/>
        <v>26</v>
      </c>
      <c r="L13" s="383">
        <v>8058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465">
        <v>8072</v>
      </c>
      <c r="I14" s="310">
        <v>38</v>
      </c>
      <c r="J14" s="535" t="s">
        <v>40</v>
      </c>
      <c r="K14" s="151" t="s">
        <v>9</v>
      </c>
      <c r="L14" s="384">
        <v>173429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6964</v>
      </c>
      <c r="I15" s="119">
        <v>11</v>
      </c>
      <c r="J15" s="40" t="s">
        <v>19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3047</v>
      </c>
      <c r="I16" s="119">
        <v>24</v>
      </c>
      <c r="J16" s="40" t="s">
        <v>30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2861</v>
      </c>
      <c r="I17" s="119">
        <v>14</v>
      </c>
      <c r="J17" s="40" t="s">
        <v>21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71">
        <v>2361</v>
      </c>
      <c r="I18" s="119">
        <v>25</v>
      </c>
      <c r="J18" s="40" t="s">
        <v>31</v>
      </c>
      <c r="K18" s="1"/>
      <c r="L18" s="265" t="s">
        <v>127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1880</v>
      </c>
      <c r="I19" s="119">
        <v>3</v>
      </c>
      <c r="J19" s="40" t="s">
        <v>12</v>
      </c>
      <c r="K19" s="165">
        <f>SUM(I4)</f>
        <v>34</v>
      </c>
      <c r="L19" s="40" t="s">
        <v>1</v>
      </c>
      <c r="M19" s="451">
        <v>13705</v>
      </c>
      <c r="N19" s="128">
        <f>SUM(H4)</f>
        <v>22361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217</v>
      </c>
      <c r="D20" s="74" t="s">
        <v>205</v>
      </c>
      <c r="E20" s="74" t="s">
        <v>55</v>
      </c>
      <c r="F20" s="74" t="s">
        <v>54</v>
      </c>
      <c r="G20" s="75" t="s">
        <v>56</v>
      </c>
      <c r="H20" s="405">
        <v>1835</v>
      </c>
      <c r="I20" s="119">
        <v>9</v>
      </c>
      <c r="J20" s="468" t="s">
        <v>214</v>
      </c>
      <c r="K20" s="165">
        <f t="shared" ref="K20:K28" si="1">SUM(I5)</f>
        <v>13</v>
      </c>
      <c r="L20" s="40" t="s">
        <v>7</v>
      </c>
      <c r="M20" s="452">
        <v>10457</v>
      </c>
      <c r="N20" s="128">
        <f t="shared" ref="N20:N28" si="2">SUM(H5)</f>
        <v>20753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1</v>
      </c>
      <c r="C21" s="281">
        <f>SUM(H4)</f>
        <v>22361</v>
      </c>
      <c r="D21" s="9">
        <f>SUM(L4)</f>
        <v>14472</v>
      </c>
      <c r="E21" s="66">
        <f t="shared" ref="E21:E30" si="3">SUM(N19/M19*100)</f>
        <v>163.15943086464796</v>
      </c>
      <c r="F21" s="66">
        <f t="shared" ref="F21:F31" si="4">SUM(C21/D21*100)</f>
        <v>154.51216141514649</v>
      </c>
      <c r="G21" s="77"/>
      <c r="H21" s="127">
        <v>1115</v>
      </c>
      <c r="I21" s="119">
        <v>1</v>
      </c>
      <c r="J21" s="40" t="s">
        <v>4</v>
      </c>
      <c r="K21" s="165">
        <f t="shared" si="1"/>
        <v>17</v>
      </c>
      <c r="L21" s="40" t="s">
        <v>23</v>
      </c>
      <c r="M21" s="452">
        <v>14085</v>
      </c>
      <c r="N21" s="128">
        <f t="shared" si="2"/>
        <v>18940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7</v>
      </c>
      <c r="C22" s="281">
        <f t="shared" ref="C22:C30" si="5">SUM(H5)</f>
        <v>20753</v>
      </c>
      <c r="D22" s="9">
        <f t="shared" ref="D22:D30" si="6">SUM(L5)</f>
        <v>20284</v>
      </c>
      <c r="E22" s="66">
        <f t="shared" si="3"/>
        <v>198.4603614803481</v>
      </c>
      <c r="F22" s="66">
        <f t="shared" si="4"/>
        <v>102.31216722539934</v>
      </c>
      <c r="G22" s="77"/>
      <c r="H22" s="127">
        <v>792</v>
      </c>
      <c r="I22" s="119">
        <v>4</v>
      </c>
      <c r="J22" s="40" t="s">
        <v>13</v>
      </c>
      <c r="K22" s="165">
        <f t="shared" si="1"/>
        <v>33</v>
      </c>
      <c r="L22" s="40" t="s">
        <v>0</v>
      </c>
      <c r="M22" s="452">
        <v>14923</v>
      </c>
      <c r="N22" s="128">
        <f t="shared" si="2"/>
        <v>18370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23</v>
      </c>
      <c r="C23" s="303">
        <f t="shared" si="5"/>
        <v>18940</v>
      </c>
      <c r="D23" s="139">
        <f t="shared" si="6"/>
        <v>8736</v>
      </c>
      <c r="E23" s="304">
        <f t="shared" si="3"/>
        <v>134.46929357472487</v>
      </c>
      <c r="F23" s="304">
        <f t="shared" si="4"/>
        <v>216.80402930402929</v>
      </c>
      <c r="G23" s="77"/>
      <c r="H23" s="127">
        <v>732</v>
      </c>
      <c r="I23" s="119">
        <v>36</v>
      </c>
      <c r="J23" s="40" t="s">
        <v>5</v>
      </c>
      <c r="K23" s="165">
        <f t="shared" si="1"/>
        <v>40</v>
      </c>
      <c r="L23" s="40" t="s">
        <v>2</v>
      </c>
      <c r="M23" s="452">
        <v>14796</v>
      </c>
      <c r="N23" s="128">
        <f t="shared" si="2"/>
        <v>17127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0</v>
      </c>
      <c r="C24" s="281">
        <f t="shared" si="5"/>
        <v>18370</v>
      </c>
      <c r="D24" s="9">
        <f t="shared" si="6"/>
        <v>15525</v>
      </c>
      <c r="E24" s="66">
        <f t="shared" si="3"/>
        <v>123.09857267305502</v>
      </c>
      <c r="F24" s="66">
        <f t="shared" si="4"/>
        <v>118.32528180354267</v>
      </c>
      <c r="G24" s="77"/>
      <c r="H24" s="127">
        <v>536</v>
      </c>
      <c r="I24" s="119">
        <v>27</v>
      </c>
      <c r="J24" s="40" t="s">
        <v>33</v>
      </c>
      <c r="K24" s="165">
        <f t="shared" si="1"/>
        <v>31</v>
      </c>
      <c r="L24" s="40" t="s">
        <v>72</v>
      </c>
      <c r="M24" s="452">
        <v>13421</v>
      </c>
      <c r="N24" s="128">
        <f t="shared" si="2"/>
        <v>16913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2</v>
      </c>
      <c r="C25" s="281">
        <f t="shared" si="5"/>
        <v>17127</v>
      </c>
      <c r="D25" s="9">
        <f t="shared" si="6"/>
        <v>12021</v>
      </c>
      <c r="E25" s="66">
        <f t="shared" si="3"/>
        <v>115.75425790754257</v>
      </c>
      <c r="F25" s="66">
        <f t="shared" si="4"/>
        <v>142.47566758173198</v>
      </c>
      <c r="G25" s="87"/>
      <c r="H25" s="127">
        <v>518</v>
      </c>
      <c r="I25" s="119">
        <v>10</v>
      </c>
      <c r="J25" s="40" t="s">
        <v>18</v>
      </c>
      <c r="K25" s="165">
        <f t="shared" si="1"/>
        <v>2</v>
      </c>
      <c r="L25" s="40" t="s">
        <v>6</v>
      </c>
      <c r="M25" s="452">
        <v>9725</v>
      </c>
      <c r="N25" s="128">
        <f t="shared" si="2"/>
        <v>15743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72</v>
      </c>
      <c r="C26" s="281">
        <f t="shared" si="5"/>
        <v>16913</v>
      </c>
      <c r="D26" s="9">
        <f t="shared" si="6"/>
        <v>18367</v>
      </c>
      <c r="E26" s="66">
        <f t="shared" si="3"/>
        <v>126.01892556441399</v>
      </c>
      <c r="F26" s="66">
        <f t="shared" si="4"/>
        <v>92.083628246311321</v>
      </c>
      <c r="G26" s="77"/>
      <c r="H26" s="127">
        <v>371</v>
      </c>
      <c r="I26" s="119">
        <v>32</v>
      </c>
      <c r="J26" s="40" t="s">
        <v>37</v>
      </c>
      <c r="K26" s="165">
        <f t="shared" si="1"/>
        <v>16</v>
      </c>
      <c r="L26" s="40" t="s">
        <v>3</v>
      </c>
      <c r="M26" s="452">
        <v>10089</v>
      </c>
      <c r="N26" s="128">
        <f t="shared" si="2"/>
        <v>10429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6</v>
      </c>
      <c r="C27" s="281">
        <f t="shared" si="5"/>
        <v>15743</v>
      </c>
      <c r="D27" s="9">
        <f t="shared" si="6"/>
        <v>9182</v>
      </c>
      <c r="E27" s="66">
        <f t="shared" si="3"/>
        <v>161.88174807197944</v>
      </c>
      <c r="F27" s="66">
        <f t="shared" si="4"/>
        <v>171.45502069265953</v>
      </c>
      <c r="G27" s="77"/>
      <c r="H27" s="127">
        <v>307</v>
      </c>
      <c r="I27" s="119">
        <v>12</v>
      </c>
      <c r="J27" s="40" t="s">
        <v>20</v>
      </c>
      <c r="K27" s="165">
        <f t="shared" si="1"/>
        <v>21</v>
      </c>
      <c r="L27" s="468" t="s">
        <v>197</v>
      </c>
      <c r="M27" s="453">
        <v>7693</v>
      </c>
      <c r="N27" s="128">
        <f t="shared" si="2"/>
        <v>9841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3</v>
      </c>
      <c r="C28" s="281">
        <f t="shared" si="5"/>
        <v>10429</v>
      </c>
      <c r="D28" s="9">
        <f t="shared" si="6"/>
        <v>13745</v>
      </c>
      <c r="E28" s="66">
        <f t="shared" si="3"/>
        <v>103.37000693824959</v>
      </c>
      <c r="F28" s="66">
        <f t="shared" si="4"/>
        <v>75.874863586758821</v>
      </c>
      <c r="G28" s="88"/>
      <c r="H28" s="127">
        <v>101</v>
      </c>
      <c r="I28" s="119">
        <v>39</v>
      </c>
      <c r="J28" s="40" t="s">
        <v>41</v>
      </c>
      <c r="K28" s="257">
        <f t="shared" si="1"/>
        <v>26</v>
      </c>
      <c r="L28" s="103" t="s">
        <v>32</v>
      </c>
      <c r="M28" s="474">
        <v>9243</v>
      </c>
      <c r="N28" s="238">
        <f t="shared" si="2"/>
        <v>9197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68" t="s">
        <v>197</v>
      </c>
      <c r="C29" s="281">
        <f t="shared" si="5"/>
        <v>9841</v>
      </c>
      <c r="D29" s="9">
        <f t="shared" si="6"/>
        <v>11119</v>
      </c>
      <c r="E29" s="66">
        <f t="shared" si="3"/>
        <v>127.92148706616405</v>
      </c>
      <c r="F29" s="66">
        <f t="shared" si="4"/>
        <v>88.506160625955573</v>
      </c>
      <c r="G29" s="87"/>
      <c r="H29" s="127">
        <v>95</v>
      </c>
      <c r="I29" s="119">
        <v>29</v>
      </c>
      <c r="J29" s="40" t="s">
        <v>58</v>
      </c>
      <c r="K29" s="163"/>
      <c r="L29" s="163" t="s">
        <v>226</v>
      </c>
      <c r="M29" s="454">
        <v>178254</v>
      </c>
      <c r="N29" s="246">
        <f>SUM(H44)</f>
        <v>191494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32</v>
      </c>
      <c r="C30" s="281">
        <f t="shared" si="5"/>
        <v>9197</v>
      </c>
      <c r="D30" s="9">
        <f t="shared" si="6"/>
        <v>8058</v>
      </c>
      <c r="E30" s="72">
        <f t="shared" si="3"/>
        <v>99.502326084604562</v>
      </c>
      <c r="F30" s="78">
        <f t="shared" si="4"/>
        <v>114.1350210970464</v>
      </c>
      <c r="G30" s="90"/>
      <c r="H30" s="127">
        <v>89</v>
      </c>
      <c r="I30" s="119">
        <v>5</v>
      </c>
      <c r="J30" s="40" t="s">
        <v>14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191494</v>
      </c>
      <c r="D31" s="82">
        <f>SUM(L14)</f>
        <v>173429</v>
      </c>
      <c r="E31" s="85">
        <f>SUM(N29/M29*100)</f>
        <v>107.42760330763966</v>
      </c>
      <c r="F31" s="78">
        <f t="shared" si="4"/>
        <v>110.41636635164822</v>
      </c>
      <c r="G31" s="86"/>
      <c r="H31" s="127">
        <v>54</v>
      </c>
      <c r="I31" s="119">
        <v>20</v>
      </c>
      <c r="J31" s="40" t="s">
        <v>26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37</v>
      </c>
      <c r="I32" s="119">
        <v>15</v>
      </c>
      <c r="J32" s="40" t="s">
        <v>22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33</v>
      </c>
      <c r="I33" s="119">
        <v>18</v>
      </c>
      <c r="J33" s="40" t="s">
        <v>24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13</v>
      </c>
      <c r="I34" s="119">
        <v>23</v>
      </c>
      <c r="J34" s="40" t="s">
        <v>29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71">
        <v>6</v>
      </c>
      <c r="I35" s="119">
        <v>6</v>
      </c>
      <c r="J35" s="40" t="s">
        <v>15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1</v>
      </c>
      <c r="I36" s="119">
        <v>37</v>
      </c>
      <c r="J36" s="40" t="s">
        <v>39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7</v>
      </c>
      <c r="J37" s="40" t="s">
        <v>16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53">
        <v>0</v>
      </c>
      <c r="I38" s="119">
        <v>8</v>
      </c>
      <c r="J38" s="40" t="s">
        <v>17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19</v>
      </c>
      <c r="J39" s="40" t="s">
        <v>25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22</v>
      </c>
      <c r="J40" s="40" t="s">
        <v>28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28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30</v>
      </c>
      <c r="J42" s="40" t="s">
        <v>35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35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8">
        <f>SUM(H4:H43)</f>
        <v>191494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6" t="s">
        <v>217</v>
      </c>
      <c r="I48" s="119"/>
      <c r="J48" s="267" t="s">
        <v>105</v>
      </c>
      <c r="K48" s="5"/>
      <c r="L48" s="456" t="s">
        <v>205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123</v>
      </c>
      <c r="I49" s="119"/>
      <c r="J49" s="206" t="s">
        <v>11</v>
      </c>
      <c r="K49" s="5"/>
      <c r="L49" s="456" t="s">
        <v>123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52">
        <v>26769</v>
      </c>
      <c r="I50" s="119">
        <v>16</v>
      </c>
      <c r="J50" s="40" t="s">
        <v>3</v>
      </c>
      <c r="K50" s="449">
        <f>SUM(I50)</f>
        <v>16</v>
      </c>
      <c r="L50" s="457">
        <v>25921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127">
        <v>3120</v>
      </c>
      <c r="I51" s="119">
        <v>26</v>
      </c>
      <c r="J51" s="40" t="s">
        <v>32</v>
      </c>
      <c r="K51" s="449">
        <f t="shared" ref="K51:K59" si="7">SUM(I51)</f>
        <v>26</v>
      </c>
      <c r="L51" s="458">
        <v>2504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53">
        <v>2107</v>
      </c>
      <c r="I52" s="119">
        <v>38</v>
      </c>
      <c r="J52" s="40" t="s">
        <v>40</v>
      </c>
      <c r="K52" s="449">
        <f t="shared" si="7"/>
        <v>38</v>
      </c>
      <c r="L52" s="458">
        <v>1129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217</v>
      </c>
      <c r="D53" s="74" t="s">
        <v>205</v>
      </c>
      <c r="E53" s="74" t="s">
        <v>55</v>
      </c>
      <c r="F53" s="74" t="s">
        <v>54</v>
      </c>
      <c r="G53" s="75" t="s">
        <v>56</v>
      </c>
      <c r="H53" s="53">
        <v>1416</v>
      </c>
      <c r="I53" s="119">
        <v>36</v>
      </c>
      <c r="J53" s="40" t="s">
        <v>5</v>
      </c>
      <c r="K53" s="449">
        <f t="shared" si="7"/>
        <v>36</v>
      </c>
      <c r="L53" s="458">
        <v>71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26769</v>
      </c>
      <c r="D54" s="139">
        <f>SUM(L50)</f>
        <v>25921</v>
      </c>
      <c r="E54" s="66">
        <f t="shared" ref="E54:E63" si="8">SUM(N67/M67*100)</f>
        <v>92.664774300747709</v>
      </c>
      <c r="F54" s="66">
        <f t="shared" ref="F54:F61" si="9">SUM(C54/D54*100)</f>
        <v>103.27147872381465</v>
      </c>
      <c r="G54" s="77"/>
      <c r="H54" s="53">
        <v>835</v>
      </c>
      <c r="I54" s="119">
        <v>34</v>
      </c>
      <c r="J54" s="40" t="s">
        <v>1</v>
      </c>
      <c r="K54" s="449">
        <f t="shared" si="7"/>
        <v>34</v>
      </c>
      <c r="L54" s="458">
        <v>848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32</v>
      </c>
      <c r="C55" s="52">
        <f t="shared" ref="C55:C63" si="10">SUM(H51)</f>
        <v>3120</v>
      </c>
      <c r="D55" s="139">
        <f t="shared" ref="D55:D63" si="11">SUM(L51)</f>
        <v>2504</v>
      </c>
      <c r="E55" s="66">
        <f t="shared" si="8"/>
        <v>106.703146374829</v>
      </c>
      <c r="F55" s="66">
        <f t="shared" si="9"/>
        <v>124.60063897763578</v>
      </c>
      <c r="G55" s="77"/>
      <c r="H55" s="53">
        <v>603</v>
      </c>
      <c r="I55" s="119">
        <v>14</v>
      </c>
      <c r="J55" s="40" t="s">
        <v>21</v>
      </c>
      <c r="K55" s="449">
        <f t="shared" si="7"/>
        <v>14</v>
      </c>
      <c r="L55" s="458">
        <v>361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40</v>
      </c>
      <c r="C56" s="52">
        <f t="shared" si="10"/>
        <v>2107</v>
      </c>
      <c r="D56" s="139">
        <f t="shared" si="11"/>
        <v>1129</v>
      </c>
      <c r="E56" s="66">
        <f t="shared" si="8"/>
        <v>161.57975460122699</v>
      </c>
      <c r="F56" s="66">
        <f t="shared" si="9"/>
        <v>186.6253321523472</v>
      </c>
      <c r="G56" s="77"/>
      <c r="H56" s="53">
        <v>564</v>
      </c>
      <c r="I56" s="119">
        <v>33</v>
      </c>
      <c r="J56" s="40" t="s">
        <v>0</v>
      </c>
      <c r="K56" s="449">
        <f t="shared" si="7"/>
        <v>33</v>
      </c>
      <c r="L56" s="458">
        <v>330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5</v>
      </c>
      <c r="C57" s="52">
        <f t="shared" si="10"/>
        <v>1416</v>
      </c>
      <c r="D57" s="139">
        <f t="shared" si="11"/>
        <v>71</v>
      </c>
      <c r="E57" s="66">
        <f t="shared" si="8"/>
        <v>99.090272918124569</v>
      </c>
      <c r="F57" s="66">
        <f t="shared" si="9"/>
        <v>1994.3661971830984</v>
      </c>
      <c r="G57" s="77"/>
      <c r="H57" s="53">
        <v>563</v>
      </c>
      <c r="I57" s="119">
        <v>40</v>
      </c>
      <c r="J57" s="40" t="s">
        <v>2</v>
      </c>
      <c r="K57" s="449">
        <f t="shared" si="7"/>
        <v>40</v>
      </c>
      <c r="L57" s="458">
        <v>2023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1</v>
      </c>
      <c r="C58" s="52">
        <f t="shared" si="10"/>
        <v>835</v>
      </c>
      <c r="D58" s="139">
        <f t="shared" si="11"/>
        <v>848</v>
      </c>
      <c r="E58" s="66">
        <f t="shared" si="8"/>
        <v>140.57239057239056</v>
      </c>
      <c r="F58" s="66">
        <f t="shared" si="9"/>
        <v>98.466981132075475</v>
      </c>
      <c r="G58" s="87"/>
      <c r="H58" s="53">
        <v>520</v>
      </c>
      <c r="I58" s="119">
        <v>25</v>
      </c>
      <c r="J58" s="40" t="s">
        <v>31</v>
      </c>
      <c r="K58" s="449">
        <f t="shared" si="7"/>
        <v>25</v>
      </c>
      <c r="L58" s="458">
        <v>1093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21</v>
      </c>
      <c r="C59" s="52">
        <f t="shared" si="10"/>
        <v>603</v>
      </c>
      <c r="D59" s="139">
        <f t="shared" si="11"/>
        <v>361</v>
      </c>
      <c r="E59" s="66">
        <f t="shared" si="8"/>
        <v>106.72566371681415</v>
      </c>
      <c r="F59" s="66">
        <f t="shared" si="9"/>
        <v>167.0360110803324</v>
      </c>
      <c r="G59" s="77"/>
      <c r="H59" s="542">
        <v>511</v>
      </c>
      <c r="I59" s="198">
        <v>31</v>
      </c>
      <c r="J59" s="103" t="s">
        <v>131</v>
      </c>
      <c r="K59" s="450">
        <f t="shared" si="7"/>
        <v>31</v>
      </c>
      <c r="L59" s="459">
        <v>690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25">
        <v>7</v>
      </c>
      <c r="B60" s="40" t="s">
        <v>0</v>
      </c>
      <c r="C60" s="128">
        <f t="shared" si="10"/>
        <v>564</v>
      </c>
      <c r="D60" s="139">
        <f t="shared" si="11"/>
        <v>330</v>
      </c>
      <c r="E60" s="304">
        <f t="shared" si="8"/>
        <v>117.74530271398747</v>
      </c>
      <c r="F60" s="304">
        <f t="shared" si="9"/>
        <v>170.90909090909091</v>
      </c>
      <c r="G60" s="526"/>
      <c r="H60" s="536">
        <v>242</v>
      </c>
      <c r="I60" s="310">
        <v>1</v>
      </c>
      <c r="J60" s="535" t="s">
        <v>4</v>
      </c>
      <c r="K60" s="527" t="s">
        <v>9</v>
      </c>
      <c r="L60" s="528">
        <v>36475</v>
      </c>
      <c r="M60" s="529"/>
      <c r="N60" s="130"/>
      <c r="Q60" s="129"/>
      <c r="R60" s="529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2</v>
      </c>
      <c r="C61" s="52">
        <f t="shared" si="10"/>
        <v>563</v>
      </c>
      <c r="D61" s="139">
        <f t="shared" si="11"/>
        <v>2023</v>
      </c>
      <c r="E61" s="66">
        <f t="shared" si="8"/>
        <v>103.30275229357797</v>
      </c>
      <c r="F61" s="66">
        <f t="shared" si="9"/>
        <v>27.829955511616411</v>
      </c>
      <c r="G61" s="88"/>
      <c r="H61" s="53">
        <v>174</v>
      </c>
      <c r="I61" s="119">
        <v>24</v>
      </c>
      <c r="J61" s="412" t="s">
        <v>30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31</v>
      </c>
      <c r="C62" s="52">
        <f t="shared" si="10"/>
        <v>520</v>
      </c>
      <c r="D62" s="139">
        <f t="shared" si="11"/>
        <v>1093</v>
      </c>
      <c r="E62" s="66">
        <f t="shared" si="8"/>
        <v>113.28976034858387</v>
      </c>
      <c r="F62" s="66">
        <f>SUM(C62/D62*100)</f>
        <v>47.575480329368709</v>
      </c>
      <c r="G62" s="87"/>
      <c r="H62" s="127">
        <v>155</v>
      </c>
      <c r="I62" s="119">
        <v>15</v>
      </c>
      <c r="J62" s="40" t="s">
        <v>22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72</v>
      </c>
      <c r="C63" s="52">
        <f t="shared" si="10"/>
        <v>511</v>
      </c>
      <c r="D63" s="139">
        <f t="shared" si="11"/>
        <v>690</v>
      </c>
      <c r="E63" s="72">
        <f t="shared" si="8"/>
        <v>93.248175182481745</v>
      </c>
      <c r="F63" s="72">
        <f>SUM(C63/D63*100)</f>
        <v>74.05797101449275</v>
      </c>
      <c r="G63" s="90"/>
      <c r="H63" s="53">
        <v>148</v>
      </c>
      <c r="I63" s="119">
        <v>13</v>
      </c>
      <c r="J63" s="40" t="s">
        <v>7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37995</v>
      </c>
      <c r="D64" s="82">
        <f>SUM(L60)</f>
        <v>36475</v>
      </c>
      <c r="E64" s="85">
        <f>SUM(N77/M77*100)</f>
        <v>97.390613385281839</v>
      </c>
      <c r="F64" s="85">
        <f>SUM(C64/D64*100)</f>
        <v>104.16723783413298</v>
      </c>
      <c r="G64" s="86"/>
      <c r="H64" s="171">
        <v>96</v>
      </c>
      <c r="I64" s="119">
        <v>19</v>
      </c>
      <c r="J64" s="40" t="s">
        <v>25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83</v>
      </c>
      <c r="I65" s="119">
        <v>17</v>
      </c>
      <c r="J65" s="40" t="s">
        <v>23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80</v>
      </c>
      <c r="I66" s="119">
        <v>9</v>
      </c>
      <c r="J66" s="468" t="s">
        <v>214</v>
      </c>
      <c r="K66" s="1"/>
      <c r="L66" s="268" t="s">
        <v>105</v>
      </c>
      <c r="M66" s="482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53">
        <v>5</v>
      </c>
      <c r="I67" s="119">
        <v>29</v>
      </c>
      <c r="J67" s="40" t="s">
        <v>58</v>
      </c>
      <c r="K67" s="5">
        <f>SUM(I50)</f>
        <v>16</v>
      </c>
      <c r="L67" s="40" t="s">
        <v>3</v>
      </c>
      <c r="M67" s="243">
        <v>28888</v>
      </c>
      <c r="N67" s="128">
        <f>SUM(H50)</f>
        <v>26769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4</v>
      </c>
      <c r="I68" s="119">
        <v>23</v>
      </c>
      <c r="J68" s="40" t="s">
        <v>29</v>
      </c>
      <c r="K68" s="5">
        <f t="shared" ref="K68:K76" si="12">SUM(I51)</f>
        <v>26</v>
      </c>
      <c r="L68" s="40" t="s">
        <v>32</v>
      </c>
      <c r="M68" s="244">
        <v>2924</v>
      </c>
      <c r="N68" s="128">
        <f t="shared" ref="N68:N76" si="13">SUM(H51)</f>
        <v>3120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0</v>
      </c>
      <c r="I69" s="119">
        <v>2</v>
      </c>
      <c r="J69" s="40" t="s">
        <v>6</v>
      </c>
      <c r="K69" s="5">
        <f t="shared" si="12"/>
        <v>38</v>
      </c>
      <c r="L69" s="40" t="s">
        <v>40</v>
      </c>
      <c r="M69" s="244">
        <v>1304</v>
      </c>
      <c r="N69" s="128">
        <f t="shared" si="13"/>
        <v>2107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3</v>
      </c>
      <c r="J70" s="40" t="s">
        <v>12</v>
      </c>
      <c r="K70" s="5">
        <f t="shared" si="12"/>
        <v>36</v>
      </c>
      <c r="L70" s="40" t="s">
        <v>5</v>
      </c>
      <c r="M70" s="244">
        <v>1429</v>
      </c>
      <c r="N70" s="128">
        <f t="shared" si="13"/>
        <v>1416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53">
        <v>0</v>
      </c>
      <c r="I71" s="119">
        <v>4</v>
      </c>
      <c r="J71" s="40" t="s">
        <v>13</v>
      </c>
      <c r="K71" s="5">
        <f t="shared" si="12"/>
        <v>34</v>
      </c>
      <c r="L71" s="40" t="s">
        <v>1</v>
      </c>
      <c r="M71" s="244">
        <v>594</v>
      </c>
      <c r="N71" s="128">
        <f t="shared" si="13"/>
        <v>835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127">
        <v>0</v>
      </c>
      <c r="I72" s="119">
        <v>5</v>
      </c>
      <c r="J72" s="40" t="s">
        <v>14</v>
      </c>
      <c r="K72" s="5">
        <f t="shared" si="12"/>
        <v>14</v>
      </c>
      <c r="L72" s="40" t="s">
        <v>21</v>
      </c>
      <c r="M72" s="244">
        <v>565</v>
      </c>
      <c r="N72" s="128">
        <f t="shared" si="13"/>
        <v>603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127">
        <v>0</v>
      </c>
      <c r="I73" s="119">
        <v>6</v>
      </c>
      <c r="J73" s="40" t="s">
        <v>15</v>
      </c>
      <c r="K73" s="5">
        <f t="shared" si="12"/>
        <v>33</v>
      </c>
      <c r="L73" s="40" t="s">
        <v>0</v>
      </c>
      <c r="M73" s="244">
        <v>479</v>
      </c>
      <c r="N73" s="128">
        <f t="shared" si="13"/>
        <v>564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127">
        <v>0</v>
      </c>
      <c r="I74" s="119">
        <v>7</v>
      </c>
      <c r="J74" s="40" t="s">
        <v>16</v>
      </c>
      <c r="K74" s="5">
        <f t="shared" si="12"/>
        <v>40</v>
      </c>
      <c r="L74" s="40" t="s">
        <v>2</v>
      </c>
      <c r="M74" s="244">
        <v>545</v>
      </c>
      <c r="N74" s="128">
        <f t="shared" si="13"/>
        <v>563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127">
        <v>0</v>
      </c>
      <c r="I75" s="119">
        <v>8</v>
      </c>
      <c r="J75" s="40" t="s">
        <v>17</v>
      </c>
      <c r="K75" s="5">
        <f t="shared" si="12"/>
        <v>25</v>
      </c>
      <c r="L75" s="40" t="s">
        <v>31</v>
      </c>
      <c r="M75" s="244">
        <v>459</v>
      </c>
      <c r="N75" s="128">
        <f t="shared" si="13"/>
        <v>520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127">
        <v>0</v>
      </c>
      <c r="I76" s="119">
        <v>10</v>
      </c>
      <c r="J76" s="40" t="s">
        <v>18</v>
      </c>
      <c r="K76" s="18">
        <f t="shared" si="12"/>
        <v>31</v>
      </c>
      <c r="L76" s="103" t="s">
        <v>72</v>
      </c>
      <c r="M76" s="245">
        <v>548</v>
      </c>
      <c r="N76" s="238">
        <f t="shared" si="13"/>
        <v>511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53">
        <v>0</v>
      </c>
      <c r="I77" s="119">
        <v>11</v>
      </c>
      <c r="J77" s="40" t="s">
        <v>19</v>
      </c>
      <c r="K77" s="5"/>
      <c r="L77" s="163" t="s">
        <v>70</v>
      </c>
      <c r="M77" s="417">
        <v>39013</v>
      </c>
      <c r="N77" s="246">
        <f>SUM(H90)</f>
        <v>37995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12</v>
      </c>
      <c r="J78" s="40" t="s">
        <v>20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53">
        <v>0</v>
      </c>
      <c r="I79" s="119">
        <v>18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171">
        <v>0</v>
      </c>
      <c r="I80" s="119">
        <v>20</v>
      </c>
      <c r="J80" s="40" t="s">
        <v>26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128">
        <v>0</v>
      </c>
      <c r="I81" s="119">
        <v>21</v>
      </c>
      <c r="J81" s="40" t="s">
        <v>81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22</v>
      </c>
      <c r="J82" s="40" t="s">
        <v>28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27</v>
      </c>
      <c r="J83" s="40" t="s">
        <v>33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127">
        <v>0</v>
      </c>
      <c r="I84" s="119">
        <v>28</v>
      </c>
      <c r="J84" s="40" t="s">
        <v>34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127">
        <v>0</v>
      </c>
      <c r="I85" s="119">
        <v>30</v>
      </c>
      <c r="J85" s="40" t="s">
        <v>35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32</v>
      </c>
      <c r="J86" s="40" t="s">
        <v>37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35</v>
      </c>
      <c r="J87" s="40" t="s">
        <v>38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53">
        <v>0</v>
      </c>
      <c r="I88" s="119">
        <v>37</v>
      </c>
      <c r="J88" s="40" t="s">
        <v>39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53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6">
        <f>SUM(H50:H89)</f>
        <v>37995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L42" sqref="L42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9" t="s">
        <v>125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6" t="s">
        <v>220</v>
      </c>
      <c r="I2" s="5"/>
      <c r="J2" s="259" t="s">
        <v>125</v>
      </c>
      <c r="K2" s="117"/>
      <c r="L2" s="440" t="s">
        <v>208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123</v>
      </c>
      <c r="I3" s="5"/>
      <c r="J3" s="206" t="s">
        <v>11</v>
      </c>
      <c r="K3" s="117"/>
      <c r="L3" s="441" t="s">
        <v>123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33197</v>
      </c>
      <c r="I4" s="119">
        <v>33</v>
      </c>
      <c r="J4" s="229" t="s">
        <v>0</v>
      </c>
      <c r="K4" s="169">
        <f>SUM(I4)</f>
        <v>33</v>
      </c>
      <c r="L4" s="433">
        <v>28817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29274</v>
      </c>
      <c r="I5" s="119">
        <v>34</v>
      </c>
      <c r="J5" s="229" t="s">
        <v>1</v>
      </c>
      <c r="K5" s="169">
        <f t="shared" ref="K5:K13" si="0">SUM(I5)</f>
        <v>34</v>
      </c>
      <c r="L5" s="434">
        <v>26511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19628</v>
      </c>
      <c r="I6" s="119">
        <v>40</v>
      </c>
      <c r="J6" s="229" t="s">
        <v>2</v>
      </c>
      <c r="K6" s="169">
        <f t="shared" si="0"/>
        <v>40</v>
      </c>
      <c r="L6" s="434">
        <v>21737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7733</v>
      </c>
      <c r="I7" s="119">
        <v>9</v>
      </c>
      <c r="J7" s="490" t="s">
        <v>213</v>
      </c>
      <c r="K7" s="169">
        <f t="shared" si="0"/>
        <v>9</v>
      </c>
      <c r="L7" s="434">
        <v>6030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7247</v>
      </c>
      <c r="I8" s="119">
        <v>36</v>
      </c>
      <c r="J8" s="229" t="s">
        <v>5</v>
      </c>
      <c r="K8" s="169">
        <f t="shared" si="0"/>
        <v>36</v>
      </c>
      <c r="L8" s="434">
        <v>4597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7028</v>
      </c>
      <c r="I9" s="119">
        <v>13</v>
      </c>
      <c r="J9" s="229" t="s">
        <v>7</v>
      </c>
      <c r="K9" s="169">
        <f t="shared" si="0"/>
        <v>13</v>
      </c>
      <c r="L9" s="434">
        <v>5877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6159</v>
      </c>
      <c r="I10" s="119">
        <v>24</v>
      </c>
      <c r="J10" s="229" t="s">
        <v>30</v>
      </c>
      <c r="K10" s="169">
        <f t="shared" si="0"/>
        <v>24</v>
      </c>
      <c r="L10" s="434">
        <v>5673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2908</v>
      </c>
      <c r="I11" s="119">
        <v>25</v>
      </c>
      <c r="J11" s="229" t="s">
        <v>31</v>
      </c>
      <c r="K11" s="169">
        <f t="shared" si="0"/>
        <v>25</v>
      </c>
      <c r="L11" s="434">
        <v>3373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2400</v>
      </c>
      <c r="I12" s="119">
        <v>12</v>
      </c>
      <c r="J12" s="229" t="s">
        <v>20</v>
      </c>
      <c r="K12" s="169">
        <f t="shared" si="0"/>
        <v>12</v>
      </c>
      <c r="L12" s="434">
        <v>2500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8">
        <v>1197</v>
      </c>
      <c r="I13" s="198">
        <v>16</v>
      </c>
      <c r="J13" s="309" t="s">
        <v>3</v>
      </c>
      <c r="K13" s="258">
        <f t="shared" si="0"/>
        <v>16</v>
      </c>
      <c r="L13" s="442">
        <v>18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65">
        <v>1008</v>
      </c>
      <c r="I14" s="310">
        <v>26</v>
      </c>
      <c r="J14" s="311" t="s">
        <v>32</v>
      </c>
      <c r="K14" s="117" t="s">
        <v>9</v>
      </c>
      <c r="L14" s="443">
        <v>111119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405">
        <v>958</v>
      </c>
      <c r="I15" s="119">
        <v>17</v>
      </c>
      <c r="J15" s="229" t="s">
        <v>23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673</v>
      </c>
      <c r="I16" s="119">
        <v>21</v>
      </c>
      <c r="J16" s="229" t="s">
        <v>27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593</v>
      </c>
      <c r="I17" s="119">
        <v>6</v>
      </c>
      <c r="J17" s="229" t="s">
        <v>15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71">
        <v>558</v>
      </c>
      <c r="I18" s="119">
        <v>1</v>
      </c>
      <c r="J18" s="229" t="s">
        <v>4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489</v>
      </c>
      <c r="I19" s="119">
        <v>31</v>
      </c>
      <c r="J19" s="119" t="s">
        <v>190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405">
        <v>467</v>
      </c>
      <c r="I20" s="119">
        <v>38</v>
      </c>
      <c r="J20" s="229" t="s">
        <v>40</v>
      </c>
      <c r="K20" s="169">
        <f>SUM(I4)</f>
        <v>33</v>
      </c>
      <c r="L20" s="229" t="s">
        <v>0</v>
      </c>
      <c r="M20" s="444">
        <v>32524</v>
      </c>
      <c r="N20" s="128">
        <f>SUM(H4)</f>
        <v>33197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217</v>
      </c>
      <c r="D21" s="74" t="s">
        <v>205</v>
      </c>
      <c r="E21" s="74" t="s">
        <v>55</v>
      </c>
      <c r="F21" s="74" t="s">
        <v>54</v>
      </c>
      <c r="G21" s="75" t="s">
        <v>56</v>
      </c>
      <c r="H21" s="127">
        <v>416</v>
      </c>
      <c r="I21" s="119">
        <v>14</v>
      </c>
      <c r="J21" s="229" t="s">
        <v>21</v>
      </c>
      <c r="K21" s="169">
        <f t="shared" ref="K21:K29" si="1">SUM(I5)</f>
        <v>34</v>
      </c>
      <c r="L21" s="229" t="s">
        <v>1</v>
      </c>
      <c r="M21" s="445">
        <v>37706</v>
      </c>
      <c r="N21" s="128">
        <f t="shared" ref="N21:N29" si="2">SUM(H5)</f>
        <v>29274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9" t="s">
        <v>0</v>
      </c>
      <c r="C22" s="52">
        <f>SUM(H4)</f>
        <v>33197</v>
      </c>
      <c r="D22" s="139">
        <f>SUM(L4)</f>
        <v>28817</v>
      </c>
      <c r="E22" s="70">
        <f t="shared" ref="E22:E31" si="3">SUM(N20/M20*100)</f>
        <v>102.06924117574714</v>
      </c>
      <c r="F22" s="66">
        <f t="shared" ref="F22:F32" si="4">SUM(C22/D22*100)</f>
        <v>115.19936148801055</v>
      </c>
      <c r="G22" s="77"/>
      <c r="H22" s="127">
        <v>338</v>
      </c>
      <c r="I22" s="119">
        <v>22</v>
      </c>
      <c r="J22" s="229" t="s">
        <v>28</v>
      </c>
      <c r="K22" s="169">
        <f t="shared" si="1"/>
        <v>40</v>
      </c>
      <c r="L22" s="229" t="s">
        <v>2</v>
      </c>
      <c r="M22" s="445">
        <v>15611</v>
      </c>
      <c r="N22" s="128">
        <f t="shared" si="2"/>
        <v>19628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9" t="s">
        <v>1</v>
      </c>
      <c r="C23" s="52">
        <f t="shared" ref="C23:C31" si="5">SUM(H5)</f>
        <v>29274</v>
      </c>
      <c r="D23" s="139">
        <f t="shared" ref="D23:D31" si="6">SUM(L5)</f>
        <v>26511</v>
      </c>
      <c r="E23" s="70">
        <f t="shared" si="3"/>
        <v>77.63751127141569</v>
      </c>
      <c r="F23" s="66">
        <f t="shared" si="4"/>
        <v>110.42208894421184</v>
      </c>
      <c r="G23" s="77"/>
      <c r="H23" s="405">
        <v>180</v>
      </c>
      <c r="I23" s="119">
        <v>18</v>
      </c>
      <c r="J23" s="229" t="s">
        <v>24</v>
      </c>
      <c r="K23" s="169">
        <f t="shared" si="1"/>
        <v>9</v>
      </c>
      <c r="L23" s="490" t="s">
        <v>212</v>
      </c>
      <c r="M23" s="445">
        <v>7357</v>
      </c>
      <c r="N23" s="128">
        <f t="shared" si="2"/>
        <v>7733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9" t="s">
        <v>2</v>
      </c>
      <c r="C24" s="52">
        <f t="shared" si="5"/>
        <v>19628</v>
      </c>
      <c r="D24" s="139">
        <f t="shared" si="6"/>
        <v>21737</v>
      </c>
      <c r="E24" s="70">
        <f t="shared" si="3"/>
        <v>125.73185574274549</v>
      </c>
      <c r="F24" s="66">
        <f t="shared" si="4"/>
        <v>90.297649169618623</v>
      </c>
      <c r="G24" s="77"/>
      <c r="H24" s="127">
        <v>128</v>
      </c>
      <c r="I24" s="119">
        <v>11</v>
      </c>
      <c r="J24" s="229" t="s">
        <v>19</v>
      </c>
      <c r="K24" s="169">
        <f t="shared" si="1"/>
        <v>36</v>
      </c>
      <c r="L24" s="229" t="s">
        <v>5</v>
      </c>
      <c r="M24" s="445">
        <v>7293</v>
      </c>
      <c r="N24" s="128">
        <f t="shared" si="2"/>
        <v>7247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490" t="s">
        <v>212</v>
      </c>
      <c r="C25" s="52">
        <f t="shared" si="5"/>
        <v>7733</v>
      </c>
      <c r="D25" s="139">
        <f t="shared" si="6"/>
        <v>6030</v>
      </c>
      <c r="E25" s="70">
        <f t="shared" si="3"/>
        <v>105.11077885007477</v>
      </c>
      <c r="F25" s="66">
        <f t="shared" si="4"/>
        <v>128.24212271973465</v>
      </c>
      <c r="G25" s="77"/>
      <c r="H25" s="127">
        <v>85</v>
      </c>
      <c r="I25" s="119">
        <v>4</v>
      </c>
      <c r="J25" s="229" t="s">
        <v>13</v>
      </c>
      <c r="K25" s="169">
        <f t="shared" si="1"/>
        <v>13</v>
      </c>
      <c r="L25" s="229" t="s">
        <v>7</v>
      </c>
      <c r="M25" s="445">
        <v>5854</v>
      </c>
      <c r="N25" s="128">
        <f t="shared" si="2"/>
        <v>7028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229" t="s">
        <v>5</v>
      </c>
      <c r="C26" s="52">
        <f t="shared" si="5"/>
        <v>7247</v>
      </c>
      <c r="D26" s="139">
        <f t="shared" si="6"/>
        <v>4597</v>
      </c>
      <c r="E26" s="70">
        <f t="shared" si="3"/>
        <v>99.369258192787598</v>
      </c>
      <c r="F26" s="66">
        <f t="shared" si="4"/>
        <v>157.64629105938656</v>
      </c>
      <c r="G26" s="87"/>
      <c r="H26" s="127">
        <v>68</v>
      </c>
      <c r="I26" s="119">
        <v>20</v>
      </c>
      <c r="J26" s="229" t="s">
        <v>26</v>
      </c>
      <c r="K26" s="169">
        <f t="shared" si="1"/>
        <v>24</v>
      </c>
      <c r="L26" s="229" t="s">
        <v>30</v>
      </c>
      <c r="M26" s="445">
        <v>6319</v>
      </c>
      <c r="N26" s="128">
        <f t="shared" si="2"/>
        <v>6159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229" t="s">
        <v>7</v>
      </c>
      <c r="C27" s="52">
        <f t="shared" si="5"/>
        <v>7028</v>
      </c>
      <c r="D27" s="139">
        <f t="shared" si="6"/>
        <v>5877</v>
      </c>
      <c r="E27" s="70">
        <f t="shared" si="3"/>
        <v>120.05466347796379</v>
      </c>
      <c r="F27" s="66">
        <f t="shared" si="4"/>
        <v>119.58482218819127</v>
      </c>
      <c r="G27" s="91"/>
      <c r="H27" s="405">
        <v>23</v>
      </c>
      <c r="I27" s="119">
        <v>27</v>
      </c>
      <c r="J27" s="229" t="s">
        <v>33</v>
      </c>
      <c r="K27" s="169">
        <f t="shared" si="1"/>
        <v>25</v>
      </c>
      <c r="L27" s="229" t="s">
        <v>31</v>
      </c>
      <c r="M27" s="445">
        <v>2846</v>
      </c>
      <c r="N27" s="128">
        <f t="shared" si="2"/>
        <v>2908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9" t="s">
        <v>30</v>
      </c>
      <c r="C28" s="52">
        <f t="shared" si="5"/>
        <v>6159</v>
      </c>
      <c r="D28" s="139">
        <f t="shared" si="6"/>
        <v>5673</v>
      </c>
      <c r="E28" s="70">
        <f t="shared" si="3"/>
        <v>97.46795379015667</v>
      </c>
      <c r="F28" s="66">
        <f t="shared" si="4"/>
        <v>108.56689582231624</v>
      </c>
      <c r="G28" s="77"/>
      <c r="H28" s="127">
        <v>20</v>
      </c>
      <c r="I28" s="119">
        <v>29</v>
      </c>
      <c r="J28" s="229" t="s">
        <v>118</v>
      </c>
      <c r="K28" s="169">
        <f t="shared" si="1"/>
        <v>12</v>
      </c>
      <c r="L28" s="229" t="s">
        <v>20</v>
      </c>
      <c r="M28" s="445">
        <v>2360</v>
      </c>
      <c r="N28" s="128">
        <f t="shared" si="2"/>
        <v>2400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9" t="s">
        <v>31</v>
      </c>
      <c r="C29" s="52">
        <f t="shared" si="5"/>
        <v>2908</v>
      </c>
      <c r="D29" s="139">
        <f t="shared" si="6"/>
        <v>3373</v>
      </c>
      <c r="E29" s="70">
        <f t="shared" si="3"/>
        <v>102.17849613492622</v>
      </c>
      <c r="F29" s="66">
        <f t="shared" si="4"/>
        <v>86.214052772013048</v>
      </c>
      <c r="G29" s="88"/>
      <c r="H29" s="127">
        <v>7</v>
      </c>
      <c r="I29" s="119">
        <v>15</v>
      </c>
      <c r="J29" s="229" t="s">
        <v>22</v>
      </c>
      <c r="K29" s="258">
        <f t="shared" si="1"/>
        <v>16</v>
      </c>
      <c r="L29" s="309" t="s">
        <v>3</v>
      </c>
      <c r="M29" s="446">
        <v>1002</v>
      </c>
      <c r="N29" s="128">
        <f t="shared" si="2"/>
        <v>1197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9" t="s">
        <v>20</v>
      </c>
      <c r="C30" s="52">
        <f t="shared" si="5"/>
        <v>2400</v>
      </c>
      <c r="D30" s="139">
        <f t="shared" si="6"/>
        <v>2500</v>
      </c>
      <c r="E30" s="70">
        <f t="shared" si="3"/>
        <v>101.69491525423729</v>
      </c>
      <c r="F30" s="66">
        <f t="shared" si="4"/>
        <v>96</v>
      </c>
      <c r="G30" s="87"/>
      <c r="H30" s="127">
        <v>5</v>
      </c>
      <c r="I30" s="119">
        <v>32</v>
      </c>
      <c r="J30" s="229" t="s">
        <v>37</v>
      </c>
      <c r="K30" s="163"/>
      <c r="L30" s="464" t="s">
        <v>133</v>
      </c>
      <c r="M30" s="447">
        <v>125239</v>
      </c>
      <c r="N30" s="128">
        <f>SUM(H44)</f>
        <v>122787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9" t="s">
        <v>3</v>
      </c>
      <c r="C31" s="52">
        <f t="shared" si="5"/>
        <v>1197</v>
      </c>
      <c r="D31" s="139">
        <f t="shared" si="6"/>
        <v>18</v>
      </c>
      <c r="E31" s="71">
        <f t="shared" si="3"/>
        <v>119.46107784431138</v>
      </c>
      <c r="F31" s="78">
        <f t="shared" si="4"/>
        <v>6650</v>
      </c>
      <c r="G31" s="90"/>
      <c r="H31" s="127">
        <v>0</v>
      </c>
      <c r="I31" s="119">
        <v>2</v>
      </c>
      <c r="J31" s="229" t="s">
        <v>6</v>
      </c>
      <c r="K31" s="54"/>
      <c r="L31" s="30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122787</v>
      </c>
      <c r="D32" s="82">
        <f>SUM(L14)</f>
        <v>111119</v>
      </c>
      <c r="E32" s="83">
        <f>SUM(N30/M30*100)</f>
        <v>98.042143421777567</v>
      </c>
      <c r="F32" s="78">
        <f t="shared" si="4"/>
        <v>110.50045446773279</v>
      </c>
      <c r="G32" s="86"/>
      <c r="H32" s="128">
        <v>0</v>
      </c>
      <c r="I32" s="119">
        <v>3</v>
      </c>
      <c r="J32" s="229" t="s">
        <v>12</v>
      </c>
      <c r="K32" s="54"/>
      <c r="L32" s="300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0</v>
      </c>
      <c r="I33" s="119">
        <v>5</v>
      </c>
      <c r="J33" s="229" t="s">
        <v>14</v>
      </c>
      <c r="K33" s="54"/>
      <c r="L33" s="300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71">
        <v>0</v>
      </c>
      <c r="I34" s="119">
        <v>7</v>
      </c>
      <c r="J34" s="229" t="s">
        <v>16</v>
      </c>
      <c r="K34" s="54"/>
      <c r="L34" s="300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8</v>
      </c>
      <c r="J35" s="229" t="s">
        <v>17</v>
      </c>
      <c r="K35" s="54"/>
      <c r="L35" s="300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10</v>
      </c>
      <c r="J36" s="229" t="s">
        <v>18</v>
      </c>
      <c r="K36" s="54"/>
      <c r="L36" s="300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19</v>
      </c>
      <c r="J37" s="229" t="s">
        <v>25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23</v>
      </c>
      <c r="J38" s="229" t="s">
        <v>29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28</v>
      </c>
      <c r="J39" s="229" t="s">
        <v>34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30</v>
      </c>
      <c r="J40" s="229" t="s">
        <v>35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35</v>
      </c>
      <c r="J41" s="229" t="s">
        <v>38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37</v>
      </c>
      <c r="J42" s="229" t="s">
        <v>39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39</v>
      </c>
      <c r="J43" s="229" t="s">
        <v>41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6">
        <f>SUM(H4:H43)</f>
        <v>122787</v>
      </c>
      <c r="I44" s="5"/>
      <c r="J44" s="228" t="s">
        <v>130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60" t="s">
        <v>217</v>
      </c>
      <c r="I48" s="5"/>
      <c r="J48" s="255" t="s">
        <v>128</v>
      </c>
      <c r="K48" s="117"/>
      <c r="L48" s="419" t="s">
        <v>208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123</v>
      </c>
      <c r="I49" s="5"/>
      <c r="J49" s="206" t="s">
        <v>11</v>
      </c>
      <c r="K49" s="140"/>
      <c r="L49" s="135" t="s">
        <v>123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22181</v>
      </c>
      <c r="I50" s="229">
        <v>40</v>
      </c>
      <c r="J50" s="228" t="s">
        <v>2</v>
      </c>
      <c r="K50" s="172">
        <f>SUM(I50)</f>
        <v>40</v>
      </c>
      <c r="L50" s="420">
        <v>22187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21039</v>
      </c>
      <c r="I51" s="229">
        <v>16</v>
      </c>
      <c r="J51" s="228" t="s">
        <v>3</v>
      </c>
      <c r="K51" s="172">
        <f t="shared" ref="K51:K59" si="7">SUM(I51)</f>
        <v>16</v>
      </c>
      <c r="L51" s="420">
        <v>18846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18893</v>
      </c>
      <c r="I52" s="229">
        <v>26</v>
      </c>
      <c r="J52" s="228" t="s">
        <v>32</v>
      </c>
      <c r="K52" s="172">
        <f t="shared" si="7"/>
        <v>26</v>
      </c>
      <c r="L52" s="420">
        <v>14274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18442</v>
      </c>
      <c r="I53" s="229">
        <v>36</v>
      </c>
      <c r="J53" s="228" t="s">
        <v>5</v>
      </c>
      <c r="K53" s="172">
        <f t="shared" si="7"/>
        <v>36</v>
      </c>
      <c r="L53" s="420">
        <v>20085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217</v>
      </c>
      <c r="D54" s="74" t="s">
        <v>205</v>
      </c>
      <c r="E54" s="74" t="s">
        <v>55</v>
      </c>
      <c r="F54" s="74" t="s">
        <v>54</v>
      </c>
      <c r="G54" s="75" t="s">
        <v>56</v>
      </c>
      <c r="H54" s="127">
        <v>14009</v>
      </c>
      <c r="I54" s="229">
        <v>24</v>
      </c>
      <c r="J54" s="228" t="s">
        <v>30</v>
      </c>
      <c r="K54" s="172">
        <f t="shared" si="7"/>
        <v>24</v>
      </c>
      <c r="L54" s="420">
        <v>13605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8" t="s">
        <v>2</v>
      </c>
      <c r="C55" s="52">
        <f>SUM(H50)</f>
        <v>22181</v>
      </c>
      <c r="D55" s="9">
        <f t="shared" ref="D55:D64" si="8">SUM(L50)</f>
        <v>22187</v>
      </c>
      <c r="E55" s="66">
        <f>SUM(N66/M66*100)</f>
        <v>96.372088981578031</v>
      </c>
      <c r="F55" s="66">
        <f t="shared" ref="F55:F65" si="9">SUM(C55/D55*100)</f>
        <v>99.972957137062252</v>
      </c>
      <c r="G55" s="77"/>
      <c r="H55" s="127">
        <v>12225</v>
      </c>
      <c r="I55" s="229">
        <v>38</v>
      </c>
      <c r="J55" s="228" t="s">
        <v>40</v>
      </c>
      <c r="K55" s="172">
        <f t="shared" si="7"/>
        <v>38</v>
      </c>
      <c r="L55" s="420">
        <v>14425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8" t="s">
        <v>3</v>
      </c>
      <c r="C56" s="52">
        <f t="shared" ref="C56:C64" si="10">SUM(H51)</f>
        <v>21039</v>
      </c>
      <c r="D56" s="9">
        <f t="shared" si="8"/>
        <v>18846</v>
      </c>
      <c r="E56" s="66">
        <f t="shared" ref="E56:E65" si="11">SUM(N67/M67*100)</f>
        <v>87.74293102010175</v>
      </c>
      <c r="F56" s="66">
        <f t="shared" si="9"/>
        <v>111.63642152180834</v>
      </c>
      <c r="G56" s="77"/>
      <c r="H56" s="127">
        <v>11540</v>
      </c>
      <c r="I56" s="229">
        <v>17</v>
      </c>
      <c r="J56" s="228" t="s">
        <v>23</v>
      </c>
      <c r="K56" s="172">
        <f t="shared" si="7"/>
        <v>17</v>
      </c>
      <c r="L56" s="420">
        <v>11806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8" t="s">
        <v>32</v>
      </c>
      <c r="C57" s="52">
        <f t="shared" si="10"/>
        <v>18893</v>
      </c>
      <c r="D57" s="9">
        <f t="shared" si="8"/>
        <v>14274</v>
      </c>
      <c r="E57" s="66">
        <f t="shared" si="11"/>
        <v>106.49943630214204</v>
      </c>
      <c r="F57" s="66">
        <f t="shared" si="9"/>
        <v>132.3595348185512</v>
      </c>
      <c r="G57" s="77"/>
      <c r="H57" s="127">
        <v>7792</v>
      </c>
      <c r="I57" s="228">
        <v>25</v>
      </c>
      <c r="J57" s="228" t="s">
        <v>31</v>
      </c>
      <c r="K57" s="172">
        <f t="shared" si="7"/>
        <v>25</v>
      </c>
      <c r="L57" s="420">
        <v>6258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8" t="s">
        <v>5</v>
      </c>
      <c r="C58" s="52">
        <f t="shared" si="10"/>
        <v>18442</v>
      </c>
      <c r="D58" s="9">
        <f t="shared" si="8"/>
        <v>20085</v>
      </c>
      <c r="E58" s="66">
        <f t="shared" si="11"/>
        <v>110.74945952438146</v>
      </c>
      <c r="F58" s="66">
        <f t="shared" si="9"/>
        <v>91.819765994523266</v>
      </c>
      <c r="G58" s="77"/>
      <c r="H58" s="543">
        <v>5336</v>
      </c>
      <c r="I58" s="309">
        <v>37</v>
      </c>
      <c r="J58" s="231" t="s">
        <v>39</v>
      </c>
      <c r="K58" s="172">
        <f t="shared" si="7"/>
        <v>37</v>
      </c>
      <c r="L58" s="418">
        <v>7975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8" t="s">
        <v>30</v>
      </c>
      <c r="C59" s="52">
        <f t="shared" si="10"/>
        <v>14009</v>
      </c>
      <c r="D59" s="9">
        <f t="shared" si="8"/>
        <v>13605</v>
      </c>
      <c r="E59" s="66">
        <f t="shared" si="11"/>
        <v>104.25690258242166</v>
      </c>
      <c r="F59" s="66">
        <f t="shared" si="9"/>
        <v>102.96949650863654</v>
      </c>
      <c r="G59" s="87"/>
      <c r="H59" s="455">
        <v>3604</v>
      </c>
      <c r="I59" s="309">
        <v>30</v>
      </c>
      <c r="J59" s="231" t="s">
        <v>122</v>
      </c>
      <c r="K59" s="172">
        <f t="shared" si="7"/>
        <v>30</v>
      </c>
      <c r="L59" s="418">
        <v>3852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8" t="s">
        <v>40</v>
      </c>
      <c r="C60" s="52">
        <f t="shared" si="10"/>
        <v>12225</v>
      </c>
      <c r="D60" s="9">
        <f t="shared" si="8"/>
        <v>14425</v>
      </c>
      <c r="E60" s="66">
        <f t="shared" si="11"/>
        <v>100.36945812807883</v>
      </c>
      <c r="F60" s="66">
        <f t="shared" si="9"/>
        <v>84.748700173310226</v>
      </c>
      <c r="G60" s="77"/>
      <c r="H60" s="524">
        <v>3257</v>
      </c>
      <c r="I60" s="312">
        <v>15</v>
      </c>
      <c r="J60" s="312" t="s">
        <v>22</v>
      </c>
      <c r="K60" s="117" t="s">
        <v>9</v>
      </c>
      <c r="L60" s="422">
        <v>151649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8" t="s">
        <v>23</v>
      </c>
      <c r="C61" s="52">
        <f t="shared" si="10"/>
        <v>11540</v>
      </c>
      <c r="D61" s="9">
        <f t="shared" si="8"/>
        <v>11806</v>
      </c>
      <c r="E61" s="66">
        <f t="shared" si="11"/>
        <v>81.919500248456018</v>
      </c>
      <c r="F61" s="66">
        <f t="shared" si="9"/>
        <v>97.746908351685576</v>
      </c>
      <c r="G61" s="77"/>
      <c r="H61" s="127">
        <v>3135</v>
      </c>
      <c r="I61" s="229">
        <v>33</v>
      </c>
      <c r="J61" s="228" t="s">
        <v>0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8" t="s">
        <v>31</v>
      </c>
      <c r="C62" s="52">
        <f t="shared" si="10"/>
        <v>7792</v>
      </c>
      <c r="D62" s="9">
        <f t="shared" si="8"/>
        <v>6258</v>
      </c>
      <c r="E62" s="66">
        <f t="shared" si="11"/>
        <v>99.400433728791938</v>
      </c>
      <c r="F62" s="66">
        <f t="shared" si="9"/>
        <v>124.51262384148289</v>
      </c>
      <c r="G62" s="88"/>
      <c r="H62" s="127">
        <v>2992</v>
      </c>
      <c r="I62" s="229">
        <v>34</v>
      </c>
      <c r="J62" s="228" t="s">
        <v>1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31" t="s">
        <v>39</v>
      </c>
      <c r="C63" s="52">
        <f t="shared" si="10"/>
        <v>5336</v>
      </c>
      <c r="D63" s="9">
        <f t="shared" si="8"/>
        <v>7975</v>
      </c>
      <c r="E63" s="66">
        <f t="shared" si="11"/>
        <v>79.298558478228571</v>
      </c>
      <c r="F63" s="66">
        <f t="shared" si="9"/>
        <v>66.909090909090907</v>
      </c>
      <c r="G63" s="87"/>
      <c r="H63" s="127">
        <v>2780</v>
      </c>
      <c r="I63" s="229">
        <v>35</v>
      </c>
      <c r="J63" s="228" t="s">
        <v>38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31" t="s">
        <v>122</v>
      </c>
      <c r="C64" s="52">
        <f t="shared" si="10"/>
        <v>3604</v>
      </c>
      <c r="D64" s="9">
        <f t="shared" si="8"/>
        <v>3852</v>
      </c>
      <c r="E64" s="72">
        <f t="shared" si="11"/>
        <v>93.537503244225277</v>
      </c>
      <c r="F64" s="66">
        <f t="shared" si="9"/>
        <v>93.561786085150572</v>
      </c>
      <c r="G64" s="90"/>
      <c r="H64" s="171">
        <v>2408</v>
      </c>
      <c r="I64" s="228">
        <v>1</v>
      </c>
      <c r="J64" s="228" t="s">
        <v>4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156758</v>
      </c>
      <c r="D65" s="82">
        <f>SUM(L60)</f>
        <v>151649</v>
      </c>
      <c r="E65" s="85">
        <f t="shared" si="11"/>
        <v>92.644929463425584</v>
      </c>
      <c r="F65" s="85">
        <f t="shared" si="9"/>
        <v>103.36896385732844</v>
      </c>
      <c r="G65" s="86"/>
      <c r="H65" s="128">
        <v>2027</v>
      </c>
      <c r="I65" s="228">
        <v>18</v>
      </c>
      <c r="J65" s="228" t="s">
        <v>24</v>
      </c>
      <c r="K65" s="1"/>
      <c r="L65" s="269" t="s">
        <v>128</v>
      </c>
      <c r="M65" s="203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1816</v>
      </c>
      <c r="I66" s="228">
        <v>39</v>
      </c>
      <c r="J66" s="228" t="s">
        <v>41</v>
      </c>
      <c r="K66" s="165">
        <f>SUM(I50)</f>
        <v>40</v>
      </c>
      <c r="L66" s="228" t="s">
        <v>2</v>
      </c>
      <c r="M66" s="432">
        <v>23016</v>
      </c>
      <c r="N66" s="128">
        <f>SUM(H50)</f>
        <v>22181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1068</v>
      </c>
      <c r="I67" s="229">
        <v>14</v>
      </c>
      <c r="J67" s="228" t="s">
        <v>21</v>
      </c>
      <c r="K67" s="165">
        <f t="shared" ref="K67:K75" si="12">SUM(I51)</f>
        <v>16</v>
      </c>
      <c r="L67" s="228" t="s">
        <v>3</v>
      </c>
      <c r="M67" s="430">
        <v>23978</v>
      </c>
      <c r="N67" s="128">
        <f t="shared" ref="N67:N75" si="13">SUM(H51)</f>
        <v>21039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1002</v>
      </c>
      <c r="I68" s="229">
        <v>29</v>
      </c>
      <c r="J68" s="228" t="s">
        <v>118</v>
      </c>
      <c r="K68" s="165">
        <f t="shared" si="12"/>
        <v>26</v>
      </c>
      <c r="L68" s="228" t="s">
        <v>32</v>
      </c>
      <c r="M68" s="430">
        <v>17740</v>
      </c>
      <c r="N68" s="128">
        <f t="shared" si="13"/>
        <v>18893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420</v>
      </c>
      <c r="I69" s="228">
        <v>21</v>
      </c>
      <c r="J69" s="228" t="s">
        <v>27</v>
      </c>
      <c r="K69" s="165">
        <f t="shared" si="12"/>
        <v>36</v>
      </c>
      <c r="L69" s="228" t="s">
        <v>5</v>
      </c>
      <c r="M69" s="430">
        <v>16652</v>
      </c>
      <c r="N69" s="128">
        <f t="shared" si="13"/>
        <v>18442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272">
        <v>329</v>
      </c>
      <c r="I70" s="228">
        <v>13</v>
      </c>
      <c r="J70" s="228" t="s">
        <v>7</v>
      </c>
      <c r="K70" s="165">
        <f t="shared" si="12"/>
        <v>24</v>
      </c>
      <c r="L70" s="228" t="s">
        <v>30</v>
      </c>
      <c r="M70" s="430">
        <v>13437</v>
      </c>
      <c r="N70" s="128">
        <f t="shared" si="13"/>
        <v>14009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205</v>
      </c>
      <c r="I71" s="228">
        <v>28</v>
      </c>
      <c r="J71" s="228" t="s">
        <v>34</v>
      </c>
      <c r="K71" s="165">
        <f t="shared" si="12"/>
        <v>38</v>
      </c>
      <c r="L71" s="228" t="s">
        <v>40</v>
      </c>
      <c r="M71" s="430">
        <v>12180</v>
      </c>
      <c r="N71" s="128">
        <f t="shared" si="13"/>
        <v>12225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122</v>
      </c>
      <c r="I72" s="228">
        <v>9</v>
      </c>
      <c r="J72" s="468" t="s">
        <v>213</v>
      </c>
      <c r="K72" s="165">
        <f t="shared" si="12"/>
        <v>17</v>
      </c>
      <c r="L72" s="228" t="s">
        <v>23</v>
      </c>
      <c r="M72" s="430">
        <v>14087</v>
      </c>
      <c r="N72" s="128">
        <f t="shared" si="13"/>
        <v>11540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65</v>
      </c>
      <c r="I73" s="228">
        <v>27</v>
      </c>
      <c r="J73" s="228" t="s">
        <v>33</v>
      </c>
      <c r="K73" s="165">
        <f t="shared" si="12"/>
        <v>25</v>
      </c>
      <c r="L73" s="228" t="s">
        <v>31</v>
      </c>
      <c r="M73" s="430">
        <v>7839</v>
      </c>
      <c r="N73" s="128">
        <f t="shared" si="13"/>
        <v>7792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405">
        <v>35</v>
      </c>
      <c r="I74" s="228">
        <v>4</v>
      </c>
      <c r="J74" s="228" t="s">
        <v>13</v>
      </c>
      <c r="K74" s="165">
        <f t="shared" si="12"/>
        <v>37</v>
      </c>
      <c r="L74" s="231" t="s">
        <v>39</v>
      </c>
      <c r="M74" s="431">
        <v>6729</v>
      </c>
      <c r="N74" s="128">
        <f t="shared" si="13"/>
        <v>5336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26</v>
      </c>
      <c r="I75" s="228">
        <v>22</v>
      </c>
      <c r="J75" s="228" t="s">
        <v>28</v>
      </c>
      <c r="K75" s="165">
        <f t="shared" si="12"/>
        <v>30</v>
      </c>
      <c r="L75" s="231" t="s">
        <v>122</v>
      </c>
      <c r="M75" s="431">
        <v>3853</v>
      </c>
      <c r="N75" s="238">
        <f t="shared" si="13"/>
        <v>3604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10</v>
      </c>
      <c r="I76" s="228">
        <v>23</v>
      </c>
      <c r="J76" s="228" t="s">
        <v>29</v>
      </c>
      <c r="K76" s="5"/>
      <c r="L76" s="464" t="s">
        <v>133</v>
      </c>
      <c r="M76" s="477">
        <v>169203</v>
      </c>
      <c r="N76" s="246">
        <f>SUM(H90)</f>
        <v>156758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0</v>
      </c>
      <c r="I77" s="228">
        <v>2</v>
      </c>
      <c r="J77" s="228" t="s">
        <v>6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0</v>
      </c>
      <c r="I78" s="228">
        <v>3</v>
      </c>
      <c r="J78" s="228" t="s">
        <v>12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405">
        <v>0</v>
      </c>
      <c r="I79" s="228">
        <v>5</v>
      </c>
      <c r="J79" s="228" t="s">
        <v>14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71">
        <v>0</v>
      </c>
      <c r="I80" s="228">
        <v>6</v>
      </c>
      <c r="J80" s="228" t="s">
        <v>15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8">
        <v>7</v>
      </c>
      <c r="J81" s="228" t="s">
        <v>16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8">
        <v>8</v>
      </c>
      <c r="J82" s="228" t="s">
        <v>17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8">
        <v>10</v>
      </c>
      <c r="J83" s="228" t="s">
        <v>18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8">
        <v>11</v>
      </c>
      <c r="J84" s="228" t="s">
        <v>19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405">
        <v>0</v>
      </c>
      <c r="I85" s="229">
        <v>12</v>
      </c>
      <c r="J85" s="229" t="s">
        <v>20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405">
        <v>0</v>
      </c>
      <c r="I86" s="228">
        <v>19</v>
      </c>
      <c r="J86" s="228" t="s">
        <v>25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8">
        <v>20</v>
      </c>
      <c r="J87" s="228" t="s">
        <v>26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8">
        <v>31</v>
      </c>
      <c r="J88" s="228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8">
        <v>32</v>
      </c>
      <c r="J89" s="228" t="s">
        <v>37</v>
      </c>
      <c r="K89" s="54"/>
      <c r="L89" s="31"/>
    </row>
    <row r="90" spans="8:30" ht="13.5" customHeight="1">
      <c r="H90" s="166">
        <f>SUM(H50:H89)</f>
        <v>156758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H55" sqref="H55"/>
    </sheetView>
  </sheetViews>
  <sheetFormatPr defaultRowHeight="13.5"/>
  <cols>
    <col min="1" max="1" width="5.625" style="313" customWidth="1"/>
    <col min="2" max="2" width="19.5" style="313" customWidth="1"/>
    <col min="3" max="4" width="13.25" style="313" customWidth="1"/>
    <col min="5" max="5" width="11.875" style="313" customWidth="1"/>
    <col min="6" max="6" width="15.125" style="313" customWidth="1"/>
    <col min="7" max="7" width="15" style="313" customWidth="1"/>
    <col min="8" max="8" width="15.5" style="313" customWidth="1"/>
    <col min="9" max="9" width="18.375" style="313" customWidth="1"/>
    <col min="10" max="10" width="17.125" style="313" customWidth="1"/>
    <col min="11" max="11" width="18.5" style="313" customWidth="1"/>
    <col min="12" max="12" width="16.875" style="313" customWidth="1"/>
    <col min="13" max="13" width="15.125" style="313" customWidth="1"/>
    <col min="14" max="16384" width="9" style="313"/>
  </cols>
  <sheetData>
    <row r="1" spans="1:12" ht="22.5" customHeight="1">
      <c r="A1" s="565" t="s">
        <v>232</v>
      </c>
      <c r="B1" s="566"/>
      <c r="C1" s="566"/>
      <c r="D1" s="566"/>
      <c r="E1" s="566"/>
      <c r="F1" s="566"/>
      <c r="G1" s="566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9" t="s">
        <v>217</v>
      </c>
      <c r="J2" s="409" t="s">
        <v>217</v>
      </c>
      <c r="K2" s="413" t="s">
        <v>205</v>
      </c>
      <c r="L2" s="413" t="s">
        <v>205</v>
      </c>
    </row>
    <row r="3" spans="1:12">
      <c r="I3" s="40" t="s">
        <v>85</v>
      </c>
      <c r="J3" s="410">
        <v>154847</v>
      </c>
      <c r="K3" s="40" t="s">
        <v>85</v>
      </c>
      <c r="L3" s="414">
        <v>160649</v>
      </c>
    </row>
    <row r="4" spans="1:12">
      <c r="I4" s="5" t="s">
        <v>106</v>
      </c>
      <c r="J4" s="410">
        <v>101982</v>
      </c>
      <c r="K4" s="5" t="s">
        <v>106</v>
      </c>
      <c r="L4" s="414">
        <v>95517</v>
      </c>
    </row>
    <row r="5" spans="1:12">
      <c r="I5" s="18" t="s">
        <v>117</v>
      </c>
      <c r="J5" s="410">
        <v>99367</v>
      </c>
      <c r="K5" s="18" t="s">
        <v>117</v>
      </c>
      <c r="L5" s="414">
        <v>67995</v>
      </c>
    </row>
    <row r="6" spans="1:12">
      <c r="I6" s="18" t="s">
        <v>88</v>
      </c>
      <c r="J6" s="410">
        <v>95626</v>
      </c>
      <c r="K6" s="18" t="s">
        <v>88</v>
      </c>
      <c r="L6" s="414">
        <v>89475</v>
      </c>
    </row>
    <row r="7" spans="1:12">
      <c r="I7" s="18" t="s">
        <v>114</v>
      </c>
      <c r="J7" s="410">
        <v>72474</v>
      </c>
      <c r="K7" s="18" t="s">
        <v>114</v>
      </c>
      <c r="L7" s="414">
        <v>77712</v>
      </c>
    </row>
    <row r="8" spans="1:12">
      <c r="I8" s="18" t="s">
        <v>108</v>
      </c>
      <c r="J8" s="410">
        <v>62738</v>
      </c>
      <c r="K8" s="18" t="s">
        <v>108</v>
      </c>
      <c r="L8" s="414">
        <v>62445</v>
      </c>
    </row>
    <row r="9" spans="1:12">
      <c r="I9" s="18" t="s">
        <v>158</v>
      </c>
      <c r="J9" s="410">
        <v>56017</v>
      </c>
      <c r="K9" s="18" t="s">
        <v>158</v>
      </c>
      <c r="L9" s="414">
        <v>50924</v>
      </c>
    </row>
    <row r="10" spans="1:12">
      <c r="I10" s="18" t="s">
        <v>110</v>
      </c>
      <c r="J10" s="410">
        <v>53670</v>
      </c>
      <c r="K10" s="18" t="s">
        <v>110</v>
      </c>
      <c r="L10" s="414">
        <v>54013</v>
      </c>
    </row>
    <row r="11" spans="1:12">
      <c r="I11" s="18" t="s">
        <v>87</v>
      </c>
      <c r="J11" s="410">
        <v>52635</v>
      </c>
      <c r="K11" s="18" t="s">
        <v>87</v>
      </c>
      <c r="L11" s="414">
        <v>57961</v>
      </c>
    </row>
    <row r="12" spans="1:12" ht="14.25" thickBot="1">
      <c r="I12" s="18" t="s">
        <v>192</v>
      </c>
      <c r="J12" s="411">
        <v>52336</v>
      </c>
      <c r="K12" s="18" t="s">
        <v>192</v>
      </c>
      <c r="L12" s="415">
        <v>39695</v>
      </c>
    </row>
    <row r="13" spans="1:12" ht="15.75" thickTop="1" thickBot="1">
      <c r="A13" s="65"/>
      <c r="B13" s="214"/>
      <c r="C13" s="315"/>
      <c r="D13" s="316"/>
      <c r="E13" s="65"/>
      <c r="F13" s="39"/>
      <c r="G13" s="39"/>
      <c r="I13" s="120" t="s">
        <v>8</v>
      </c>
      <c r="J13" s="448">
        <v>1114154</v>
      </c>
      <c r="K13" s="35" t="s">
        <v>9</v>
      </c>
      <c r="L13" s="178">
        <v>1066077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67" t="s">
        <v>221</v>
      </c>
      <c r="K23" s="494" t="s">
        <v>221</v>
      </c>
      <c r="L23" s="22" t="s">
        <v>71</v>
      </c>
      <c r="M23" s="8"/>
    </row>
    <row r="24" spans="9:14">
      <c r="I24" s="410">
        <f t="shared" ref="I24:I33" si="0">SUM(J3)</f>
        <v>154847</v>
      </c>
      <c r="J24" s="40" t="s">
        <v>85</v>
      </c>
      <c r="K24" s="410">
        <f>SUM(I24)</f>
        <v>154847</v>
      </c>
      <c r="L24" s="174">
        <v>158207</v>
      </c>
      <c r="M24" s="141"/>
      <c r="N24" s="1"/>
    </row>
    <row r="25" spans="9:14">
      <c r="I25" s="410">
        <f t="shared" si="0"/>
        <v>101982</v>
      </c>
      <c r="J25" s="5" t="s">
        <v>106</v>
      </c>
      <c r="K25" s="410">
        <f t="shared" ref="K25:K33" si="1">SUM(I25)</f>
        <v>101982</v>
      </c>
      <c r="L25" s="174">
        <v>103551</v>
      </c>
      <c r="M25" s="181"/>
      <c r="N25" s="1"/>
    </row>
    <row r="26" spans="9:14">
      <c r="I26" s="410">
        <f t="shared" si="0"/>
        <v>99367</v>
      </c>
      <c r="J26" s="18" t="s">
        <v>117</v>
      </c>
      <c r="K26" s="410">
        <f t="shared" si="1"/>
        <v>99367</v>
      </c>
      <c r="L26" s="174">
        <v>92852</v>
      </c>
      <c r="M26" s="141"/>
      <c r="N26" s="1"/>
    </row>
    <row r="27" spans="9:14">
      <c r="I27" s="410">
        <f t="shared" si="0"/>
        <v>95626</v>
      </c>
      <c r="J27" s="18" t="s">
        <v>88</v>
      </c>
      <c r="K27" s="410">
        <f t="shared" si="1"/>
        <v>95626</v>
      </c>
      <c r="L27" s="174">
        <v>93390</v>
      </c>
      <c r="M27" s="141"/>
      <c r="N27" s="1"/>
    </row>
    <row r="28" spans="9:14">
      <c r="I28" s="410">
        <f t="shared" si="0"/>
        <v>72474</v>
      </c>
      <c r="J28" s="18" t="s">
        <v>114</v>
      </c>
      <c r="K28" s="410">
        <f t="shared" si="1"/>
        <v>72474</v>
      </c>
      <c r="L28" s="174">
        <v>68279</v>
      </c>
      <c r="M28" s="141"/>
      <c r="N28" s="2"/>
    </row>
    <row r="29" spans="9:14">
      <c r="I29" s="410">
        <f t="shared" si="0"/>
        <v>62738</v>
      </c>
      <c r="J29" s="18" t="s">
        <v>108</v>
      </c>
      <c r="K29" s="410">
        <f t="shared" si="1"/>
        <v>62738</v>
      </c>
      <c r="L29" s="174">
        <v>66389</v>
      </c>
      <c r="M29" s="141"/>
      <c r="N29" s="1"/>
    </row>
    <row r="30" spans="9:14">
      <c r="I30" s="410">
        <f t="shared" si="0"/>
        <v>56017</v>
      </c>
      <c r="J30" s="18" t="s">
        <v>158</v>
      </c>
      <c r="K30" s="410">
        <f t="shared" si="1"/>
        <v>56017</v>
      </c>
      <c r="L30" s="174">
        <v>55683</v>
      </c>
      <c r="M30" s="141"/>
      <c r="N30" s="1"/>
    </row>
    <row r="31" spans="9:14">
      <c r="I31" s="410">
        <f t="shared" si="0"/>
        <v>53670</v>
      </c>
      <c r="J31" s="18" t="s">
        <v>110</v>
      </c>
      <c r="K31" s="410">
        <f t="shared" si="1"/>
        <v>53670</v>
      </c>
      <c r="L31" s="174">
        <v>45984</v>
      </c>
      <c r="M31" s="141"/>
      <c r="N31" s="1"/>
    </row>
    <row r="32" spans="9:14">
      <c r="I32" s="410">
        <f t="shared" si="0"/>
        <v>52635</v>
      </c>
      <c r="J32" s="18" t="s">
        <v>87</v>
      </c>
      <c r="K32" s="410">
        <f t="shared" si="1"/>
        <v>52635</v>
      </c>
      <c r="L32" s="174">
        <v>50996</v>
      </c>
      <c r="M32" s="141"/>
      <c r="N32" s="37"/>
    </row>
    <row r="33" spans="8:14">
      <c r="I33" s="410">
        <f t="shared" si="0"/>
        <v>52336</v>
      </c>
      <c r="J33" s="18" t="s">
        <v>192</v>
      </c>
      <c r="K33" s="410">
        <f t="shared" si="1"/>
        <v>52336</v>
      </c>
      <c r="L33" s="175">
        <v>52249</v>
      </c>
      <c r="M33" s="141"/>
      <c r="N33" s="37"/>
    </row>
    <row r="34" spans="8:14" ht="14.25" thickBot="1">
      <c r="H34" s="8"/>
      <c r="I34" s="173">
        <f>SUM(J13-(I24+I25+I26+I27+I28+I29+I30+I31+I32+I33))</f>
        <v>312462</v>
      </c>
      <c r="J34" s="108" t="s">
        <v>135</v>
      </c>
      <c r="K34" s="173">
        <f>SUM(I34)</f>
        <v>312462</v>
      </c>
      <c r="L34" s="173" t="s">
        <v>86</v>
      </c>
    </row>
    <row r="35" spans="8:14" ht="15.75" thickTop="1" thickBot="1">
      <c r="H35" s="8"/>
      <c r="I35" s="470">
        <f>SUM(I24:I34)</f>
        <v>1114154</v>
      </c>
      <c r="J35" s="194" t="s">
        <v>9</v>
      </c>
      <c r="K35" s="176">
        <f>SUM(J13)</f>
        <v>1114154</v>
      </c>
      <c r="L35" s="196">
        <v>1111992</v>
      </c>
    </row>
    <row r="36" spans="8:14" ht="14.25" thickTop="1"/>
    <row r="37" spans="8:14">
      <c r="I37" s="467" t="s">
        <v>209</v>
      </c>
      <c r="J37" s="65"/>
      <c r="K37" s="494" t="s">
        <v>209</v>
      </c>
    </row>
    <row r="38" spans="8:14">
      <c r="I38" s="414">
        <f>SUM(L3)</f>
        <v>160649</v>
      </c>
      <c r="J38" s="40" t="s">
        <v>85</v>
      </c>
      <c r="K38" s="414">
        <f>SUM(I38)</f>
        <v>160649</v>
      </c>
    </row>
    <row r="39" spans="8:14">
      <c r="I39" s="414">
        <f t="shared" ref="I39:I47" si="2">SUM(L4)</f>
        <v>95517</v>
      </c>
      <c r="J39" s="5" t="s">
        <v>106</v>
      </c>
      <c r="K39" s="414">
        <f t="shared" ref="K39:K47" si="3">SUM(I39)</f>
        <v>95517</v>
      </c>
    </row>
    <row r="40" spans="8:14">
      <c r="I40" s="414">
        <f t="shared" si="2"/>
        <v>67995</v>
      </c>
      <c r="J40" s="18" t="s">
        <v>117</v>
      </c>
      <c r="K40" s="414">
        <f t="shared" si="3"/>
        <v>67995</v>
      </c>
    </row>
    <row r="41" spans="8:14">
      <c r="I41" s="414">
        <f t="shared" si="2"/>
        <v>89475</v>
      </c>
      <c r="J41" s="18" t="s">
        <v>88</v>
      </c>
      <c r="K41" s="414">
        <f t="shared" si="3"/>
        <v>89475</v>
      </c>
    </row>
    <row r="42" spans="8:14">
      <c r="I42" s="414">
        <f t="shared" si="2"/>
        <v>77712</v>
      </c>
      <c r="J42" s="18" t="s">
        <v>114</v>
      </c>
      <c r="K42" s="414">
        <f t="shared" si="3"/>
        <v>77712</v>
      </c>
    </row>
    <row r="43" spans="8:14">
      <c r="I43" s="414">
        <f>SUM(L8)</f>
        <v>62445</v>
      </c>
      <c r="J43" s="18" t="s">
        <v>108</v>
      </c>
      <c r="K43" s="414">
        <f t="shared" si="3"/>
        <v>62445</v>
      </c>
    </row>
    <row r="44" spans="8:14">
      <c r="I44" s="414">
        <f t="shared" si="2"/>
        <v>50924</v>
      </c>
      <c r="J44" s="18" t="s">
        <v>158</v>
      </c>
      <c r="K44" s="414">
        <f t="shared" si="3"/>
        <v>50924</v>
      </c>
    </row>
    <row r="45" spans="8:14">
      <c r="I45" s="414">
        <f>SUM(L10)</f>
        <v>54013</v>
      </c>
      <c r="J45" s="18" t="s">
        <v>110</v>
      </c>
      <c r="K45" s="414">
        <f t="shared" si="3"/>
        <v>54013</v>
      </c>
    </row>
    <row r="46" spans="8:14">
      <c r="I46" s="414">
        <f t="shared" si="2"/>
        <v>57961</v>
      </c>
      <c r="J46" s="18" t="s">
        <v>87</v>
      </c>
      <c r="K46" s="414">
        <f t="shared" si="3"/>
        <v>57961</v>
      </c>
      <c r="M46" s="8"/>
    </row>
    <row r="47" spans="8:14" ht="14.25" thickBot="1">
      <c r="I47" s="414">
        <f t="shared" si="2"/>
        <v>39695</v>
      </c>
      <c r="J47" s="18" t="s">
        <v>192</v>
      </c>
      <c r="K47" s="414">
        <f t="shared" si="3"/>
        <v>39695</v>
      </c>
      <c r="M47" s="8"/>
    </row>
    <row r="48" spans="8:14" ht="15" thickTop="1" thickBot="1">
      <c r="I48" s="157">
        <f>SUM(L13-(I38+I39+I40+I41+I42+I43+I44+I45+I46+I47))</f>
        <v>309691</v>
      </c>
      <c r="J48" s="103" t="s">
        <v>135</v>
      </c>
      <c r="K48" s="158">
        <f>SUM(I48)</f>
        <v>309691</v>
      </c>
    </row>
    <row r="49" spans="1:12" ht="15" thickTop="1" thickBot="1">
      <c r="I49" s="530">
        <f>SUM(I38:I48)</f>
        <v>1066077</v>
      </c>
      <c r="J49" s="469" t="s">
        <v>202</v>
      </c>
      <c r="K49" s="177">
        <f>SUM(L13)</f>
        <v>1066077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217</v>
      </c>
      <c r="D51" s="12" t="s">
        <v>205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154847</v>
      </c>
      <c r="D52" s="6">
        <f t="shared" ref="D52:D61" si="5">SUM(I38)</f>
        <v>160649</v>
      </c>
      <c r="E52" s="41">
        <f t="shared" ref="E52:E61" si="6">SUM(K24/L24*100)</f>
        <v>97.876200168134147</v>
      </c>
      <c r="F52" s="41">
        <f t="shared" ref="F52:F62" si="7">SUM(C52/D52*100)</f>
        <v>96.388399554307838</v>
      </c>
      <c r="G52" s="40"/>
      <c r="I52" s="8"/>
      <c r="K52" s="8"/>
    </row>
    <row r="53" spans="1:12">
      <c r="A53" s="28">
        <v>2</v>
      </c>
      <c r="B53" s="5" t="s">
        <v>106</v>
      </c>
      <c r="C53" s="6">
        <f t="shared" si="4"/>
        <v>101982</v>
      </c>
      <c r="D53" s="6">
        <f t="shared" si="5"/>
        <v>95517</v>
      </c>
      <c r="E53" s="41">
        <f t="shared" si="6"/>
        <v>98.48480458904308</v>
      </c>
      <c r="F53" s="41">
        <f t="shared" si="7"/>
        <v>106.76842865667892</v>
      </c>
      <c r="G53" s="40"/>
      <c r="I53" s="8"/>
    </row>
    <row r="54" spans="1:12">
      <c r="A54" s="28">
        <v>3</v>
      </c>
      <c r="B54" s="18" t="s">
        <v>117</v>
      </c>
      <c r="C54" s="6">
        <f t="shared" si="4"/>
        <v>99367</v>
      </c>
      <c r="D54" s="6">
        <f t="shared" si="5"/>
        <v>67995</v>
      </c>
      <c r="E54" s="41">
        <f t="shared" si="6"/>
        <v>107.01654245465903</v>
      </c>
      <c r="F54" s="41">
        <f t="shared" si="7"/>
        <v>146.13868666813735</v>
      </c>
      <c r="G54" s="40"/>
      <c r="I54" s="8"/>
    </row>
    <row r="55" spans="1:12" s="58" customFormat="1">
      <c r="A55" s="253">
        <v>4</v>
      </c>
      <c r="B55" s="18" t="s">
        <v>88</v>
      </c>
      <c r="C55" s="462">
        <f t="shared" si="4"/>
        <v>95626</v>
      </c>
      <c r="D55" s="462">
        <f t="shared" si="5"/>
        <v>89475</v>
      </c>
      <c r="E55" s="234">
        <f t="shared" si="6"/>
        <v>102.39426062747619</v>
      </c>
      <c r="F55" s="234">
        <f t="shared" si="7"/>
        <v>106.87454596255937</v>
      </c>
      <c r="G55" s="412"/>
    </row>
    <row r="56" spans="1:12">
      <c r="A56" s="28">
        <v>5</v>
      </c>
      <c r="B56" s="18" t="s">
        <v>114</v>
      </c>
      <c r="C56" s="6">
        <f t="shared" si="4"/>
        <v>72474</v>
      </c>
      <c r="D56" s="462">
        <f t="shared" si="5"/>
        <v>77712</v>
      </c>
      <c r="E56" s="41">
        <f t="shared" si="6"/>
        <v>106.14390954759149</v>
      </c>
      <c r="F56" s="41">
        <f t="shared" si="7"/>
        <v>93.259728227300798</v>
      </c>
      <c r="G56" s="40"/>
    </row>
    <row r="57" spans="1:12">
      <c r="A57" s="28">
        <v>6</v>
      </c>
      <c r="B57" s="18" t="s">
        <v>108</v>
      </c>
      <c r="C57" s="6">
        <f t="shared" si="4"/>
        <v>62738</v>
      </c>
      <c r="D57" s="6">
        <f t="shared" si="5"/>
        <v>62445</v>
      </c>
      <c r="E57" s="41">
        <f t="shared" si="6"/>
        <v>94.500594978083711</v>
      </c>
      <c r="F57" s="41">
        <f t="shared" si="7"/>
        <v>100.46921290735848</v>
      </c>
      <c r="G57" s="40"/>
    </row>
    <row r="58" spans="1:12" s="58" customFormat="1">
      <c r="A58" s="253">
        <v>7</v>
      </c>
      <c r="B58" s="18" t="s">
        <v>158</v>
      </c>
      <c r="C58" s="462">
        <f t="shared" si="4"/>
        <v>56017</v>
      </c>
      <c r="D58" s="462">
        <f t="shared" si="5"/>
        <v>50924</v>
      </c>
      <c r="E58" s="234">
        <f t="shared" si="6"/>
        <v>100.59982400373543</v>
      </c>
      <c r="F58" s="234">
        <f t="shared" si="7"/>
        <v>110.00117822637657</v>
      </c>
      <c r="G58" s="412"/>
    </row>
    <row r="59" spans="1:12">
      <c r="A59" s="28">
        <v>8</v>
      </c>
      <c r="B59" s="18" t="s">
        <v>110</v>
      </c>
      <c r="C59" s="6">
        <f t="shared" si="4"/>
        <v>53670</v>
      </c>
      <c r="D59" s="6">
        <f t="shared" si="5"/>
        <v>54013</v>
      </c>
      <c r="E59" s="41">
        <f t="shared" si="6"/>
        <v>116.71450939457202</v>
      </c>
      <c r="F59" s="41">
        <f t="shared" si="7"/>
        <v>99.364967692962807</v>
      </c>
      <c r="G59" s="40"/>
    </row>
    <row r="60" spans="1:12">
      <c r="A60" s="28">
        <v>9</v>
      </c>
      <c r="B60" s="18" t="s">
        <v>87</v>
      </c>
      <c r="C60" s="6">
        <f t="shared" si="4"/>
        <v>52635</v>
      </c>
      <c r="D60" s="6">
        <f t="shared" si="5"/>
        <v>57961</v>
      </c>
      <c r="E60" s="41">
        <f t="shared" si="6"/>
        <v>103.21397756686798</v>
      </c>
      <c r="F60" s="41">
        <f t="shared" si="7"/>
        <v>90.811062611066063</v>
      </c>
      <c r="G60" s="40"/>
    </row>
    <row r="61" spans="1:12" ht="14.25" thickBot="1">
      <c r="A61" s="108">
        <v>10</v>
      </c>
      <c r="B61" s="18" t="s">
        <v>192</v>
      </c>
      <c r="C61" s="111">
        <f t="shared" si="4"/>
        <v>52336</v>
      </c>
      <c r="D61" s="111">
        <f t="shared" si="5"/>
        <v>39695</v>
      </c>
      <c r="E61" s="102">
        <f t="shared" si="6"/>
        <v>100.1665103638347</v>
      </c>
      <c r="F61" s="102">
        <f t="shared" si="7"/>
        <v>131.84532056934123</v>
      </c>
      <c r="G61" s="103"/>
    </row>
    <row r="62" spans="1:12" ht="14.25" thickTop="1">
      <c r="A62" s="192"/>
      <c r="B62" s="163" t="s">
        <v>83</v>
      </c>
      <c r="C62" s="193">
        <f>SUM(J13)</f>
        <v>1114154</v>
      </c>
      <c r="D62" s="193">
        <f>SUM(L13)</f>
        <v>1066077</v>
      </c>
      <c r="E62" s="195">
        <f>SUM(C62/L35)*100</f>
        <v>100.19442585917884</v>
      </c>
      <c r="F62" s="195">
        <f t="shared" si="7"/>
        <v>104.50971177504064</v>
      </c>
      <c r="G62" s="202">
        <v>65.400000000000006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soko</cp:lastModifiedBy>
  <cp:lastPrinted>2018-01-10T00:48:46Z</cp:lastPrinted>
  <dcterms:created xsi:type="dcterms:W3CDTF">2004-08-12T01:21:30Z</dcterms:created>
  <dcterms:modified xsi:type="dcterms:W3CDTF">2018-01-10T07:44:55Z</dcterms:modified>
</cp:coreProperties>
</file>