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55" i="13" l="1"/>
  <c r="L12" i="41" l="1"/>
  <c r="L13" i="41"/>
  <c r="L14" i="41"/>
  <c r="L15" i="41"/>
  <c r="L16" i="41"/>
  <c r="L11" i="41"/>
  <c r="H44" i="15" l="1"/>
  <c r="C55" i="44" l="1"/>
  <c r="J43" i="7" l="1"/>
  <c r="N87" i="56" l="1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O27" i="56"/>
  <c r="N27" i="56"/>
  <c r="N26" i="56"/>
  <c r="O26" i="56" s="1"/>
  <c r="N25" i="56"/>
  <c r="N87" i="55" l="1"/>
  <c r="O87" i="55" s="1"/>
  <c r="N86" i="55"/>
  <c r="O86" i="55" s="1"/>
  <c r="N85" i="55"/>
  <c r="O85" i="55" s="1"/>
  <c r="N84" i="55"/>
  <c r="N57" i="55"/>
  <c r="N56" i="55"/>
  <c r="N55" i="55"/>
  <c r="N54" i="55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27" i="54"/>
  <c r="N28" i="54"/>
  <c r="N29" i="54"/>
  <c r="N26" i="54"/>
  <c r="N17" i="46"/>
  <c r="N86" i="54"/>
  <c r="N56" i="54"/>
  <c r="N89" i="54" l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6" i="49" l="1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<sst xmlns="http://schemas.openxmlformats.org/spreadsheetml/2006/main" count="1320" uniqueCount="233">
  <si>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</si>
  <si>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</si>
  <si>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</si>
  <si>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</si>
  <si>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</si>
  <si>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</si>
  <si>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</si>
  <si>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</si>
  <si>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</si>
  <si>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</si>
  <si>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</si>
  <si>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</si>
  <si>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</si>
  <si>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</si>
  <si>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</si>
  <si>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</si>
  <si>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</si>
  <si>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</si>
  <si>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</si>
  <si>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</si>
  <si>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</si>
  <si>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</si>
  <si>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</si>
  <si>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</si>
  <si>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</si>
  <si>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</si>
  <si>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</si>
  <si>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</si>
  <si>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</si>
  <si>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</si>
  <si>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</si>
  <si>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</si>
  <si>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</si>
  <si>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</si>
  <si>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</si>
  <si>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</si>
  <si>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</si>
  <si>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</si>
  <si>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</si>
  <si>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</si>
  <si>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</si>
  <si>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</si>
  <si>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</si>
  <si>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</si>
  <si>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</si>
  <si>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</si>
  <si>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</si>
  <si>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</si>
  <si>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</si>
  <si>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</si>
  <si>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</si>
  <si>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</si>
  <si>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</si>
  <si>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</si>
  <si>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</si>
  <si>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</si>
  <si>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</si>
  <si>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</si>
  <si>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</si>
  <si>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</si>
  <si>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</si>
  <si>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</si>
  <si>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</si>
  <si>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</si>
  <si>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</si>
  <si>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</si>
  <si>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</si>
  <si>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</si>
  <si>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</si>
  <si>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</si>
  <si>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</si>
  <si>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</si>
  <si>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</si>
  <si>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</si>
  <si>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</si>
  <si>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</si>
  <si>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</si>
  <si>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</si>
  <si>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</si>
  <si>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</si>
  <si>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</si>
  <si>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</si>
  <si>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</si>
  <si>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</si>
  <si>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</si>
  <si>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</si>
  <si>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</si>
  <si>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</si>
  <si>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</si>
  <si>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</si>
  <si>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</si>
  <si>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</si>
  <si>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</si>
  <si>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</si>
  <si>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</si>
  <si>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</si>
  <si>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</si>
  <si>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</si>
  <si>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</si>
  <si>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</si>
  <si>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</si>
  <si>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</si>
  <si>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</si>
  <si>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</si>
  <si>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</si>
  <si>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</si>
  <si>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</si>
  <si>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</si>
  <si>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</si>
  <si>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</si>
  <si>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</si>
  <si>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</si>
  <si>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</si>
  <si>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</si>
  <si>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</si>
  <si>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</si>
  <si>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</si>
  <si>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</si>
  <si>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</si>
  <si>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</si>
  <si>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</si>
  <si>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</si>
  <si>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</si>
  <si>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</si>
  <si>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</si>
  <si>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</si>
  <si>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</si>
  <si>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</si>
  <si>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</si>
  <si>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</si>
  <si>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</si>
  <si>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</si>
  <si>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</si>
  <si>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</si>
  <si>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</si>
  <si>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</si>
  <si>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</si>
  <si>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</si>
  <si>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</si>
  <si>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</si>
  <si>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</si>
  <si>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</si>
  <si>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</si>
  <si>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</si>
  <si>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</si>
  <si>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</si>
  <si>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</si>
  <si>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</si>
  <si>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</si>
  <si>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</si>
  <si>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</si>
  <si>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</si>
  <si>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</si>
  <si>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</si>
  <si>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</si>
  <si>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</si>
  <si>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</si>
  <si>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</si>
  <si>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</si>
  <si>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</si>
  <si>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</si>
  <si>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</si>
  <si>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</si>
  <si>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</si>
  <si>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</si>
  <si>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</si>
  <si>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</si>
  <si>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</si>
  <si>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</si>
  <si>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</si>
  <si>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</si>
  <si>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</si>
  <si>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</si>
  <si>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</si>
  <si>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</si>
  <si>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</si>
  <si>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</si>
  <si>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</si>
  <si>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</si>
  <si>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</si>
  <si>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</si>
  <si>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</si>
  <si>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</si>
  <si>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</si>
  <si>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</si>
  <si>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</si>
  <si>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</si>
  <si>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</si>
  <si>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</si>
  <si>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</si>
  <si>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</si>
  <si>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</si>
  <si>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</si>
  <si>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</si>
  <si>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</si>
  <si>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</si>
  <si>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</si>
  <si>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</si>
  <si>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</si>
  <si>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</si>
  <si>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</si>
  <si>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</si>
  <si>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</si>
  <si>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</si>
  <si>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</si>
  <si>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</si>
  <si>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</si>
  <si>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</si>
  <si>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</si>
  <si>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</si>
  <si>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</si>
  <si>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</si>
  <si>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</si>
  <si>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</si>
  <si>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</si>
  <si>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</si>
  <si>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</si>
  <si>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</si>
  <si>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</si>
  <si>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</si>
  <si>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</si>
  <si>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</si>
  <si>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2，957　㎡</t>
    <phoneticPr fontId="2"/>
  </si>
  <si>
    <t>(12月実績）</t>
    <rPh sb="3" eb="4">
      <t>ガツ</t>
    </rPh>
    <rPh sb="4" eb="6">
      <t>ジッセキ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</si>
  <si>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</si>
  <si>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（平成29年9月分倉庫統計）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</si>
  <si>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平成29年9月</t>
    <rPh sb="0" eb="2">
      <t>ヘイセイ</t>
    </rPh>
    <rPh sb="4" eb="5">
      <t>ネン</t>
    </rPh>
    <rPh sb="6" eb="7">
      <t>ガツ</t>
    </rPh>
    <phoneticPr fontId="2"/>
  </si>
  <si>
    <t>平成29年9月所管面（1～3類）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</si>
  <si>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81，654 m</t>
    </r>
    <r>
      <rPr>
        <sz val="8"/>
        <rFont val="ＭＳ Ｐゴシック"/>
        <family val="3"/>
        <charset val="128"/>
      </rPr>
      <t>3</t>
    </r>
    <phoneticPr fontId="2"/>
  </si>
  <si>
    <t>8，928 ㎡</t>
    <phoneticPr fontId="2"/>
  </si>
  <si>
    <t>　　　　　　　　　　　　　　　　平成29年9月末上位10品目入庫高(県合計）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</si>
  <si>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平成29年9月末上位１０品目保管残高（県合計）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</si>
  <si>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米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</si>
</sst>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38" fontId="1" fillId="0" borderId="39" xfId="1" applyBorder="1"/>
    <xf numFmtId="38" fontId="0" fillId="0" borderId="12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38" fontId="1" fillId="0" borderId="40" xfId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179" fontId="1" fillId="0" borderId="42" xfId="1" applyNumberFormat="1" applyBorder="1"/>
    <xf numFmtId="179" fontId="0" fillId="0" borderId="11" xfId="1" applyNumberFormat="1" applyFont="1" applyBorder="1"/>
    <xf numFmtId="38" fontId="1" fillId="0" borderId="43" xfId="1" applyFill="1" applyBorder="1"/>
    <xf numFmtId="38" fontId="1" fillId="0" borderId="21" xfId="1" applyBorder="1"/>
    <xf numFmtId="0" fontId="1" fillId="0" borderId="39" xfId="0" applyFont="1" applyFill="1" applyBorder="1"/>
    <xf numFmtId="38" fontId="0" fillId="24" borderId="34" xfId="0" applyNumberFormat="1" applyFill="1" applyBorder="1"/>
    <xf numFmtId="0" fontId="0" fillId="0" borderId="0" xfId="0"/>
    <xf numFmtId="38" fontId="1" fillId="0" borderId="9" xfId="1" applyFont="1" applyBorder="1"/>
    <xf numFmtId="38" fontId="1" fillId="0" borderId="38" xfId="1" applyFill="1" applyBorder="1"/>
    <xf numFmtId="38" fontId="1" fillId="0" borderId="10" xfId="1" applyBorder="1"/>
    <xf numFmtId="38" fontId="0" fillId="0" borderId="12" xfId="1" applyFont="1" applyBorder="1"/>
    <xf numFmtId="38" fontId="1" fillId="0" borderId="47" xfId="1" applyFill="1" applyBorder="1"/>
    <xf numFmtId="0" fontId="0" fillId="0" borderId="39" xfId="0" applyFont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00CC66"/>
      <color rgb="FFFF99FF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平成29年9月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04856"/>
        <c:axId val="18875330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平成29年9月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平成29年9月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04856"/>
        <c:axId val="188753304"/>
      </c:lineChart>
      <c:catAx>
        <c:axId val="1888048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8753304"/>
        <c:crosses val="autoZero"/>
        <c:auto val="1"/>
        <c:lblAlgn val="ctr"/>
        <c:lblOffset val="100"/>
        <c:tickLblSkip val="1"/>
        <c:noMultiLvlLbl val="0"/>
      </c:catAx>
      <c:valAx>
        <c:axId val="18875330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80485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98269635355713E-3"/>
                  <c:y val="1.120393517683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48514627577558E-2"/>
                  <c:y val="1.104950845188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5640509035587265E-5"/>
                  <c:y val="-3.5695548438806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その他の日用品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28958</c:v>
                </c:pt>
                <c:pt idx="1">
                  <c:v>20545</c:v>
                </c:pt>
                <c:pt idx="2">
                  <c:v>5037</c:v>
                </c:pt>
                <c:pt idx="3">
                  <c:v>4810</c:v>
                </c:pt>
                <c:pt idx="4">
                  <c:v>2827</c:v>
                </c:pt>
                <c:pt idx="5">
                  <c:v>2356</c:v>
                </c:pt>
                <c:pt idx="6">
                  <c:v>2262</c:v>
                </c:pt>
                <c:pt idx="7">
                  <c:v>1551</c:v>
                </c:pt>
                <c:pt idx="8">
                  <c:v>1471</c:v>
                </c:pt>
                <c:pt idx="9">
                  <c:v>1454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7.38659959913032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074861399505187E-2"/>
                  <c:y val="7.3246544156736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71275946903504E-2"/>
                  <c:y val="1.4742953662676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496434992869344E-3"/>
                  <c:y val="1.1172891098109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その他の日用品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26571</c:v>
                </c:pt>
                <c:pt idx="1">
                  <c:v>17866</c:v>
                </c:pt>
                <c:pt idx="2">
                  <c:v>5730</c:v>
                </c:pt>
                <c:pt idx="3">
                  <c:v>4652</c:v>
                </c:pt>
                <c:pt idx="4">
                  <c:v>340</c:v>
                </c:pt>
                <c:pt idx="5">
                  <c:v>1857</c:v>
                </c:pt>
                <c:pt idx="6">
                  <c:v>2067</c:v>
                </c:pt>
                <c:pt idx="7">
                  <c:v>2565</c:v>
                </c:pt>
                <c:pt idx="8">
                  <c:v>1435</c:v>
                </c:pt>
                <c:pt idx="9">
                  <c:v>1492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71104"/>
        <c:axId val="188770320"/>
      </c:barChart>
      <c:catAx>
        <c:axId val="18877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770320"/>
        <c:crosses val="autoZero"/>
        <c:auto val="1"/>
        <c:lblAlgn val="ctr"/>
        <c:lblOffset val="100"/>
        <c:noMultiLvlLbl val="0"/>
      </c:catAx>
      <c:valAx>
        <c:axId val="18877032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771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29193899782135E-3"/>
                  <c:y val="-1.136363636363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145969498910684E-3"/>
                  <c:y val="-1.515211166785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287581699346089E-3"/>
                  <c:y val="-1.1320985445001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61967</c:v>
                </c:pt>
                <c:pt idx="1">
                  <c:v>20764</c:v>
                </c:pt>
                <c:pt idx="2">
                  <c:v>15730</c:v>
                </c:pt>
                <c:pt idx="3">
                  <c:v>13936</c:v>
                </c:pt>
                <c:pt idx="4">
                  <c:v>11239</c:v>
                </c:pt>
                <c:pt idx="5">
                  <c:v>7166</c:v>
                </c:pt>
                <c:pt idx="6">
                  <c:v>5486</c:v>
                </c:pt>
                <c:pt idx="7">
                  <c:v>4279</c:v>
                </c:pt>
                <c:pt idx="8">
                  <c:v>3336</c:v>
                </c:pt>
                <c:pt idx="9">
                  <c:v>3102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91240800782255E-2"/>
                  <c:y val="1.5150918635170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1.893909568122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448458648551285E-2"/>
                  <c:y val="-2.272757098544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56938</c:v>
                </c:pt>
                <c:pt idx="1">
                  <c:v>8779</c:v>
                </c:pt>
                <c:pt idx="2">
                  <c:v>15985</c:v>
                </c:pt>
                <c:pt idx="3">
                  <c:v>13114</c:v>
                </c:pt>
                <c:pt idx="4">
                  <c:v>9883</c:v>
                </c:pt>
                <c:pt idx="5">
                  <c:v>1175</c:v>
                </c:pt>
                <c:pt idx="6">
                  <c:v>6986</c:v>
                </c:pt>
                <c:pt idx="7">
                  <c:v>5359</c:v>
                </c:pt>
                <c:pt idx="8">
                  <c:v>1666</c:v>
                </c:pt>
                <c:pt idx="9">
                  <c:v>2128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69536"/>
        <c:axId val="191174088"/>
      </c:barChart>
      <c:catAx>
        <c:axId val="1887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4088"/>
        <c:crosses val="autoZero"/>
        <c:auto val="1"/>
        <c:lblAlgn val="ctr"/>
        <c:lblOffset val="100"/>
        <c:noMultiLvlLbl val="0"/>
      </c:catAx>
      <c:valAx>
        <c:axId val="191174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7695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5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38297872340425E-2"/>
                  <c:y val="2.3255508759079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5744680851063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3049645390005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609929078014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飲料</c:v>
                </c:pt>
                <c:pt idx="2">
                  <c:v>鉄鋼</c:v>
                </c:pt>
                <c:pt idx="3">
                  <c:v>缶詰・びん詰</c:v>
                </c:pt>
                <c:pt idx="4">
                  <c:v>その他の製造工業品</c:v>
                </c:pt>
                <c:pt idx="5">
                  <c:v>雑穀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20413</c:v>
                </c:pt>
                <c:pt idx="1">
                  <c:v>16534</c:v>
                </c:pt>
                <c:pt idx="2">
                  <c:v>15685</c:v>
                </c:pt>
                <c:pt idx="3">
                  <c:v>15086</c:v>
                </c:pt>
                <c:pt idx="4">
                  <c:v>14390</c:v>
                </c:pt>
                <c:pt idx="5">
                  <c:v>13811</c:v>
                </c:pt>
                <c:pt idx="6">
                  <c:v>13456</c:v>
                </c:pt>
                <c:pt idx="7">
                  <c:v>12487</c:v>
                </c:pt>
                <c:pt idx="8">
                  <c:v>12179</c:v>
                </c:pt>
                <c:pt idx="9">
                  <c:v>11480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91489361702126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921985815602185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638297872340361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3049645389941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19148936170082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飲料</c:v>
                </c:pt>
                <c:pt idx="2">
                  <c:v>鉄鋼</c:v>
                </c:pt>
                <c:pt idx="3">
                  <c:v>缶詰・びん詰</c:v>
                </c:pt>
                <c:pt idx="4">
                  <c:v>その他の製造工業品</c:v>
                </c:pt>
                <c:pt idx="5">
                  <c:v>雑穀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18743</c:v>
                </c:pt>
                <c:pt idx="1">
                  <c:v>16894</c:v>
                </c:pt>
                <c:pt idx="2">
                  <c:v>15759</c:v>
                </c:pt>
                <c:pt idx="3">
                  <c:v>11405</c:v>
                </c:pt>
                <c:pt idx="4">
                  <c:v>10833</c:v>
                </c:pt>
                <c:pt idx="5">
                  <c:v>15351</c:v>
                </c:pt>
                <c:pt idx="6">
                  <c:v>19750</c:v>
                </c:pt>
                <c:pt idx="7">
                  <c:v>16155</c:v>
                </c:pt>
                <c:pt idx="8">
                  <c:v>8499</c:v>
                </c:pt>
                <c:pt idx="9">
                  <c:v>3327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74872"/>
        <c:axId val="191175264"/>
      </c:barChart>
      <c:catAx>
        <c:axId val="19117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5264"/>
        <c:crosses val="autoZero"/>
        <c:auto val="1"/>
        <c:lblAlgn val="ctr"/>
        <c:lblOffset val="100"/>
        <c:noMultiLvlLbl val="0"/>
      </c:catAx>
      <c:valAx>
        <c:axId val="1911752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4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21931</c:v>
                </c:pt>
                <c:pt idx="1">
                  <c:v>3026</c:v>
                </c:pt>
                <c:pt idx="2">
                  <c:v>2912</c:v>
                </c:pt>
                <c:pt idx="3">
                  <c:v>1574</c:v>
                </c:pt>
                <c:pt idx="4">
                  <c:v>1441</c:v>
                </c:pt>
                <c:pt idx="5">
                  <c:v>1128</c:v>
                </c:pt>
                <c:pt idx="6">
                  <c:v>764</c:v>
                </c:pt>
                <c:pt idx="7">
                  <c:v>504</c:v>
                </c:pt>
                <c:pt idx="8">
                  <c:v>485</c:v>
                </c:pt>
                <c:pt idx="9">
                  <c:v>434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2.4954875292994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555555555555228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88888888888823E-3"/>
                  <c:y val="3.2085561497326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その他の化学工業品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21842</c:v>
                </c:pt>
                <c:pt idx="1">
                  <c:v>411</c:v>
                </c:pt>
                <c:pt idx="2">
                  <c:v>2885</c:v>
                </c:pt>
                <c:pt idx="3">
                  <c:v>494</c:v>
                </c:pt>
                <c:pt idx="4">
                  <c:v>26</c:v>
                </c:pt>
                <c:pt idx="5">
                  <c:v>1203</c:v>
                </c:pt>
                <c:pt idx="6">
                  <c:v>695</c:v>
                </c:pt>
                <c:pt idx="7">
                  <c:v>440</c:v>
                </c:pt>
                <c:pt idx="8">
                  <c:v>315</c:v>
                </c:pt>
                <c:pt idx="9">
                  <c:v>2032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76048"/>
        <c:axId val="241995632"/>
      </c:barChart>
      <c:catAx>
        <c:axId val="19117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5632"/>
        <c:crosses val="autoZero"/>
        <c:auto val="1"/>
        <c:lblAlgn val="ctr"/>
        <c:lblOffset val="100"/>
        <c:noMultiLvlLbl val="0"/>
      </c:catAx>
      <c:valAx>
        <c:axId val="2419956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604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8.771929824561403E-3"/>
                  <c:y val="-9.3564774991361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42478242851222E-3"/>
                  <c:y val="9.8752361837123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719298245615314E-3"/>
                  <c:y val="5.441966812971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175438596491229E-3"/>
                  <c:y val="-9.03416484704131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その他の農作物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31216</c:v>
                </c:pt>
                <c:pt idx="1">
                  <c:v>30834</c:v>
                </c:pt>
                <c:pt idx="2">
                  <c:v>18640</c:v>
                </c:pt>
                <c:pt idx="3">
                  <c:v>8707</c:v>
                </c:pt>
                <c:pt idx="4">
                  <c:v>7104</c:v>
                </c:pt>
                <c:pt idx="5">
                  <c:v>7033</c:v>
                </c:pt>
                <c:pt idx="6">
                  <c:v>5920</c:v>
                </c:pt>
                <c:pt idx="7">
                  <c:v>2988</c:v>
                </c:pt>
                <c:pt idx="8">
                  <c:v>2800</c:v>
                </c:pt>
                <c:pt idx="9">
                  <c:v>2694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71929824561403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717916839342453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087719298244327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その他の農作物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30679</c:v>
                </c:pt>
                <c:pt idx="1">
                  <c:v>14011</c:v>
                </c:pt>
                <c:pt idx="2">
                  <c:v>16030</c:v>
                </c:pt>
                <c:pt idx="3">
                  <c:v>4506</c:v>
                </c:pt>
                <c:pt idx="4">
                  <c:v>6199</c:v>
                </c:pt>
                <c:pt idx="5">
                  <c:v>4114</c:v>
                </c:pt>
                <c:pt idx="6">
                  <c:v>6133</c:v>
                </c:pt>
                <c:pt idx="7">
                  <c:v>3281</c:v>
                </c:pt>
                <c:pt idx="8">
                  <c:v>2800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96416"/>
        <c:axId val="241996808"/>
      </c:barChart>
      <c:catAx>
        <c:axId val="241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6808"/>
        <c:crosses val="autoZero"/>
        <c:auto val="1"/>
        <c:lblAlgn val="ctr"/>
        <c:lblOffset val="100"/>
        <c:noMultiLvlLbl val="0"/>
      </c:catAx>
      <c:valAx>
        <c:axId val="2419968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6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4073828117572554E-17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9497645294014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375787298485021E-3"/>
                  <c:y val="1.0752688172042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29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雑品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29831</c:v>
                </c:pt>
                <c:pt idx="1">
                  <c:v>22805</c:v>
                </c:pt>
                <c:pt idx="2">
                  <c:v>19798</c:v>
                </c:pt>
                <c:pt idx="3">
                  <c:v>19447</c:v>
                </c:pt>
                <c:pt idx="4">
                  <c:v>18900</c:v>
                </c:pt>
                <c:pt idx="5">
                  <c:v>13311</c:v>
                </c:pt>
                <c:pt idx="6">
                  <c:v>13302</c:v>
                </c:pt>
                <c:pt idx="7">
                  <c:v>8051</c:v>
                </c:pt>
                <c:pt idx="8">
                  <c:v>5114</c:v>
                </c:pt>
                <c:pt idx="9">
                  <c:v>4806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7.1684587813620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484929358820427E-2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374411323502908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74882264700709E-3"/>
                  <c:y val="-1.792171139897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84929358820463E-2"/>
                  <c:y val="1.433691756272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雑品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14122</c:v>
                </c:pt>
                <c:pt idx="1">
                  <c:v>21771</c:v>
                </c:pt>
                <c:pt idx="2">
                  <c:v>16949</c:v>
                </c:pt>
                <c:pt idx="3">
                  <c:v>21007</c:v>
                </c:pt>
                <c:pt idx="4">
                  <c:v>20315</c:v>
                </c:pt>
                <c:pt idx="5">
                  <c:v>10321</c:v>
                </c:pt>
                <c:pt idx="6">
                  <c:v>13189</c:v>
                </c:pt>
                <c:pt idx="7">
                  <c:v>6540</c:v>
                </c:pt>
                <c:pt idx="8">
                  <c:v>5975</c:v>
                </c:pt>
                <c:pt idx="9">
                  <c:v>6900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97592"/>
        <c:axId val="241997984"/>
      </c:barChart>
      <c:catAx>
        <c:axId val="24199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7984"/>
        <c:crosses val="autoZero"/>
        <c:auto val="1"/>
        <c:lblAlgn val="ctr"/>
        <c:lblOffset val="100"/>
        <c:noMultiLvlLbl val="0"/>
      </c:catAx>
      <c:valAx>
        <c:axId val="2419979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75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-1.525553012967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204151689873455E-3"/>
                  <c:y val="-2.45220033994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561057879813217E-3"/>
                  <c:y val="-2.81086145695759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895164208893E-3"/>
                  <c:y val="1.519907265596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849174475679192E-3"/>
                  <c:y val="-5.645747370823498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919081399965559E-3"/>
                  <c:y val="-3.051106025934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726535187117668E-3"/>
                  <c:y val="1.20634005417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156694</c:v>
                </c:pt>
                <c:pt idx="1">
                  <c:v>106288</c:v>
                </c:pt>
                <c:pt idx="2">
                  <c:v>93202</c:v>
                </c:pt>
                <c:pt idx="3">
                  <c:v>89656</c:v>
                </c:pt>
                <c:pt idx="4">
                  <c:v>66566</c:v>
                </c:pt>
                <c:pt idx="5">
                  <c:v>61314</c:v>
                </c:pt>
                <c:pt idx="6">
                  <c:v>54857</c:v>
                </c:pt>
                <c:pt idx="7">
                  <c:v>54781</c:v>
                </c:pt>
                <c:pt idx="8">
                  <c:v>53091</c:v>
                </c:pt>
                <c:pt idx="9">
                  <c:v>50585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3150695520489495E-3"/>
                  <c:y val="-9.1816669369418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94320940806093E-2"/>
                  <c:y val="-2.994648552226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620350167072424E-2"/>
                  <c:y val="9.2376439215120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3443028456784271E-3"/>
                  <c:y val="-9.0687519895253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10512039408729E-2"/>
                  <c:y val="-6.07458392643716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-9.3789077280671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-9.3505588689285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533988974269778E-3"/>
                  <c:y val="-1.217631548916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5570383019391656E-6"/>
                  <c:y val="-1.2091749400890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2.4296173504627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162159</c:v>
                </c:pt>
                <c:pt idx="1">
                  <c:v>94675</c:v>
                </c:pt>
                <c:pt idx="2">
                  <c:v>81707</c:v>
                </c:pt>
                <c:pt idx="3">
                  <c:v>64624</c:v>
                </c:pt>
                <c:pt idx="4">
                  <c:v>66369</c:v>
                </c:pt>
                <c:pt idx="5">
                  <c:v>68097</c:v>
                </c:pt>
                <c:pt idx="6">
                  <c:v>48365</c:v>
                </c:pt>
                <c:pt idx="7">
                  <c:v>57101</c:v>
                </c:pt>
                <c:pt idx="8">
                  <c:v>55664</c:v>
                </c:pt>
                <c:pt idx="9">
                  <c:v>50943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41998768"/>
        <c:axId val="241999160"/>
      </c:barChart>
      <c:catAx>
        <c:axId val="24199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9160"/>
        <c:crosses val="autoZero"/>
        <c:auto val="1"/>
        <c:lblAlgn val="ctr"/>
        <c:lblOffset val="100"/>
        <c:noMultiLvlLbl val="0"/>
      </c:catAx>
      <c:valAx>
        <c:axId val="241999160"/>
        <c:scaling>
          <c:orientation val="minMax"/>
          <c:max val="18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1998768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6.0266648901176674E-2"/>
                  <c:y val="-4.6158999861859375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156694</c:v>
                </c:pt>
                <c:pt idx="1">
                  <c:v>106288</c:v>
                </c:pt>
                <c:pt idx="2">
                  <c:v>93202</c:v>
                </c:pt>
                <c:pt idx="3">
                  <c:v>89656</c:v>
                </c:pt>
                <c:pt idx="4">
                  <c:v>66566</c:v>
                </c:pt>
                <c:pt idx="5">
                  <c:v>61314</c:v>
                </c:pt>
                <c:pt idx="6">
                  <c:v>54857</c:v>
                </c:pt>
                <c:pt idx="7">
                  <c:v>54781</c:v>
                </c:pt>
                <c:pt idx="8">
                  <c:v>53091</c:v>
                </c:pt>
                <c:pt idx="9">
                  <c:v>50585</c:v>
                </c:pt>
                <c:pt idx="10">
                  <c:v>308931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376356581381532E-2"/>
                  <c:y val="-0.14138523077628398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5616837971589428"/>
                  <c:y val="-0.18784673749842415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991751985200324"/>
                  <c:y val="-7.6564774381368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415092197444785"/>
                  <c:y val="-5.1463741704775988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麦</c:v>
                </c:pt>
                <c:pt idx="8">
                  <c:v>その他の日用品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162159</c:v>
                </c:pt>
                <c:pt idx="1">
                  <c:v>94675</c:v>
                </c:pt>
                <c:pt idx="2">
                  <c:v>81707</c:v>
                </c:pt>
                <c:pt idx="3">
                  <c:v>64624</c:v>
                </c:pt>
                <c:pt idx="4">
                  <c:v>66369</c:v>
                </c:pt>
                <c:pt idx="5">
                  <c:v>68097</c:v>
                </c:pt>
                <c:pt idx="6">
                  <c:v>48365</c:v>
                </c:pt>
                <c:pt idx="7">
                  <c:v>57101</c:v>
                </c:pt>
                <c:pt idx="8">
                  <c:v>55664</c:v>
                </c:pt>
                <c:pt idx="9">
                  <c:v>50943</c:v>
                </c:pt>
                <c:pt idx="10">
                  <c:v>303047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72211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24169986719787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462366618058944E-17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18955</c:v>
                </c:pt>
                <c:pt idx="1">
                  <c:v>15735</c:v>
                </c:pt>
                <c:pt idx="2">
                  <c:v>11296</c:v>
                </c:pt>
                <c:pt idx="3">
                  <c:v>4877</c:v>
                </c:pt>
                <c:pt idx="4">
                  <c:v>4388</c:v>
                </c:pt>
                <c:pt idx="5">
                  <c:v>4096</c:v>
                </c:pt>
                <c:pt idx="6">
                  <c:v>3911</c:v>
                </c:pt>
                <c:pt idx="7">
                  <c:v>3128</c:v>
                </c:pt>
                <c:pt idx="8">
                  <c:v>2997</c:v>
                </c:pt>
                <c:pt idx="9">
                  <c:v>2894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6231183309029472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706949977866313E-3"/>
                  <c:y val="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827799911465901E-3"/>
                  <c:y val="1.481394424436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非鉄金属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17942</c:v>
                </c:pt>
                <c:pt idx="1">
                  <c:v>20167</c:v>
                </c:pt>
                <c:pt idx="2">
                  <c:v>9031</c:v>
                </c:pt>
                <c:pt idx="3">
                  <c:v>5850</c:v>
                </c:pt>
                <c:pt idx="4">
                  <c:v>4945</c:v>
                </c:pt>
                <c:pt idx="5">
                  <c:v>3959</c:v>
                </c:pt>
                <c:pt idx="6">
                  <c:v>4894</c:v>
                </c:pt>
                <c:pt idx="7">
                  <c:v>3229</c:v>
                </c:pt>
                <c:pt idx="8">
                  <c:v>2772</c:v>
                </c:pt>
                <c:pt idx="9">
                  <c:v>4768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08088"/>
        <c:axId val="242308480"/>
      </c:barChart>
      <c:catAx>
        <c:axId val="242308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308480"/>
        <c:crosses val="autoZero"/>
        <c:auto val="1"/>
        <c:lblAlgn val="ctr"/>
        <c:lblOffset val="100"/>
        <c:noMultiLvlLbl val="0"/>
      </c:catAx>
      <c:valAx>
        <c:axId val="2423084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23080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2,319,344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2,319,344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488240</c:v>
                </c:pt>
                <c:pt idx="3">
                  <c:v>85288</c:v>
                </c:pt>
                <c:pt idx="4">
                  <c:v>420243</c:v>
                </c:pt>
                <c:pt idx="5">
                  <c:v>748906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9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0733863837312196E-3"/>
                  <c:y val="-3.01686427092522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1.53253688116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050397877985383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飲料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103816</c:v>
                </c:pt>
                <c:pt idx="1">
                  <c:v>25009</c:v>
                </c:pt>
                <c:pt idx="2">
                  <c:v>20934</c:v>
                </c:pt>
                <c:pt idx="3">
                  <c:v>13773</c:v>
                </c:pt>
                <c:pt idx="4">
                  <c:v>13640</c:v>
                </c:pt>
                <c:pt idx="5">
                  <c:v>12347</c:v>
                </c:pt>
                <c:pt idx="6">
                  <c:v>11072</c:v>
                </c:pt>
                <c:pt idx="7">
                  <c:v>7713</c:v>
                </c:pt>
                <c:pt idx="8">
                  <c:v>5055</c:v>
                </c:pt>
                <c:pt idx="9">
                  <c:v>4489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7842617152962E-2"/>
                  <c:y val="-2.298850574712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1.149395118713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834659593273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10079575596816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050397877984082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3863837312231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73386383731211E-3"/>
                  <c:y val="2.6819923371647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飲料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105287</c:v>
                </c:pt>
                <c:pt idx="1">
                  <c:v>19180</c:v>
                </c:pt>
                <c:pt idx="2">
                  <c:v>28643</c:v>
                </c:pt>
                <c:pt idx="3">
                  <c:v>12814</c:v>
                </c:pt>
                <c:pt idx="4">
                  <c:v>13679</c:v>
                </c:pt>
                <c:pt idx="5">
                  <c:v>9442</c:v>
                </c:pt>
                <c:pt idx="6">
                  <c:v>8757</c:v>
                </c:pt>
                <c:pt idx="7">
                  <c:v>11708</c:v>
                </c:pt>
                <c:pt idx="8">
                  <c:v>4561</c:v>
                </c:pt>
                <c:pt idx="9">
                  <c:v>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09264"/>
        <c:axId val="242309656"/>
      </c:barChart>
      <c:catAx>
        <c:axId val="24230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309656"/>
        <c:crosses val="autoZero"/>
        <c:auto val="1"/>
        <c:lblAlgn val="ctr"/>
        <c:lblOffset val="100"/>
        <c:noMultiLvlLbl val="0"/>
      </c:catAx>
      <c:valAx>
        <c:axId val="242309656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3092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3.7348272642390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60247552844673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56646335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26024755284473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28323167528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47205279211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82530944105584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660873909E-2"/>
                  <c:y val="1.1203893630943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47771660873922E-2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825309441055842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64329</c:v>
                </c:pt>
                <c:pt idx="1">
                  <c:v>53047</c:v>
                </c:pt>
                <c:pt idx="2">
                  <c:v>35751</c:v>
                </c:pt>
                <c:pt idx="3">
                  <c:v>25938</c:v>
                </c:pt>
                <c:pt idx="4">
                  <c:v>23546</c:v>
                </c:pt>
                <c:pt idx="5">
                  <c:v>21978</c:v>
                </c:pt>
                <c:pt idx="6">
                  <c:v>19633</c:v>
                </c:pt>
                <c:pt idx="7">
                  <c:v>19137</c:v>
                </c:pt>
                <c:pt idx="8">
                  <c:v>16246</c:v>
                </c:pt>
                <c:pt idx="9">
                  <c:v>14943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247771660873909E-2"/>
                  <c:y val="1.120418771183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650618882111683E-3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1.86747244829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25309441055841E-3"/>
                  <c:y val="-1.120477587360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49243750720202E-3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63793</c:v>
                </c:pt>
                <c:pt idx="1">
                  <c:v>54234</c:v>
                </c:pt>
                <c:pt idx="2">
                  <c:v>38746</c:v>
                </c:pt>
                <c:pt idx="3">
                  <c:v>36143</c:v>
                </c:pt>
                <c:pt idx="4">
                  <c:v>20747</c:v>
                </c:pt>
                <c:pt idx="5">
                  <c:v>23102</c:v>
                </c:pt>
                <c:pt idx="6">
                  <c:v>16776</c:v>
                </c:pt>
                <c:pt idx="7">
                  <c:v>8068</c:v>
                </c:pt>
                <c:pt idx="8">
                  <c:v>21772</c:v>
                </c:pt>
                <c:pt idx="9">
                  <c:v>16549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10440"/>
        <c:axId val="243379296"/>
      </c:barChart>
      <c:catAx>
        <c:axId val="24231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379296"/>
        <c:crosses val="autoZero"/>
        <c:auto val="1"/>
        <c:lblAlgn val="ctr"/>
        <c:lblOffset val="100"/>
        <c:noMultiLvlLbl val="0"/>
      </c:catAx>
      <c:valAx>
        <c:axId val="24337929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2310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7.4906367041199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31544</c:v>
                </c:pt>
                <c:pt idx="1">
                  <c:v>5608</c:v>
                </c:pt>
                <c:pt idx="2">
                  <c:v>1667</c:v>
                </c:pt>
                <c:pt idx="3">
                  <c:v>1619</c:v>
                </c:pt>
                <c:pt idx="4">
                  <c:v>1317</c:v>
                </c:pt>
                <c:pt idx="5">
                  <c:v>1262</c:v>
                </c:pt>
                <c:pt idx="6">
                  <c:v>1207</c:v>
                </c:pt>
                <c:pt idx="7">
                  <c:v>926</c:v>
                </c:pt>
                <c:pt idx="8">
                  <c:v>868</c:v>
                </c:pt>
                <c:pt idx="9">
                  <c:v>560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27362</c:v>
                </c:pt>
                <c:pt idx="1">
                  <c:v>6439</c:v>
                </c:pt>
                <c:pt idx="2">
                  <c:v>1326</c:v>
                </c:pt>
                <c:pt idx="3">
                  <c:v>940</c:v>
                </c:pt>
                <c:pt idx="4">
                  <c:v>383</c:v>
                </c:pt>
                <c:pt idx="5">
                  <c:v>1483</c:v>
                </c:pt>
                <c:pt idx="6">
                  <c:v>1922</c:v>
                </c:pt>
                <c:pt idx="7">
                  <c:v>274</c:v>
                </c:pt>
                <c:pt idx="8">
                  <c:v>482</c:v>
                </c:pt>
                <c:pt idx="9">
                  <c:v>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80080"/>
        <c:axId val="243380472"/>
      </c:barChart>
      <c:catAx>
        <c:axId val="24338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3380472"/>
        <c:crosses val="autoZero"/>
        <c:auto val="1"/>
        <c:lblAlgn val="ctr"/>
        <c:lblOffset val="100"/>
        <c:noMultiLvlLbl val="0"/>
      </c:catAx>
      <c:valAx>
        <c:axId val="2433804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3380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301247771836003E-3"/>
                  <c:y val="-3.9564799665038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477718360071334E-2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25311942959656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71657754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32001</c:v>
                </c:pt>
                <c:pt idx="1">
                  <c:v>16669</c:v>
                </c:pt>
                <c:pt idx="2">
                  <c:v>15962</c:v>
                </c:pt>
                <c:pt idx="3">
                  <c:v>15648</c:v>
                </c:pt>
                <c:pt idx="4">
                  <c:v>9128</c:v>
                </c:pt>
                <c:pt idx="5">
                  <c:v>7735</c:v>
                </c:pt>
                <c:pt idx="6">
                  <c:v>7234</c:v>
                </c:pt>
                <c:pt idx="7">
                  <c:v>4740</c:v>
                </c:pt>
                <c:pt idx="8">
                  <c:v>3593</c:v>
                </c:pt>
                <c:pt idx="9">
                  <c:v>2991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604334217581087E-3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1.9712304715002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11919</c:v>
                </c:pt>
                <c:pt idx="1">
                  <c:v>13672</c:v>
                </c:pt>
                <c:pt idx="2">
                  <c:v>21953</c:v>
                </c:pt>
                <c:pt idx="3">
                  <c:v>11258</c:v>
                </c:pt>
                <c:pt idx="4">
                  <c:v>4543</c:v>
                </c:pt>
                <c:pt idx="5">
                  <c:v>6743</c:v>
                </c:pt>
                <c:pt idx="6">
                  <c:v>4506</c:v>
                </c:pt>
                <c:pt idx="7">
                  <c:v>3457</c:v>
                </c:pt>
                <c:pt idx="8">
                  <c:v>3361</c:v>
                </c:pt>
                <c:pt idx="9">
                  <c:v>2993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81256"/>
        <c:axId val="243381648"/>
      </c:barChart>
      <c:catAx>
        <c:axId val="243381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381648"/>
        <c:crosses val="autoZero"/>
        <c:auto val="1"/>
        <c:lblAlgn val="ctr"/>
        <c:lblOffset val="100"/>
        <c:noMultiLvlLbl val="0"/>
      </c:catAx>
      <c:valAx>
        <c:axId val="2433816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3812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9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7329796640146E-3"/>
                  <c:y val="-1.41843971631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412531766863E-3"/>
                  <c:y val="-1.7806504133507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2337346720548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87895957449827E-2"/>
                  <c:y val="-7.1873903462601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901067922065297E-2"/>
                  <c:y val="3.7160862913526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052049049424378E-5"/>
                  <c:y val="-1.0639325164568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420114594430308E-3"/>
                  <c:y val="1.418439716312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44805</c:v>
                </c:pt>
                <c:pt idx="1">
                  <c:v>25445</c:v>
                </c:pt>
                <c:pt idx="2">
                  <c:v>23767</c:v>
                </c:pt>
                <c:pt idx="3">
                  <c:v>20633</c:v>
                </c:pt>
                <c:pt idx="4">
                  <c:v>16329</c:v>
                </c:pt>
                <c:pt idx="5">
                  <c:v>15431</c:v>
                </c:pt>
                <c:pt idx="6">
                  <c:v>13062</c:v>
                </c:pt>
                <c:pt idx="7">
                  <c:v>12486</c:v>
                </c:pt>
                <c:pt idx="8">
                  <c:v>10813</c:v>
                </c:pt>
                <c:pt idx="9">
                  <c:v>10616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56163812856727E-3"/>
                  <c:y val="-7.607337852821872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3.5472161724465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683465959328027E-3"/>
                  <c:y val="3.546099290780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-7.2064788692856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050397877984082E-3"/>
                  <c:y val="7.0916401407270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734213778833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37069</c:v>
                </c:pt>
                <c:pt idx="1">
                  <c:v>20258</c:v>
                </c:pt>
                <c:pt idx="2">
                  <c:v>29329</c:v>
                </c:pt>
                <c:pt idx="3">
                  <c:v>21779</c:v>
                </c:pt>
                <c:pt idx="4">
                  <c:v>14766</c:v>
                </c:pt>
                <c:pt idx="5">
                  <c:v>12143</c:v>
                </c:pt>
                <c:pt idx="6">
                  <c:v>10557</c:v>
                </c:pt>
                <c:pt idx="7">
                  <c:v>14665</c:v>
                </c:pt>
                <c:pt idx="8">
                  <c:v>12236</c:v>
                </c:pt>
                <c:pt idx="9">
                  <c:v>11593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82824"/>
        <c:axId val="243065344"/>
      </c:barChart>
      <c:catAx>
        <c:axId val="24338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5344"/>
        <c:crosses val="autoZero"/>
        <c:auto val="1"/>
        <c:lblAlgn val="ctr"/>
        <c:lblOffset val="100"/>
        <c:noMultiLvlLbl val="0"/>
      </c:catAx>
      <c:valAx>
        <c:axId val="243065344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382824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66128"/>
        <c:axId val="243066520"/>
      </c:lineChart>
      <c:catAx>
        <c:axId val="24306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66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06652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6612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67304"/>
        <c:axId val="243067696"/>
      </c:lineChart>
      <c:catAx>
        <c:axId val="24306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6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067696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673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068480"/>
        <c:axId val="243068872"/>
      </c:lineChart>
      <c:catAx>
        <c:axId val="24306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6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06887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0684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37648"/>
        <c:axId val="243938040"/>
      </c:lineChart>
      <c:catAx>
        <c:axId val="24393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8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3804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764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38824"/>
        <c:axId val="243939216"/>
      </c:lineChart>
      <c:catAx>
        <c:axId val="24393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3921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388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130320</c:v>
                </c:pt>
                <c:pt idx="1">
                  <c:v>242052</c:v>
                </c:pt>
                <c:pt idx="2">
                  <c:v>291522</c:v>
                </c:pt>
                <c:pt idx="3">
                  <c:v>51810</c:v>
                </c:pt>
                <c:pt idx="4">
                  <c:v>319558</c:v>
                </c:pt>
                <c:pt idx="5">
                  <c:v>495545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64544</c:v>
                </c:pt>
                <c:pt idx="1">
                  <c:v>139751</c:v>
                </c:pt>
                <c:pt idx="2">
                  <c:v>196718</c:v>
                </c:pt>
                <c:pt idx="3">
                  <c:v>33478</c:v>
                </c:pt>
                <c:pt idx="4">
                  <c:v>100685</c:v>
                </c:pt>
                <c:pt idx="5">
                  <c:v>253361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0.66877411938582809</c:v>
                </c:pt>
                <c:pt idx="1">
                  <c:v>0.63397092217714368</c:v>
                </c:pt>
                <c:pt idx="2">
                  <c:v>0.59708749795182692</c:v>
                </c:pt>
                <c:pt idx="3">
                  <c:v>0.60747115655191819</c:v>
                </c:pt>
                <c:pt idx="4">
                  <c:v>0.76041242804758202</c:v>
                </c:pt>
                <c:pt idx="5">
                  <c:v>0.66169185451845758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70584"/>
        <c:axId val="187502288"/>
        <c:axId val="0"/>
      </c:bar3DChart>
      <c:catAx>
        <c:axId val="190070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502288"/>
        <c:crosses val="autoZero"/>
        <c:auto val="1"/>
        <c:lblAlgn val="ctr"/>
        <c:lblOffset val="100"/>
        <c:noMultiLvlLbl val="0"/>
      </c:catAx>
      <c:valAx>
        <c:axId val="1875022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00705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40000"/>
        <c:axId val="243940392"/>
      </c:lineChart>
      <c:catAx>
        <c:axId val="24394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4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4039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400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62600"/>
        <c:axId val="245362992"/>
      </c:lineChart>
      <c:catAx>
        <c:axId val="24536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6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6299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6260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64168"/>
        <c:axId val="245364560"/>
      </c:lineChart>
      <c:catAx>
        <c:axId val="24536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6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6456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641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65344"/>
        <c:axId val="245365736"/>
      </c:lineChart>
      <c:catAx>
        <c:axId val="24536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65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6573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653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000592"/>
        <c:axId val="245000984"/>
      </c:lineChart>
      <c:catAx>
        <c:axId val="24500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0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000984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05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001768"/>
        <c:axId val="245002160"/>
      </c:lineChart>
      <c:catAx>
        <c:axId val="245001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002160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17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002944"/>
        <c:axId val="245003336"/>
      </c:lineChart>
      <c:catAx>
        <c:axId val="24500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3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003336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294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004120"/>
        <c:axId val="245936776"/>
      </c:lineChart>
      <c:catAx>
        <c:axId val="245004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36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3677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0041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37560"/>
        <c:axId val="245937952"/>
      </c:lineChart>
      <c:catAx>
        <c:axId val="245937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3795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375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38736"/>
        <c:axId val="245939128"/>
      </c:lineChart>
      <c:catAx>
        <c:axId val="24593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39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3912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387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56216"/>
        <c:axId val="191134976"/>
      </c:lineChart>
      <c:catAx>
        <c:axId val="814562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1134976"/>
        <c:crosses val="autoZero"/>
        <c:auto val="1"/>
        <c:lblAlgn val="ctr"/>
        <c:lblOffset val="100"/>
        <c:tickLblSkip val="1"/>
        <c:noMultiLvlLbl val="0"/>
      </c:catAx>
      <c:valAx>
        <c:axId val="191134976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8145621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39912"/>
        <c:axId val="245940304"/>
      </c:lineChart>
      <c:catAx>
        <c:axId val="245939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4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4030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93991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97880"/>
        <c:axId val="245498272"/>
      </c:lineChart>
      <c:catAx>
        <c:axId val="245497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9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9827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978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99056"/>
        <c:axId val="245499448"/>
      </c:lineChart>
      <c:catAx>
        <c:axId val="24549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9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9944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4990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00232"/>
        <c:axId val="245500624"/>
      </c:lineChart>
      <c:catAx>
        <c:axId val="245500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50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500624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5002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38448"/>
        <c:axId val="245538840"/>
      </c:lineChart>
      <c:catAx>
        <c:axId val="24553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538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538840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5384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39624"/>
        <c:axId val="245540016"/>
      </c:lineChart>
      <c:catAx>
        <c:axId val="245539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54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54001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5396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71344"/>
        <c:axId val="191171728"/>
      </c:lineChart>
      <c:catAx>
        <c:axId val="1911713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1171728"/>
        <c:crosses val="autoZero"/>
        <c:auto val="1"/>
        <c:lblAlgn val="ctr"/>
        <c:lblOffset val="100"/>
        <c:noMultiLvlLbl val="0"/>
      </c:catAx>
      <c:valAx>
        <c:axId val="191171728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1713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71496"/>
        <c:axId val="188771888"/>
      </c:lineChart>
      <c:catAx>
        <c:axId val="18877149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8771888"/>
        <c:crosses val="autoZero"/>
        <c:auto val="1"/>
        <c:lblAlgn val="ctr"/>
        <c:lblOffset val="100"/>
        <c:noMultiLvlLbl val="0"/>
      </c:catAx>
      <c:valAx>
        <c:axId val="18877188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87714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4753095286215E-3"/>
                  <c:y val="-1.1544011544011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2458849214369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113341</c:v>
                </c:pt>
                <c:pt idx="1">
                  <c:v>97820</c:v>
                </c:pt>
                <c:pt idx="2">
                  <c:v>62887</c:v>
                </c:pt>
                <c:pt idx="3">
                  <c:v>62492</c:v>
                </c:pt>
                <c:pt idx="4">
                  <c:v>59669</c:v>
                </c:pt>
                <c:pt idx="5">
                  <c:v>45002</c:v>
                </c:pt>
                <c:pt idx="6">
                  <c:v>43914</c:v>
                </c:pt>
                <c:pt idx="7">
                  <c:v>38461</c:v>
                </c:pt>
                <c:pt idx="8">
                  <c:v>35709</c:v>
                </c:pt>
                <c:pt idx="9">
                  <c:v>32741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108536</c:v>
                </c:pt>
                <c:pt idx="1">
                  <c:v>91832</c:v>
                </c:pt>
                <c:pt idx="2">
                  <c:v>61616</c:v>
                </c:pt>
                <c:pt idx="3">
                  <c:v>54665</c:v>
                </c:pt>
                <c:pt idx="4">
                  <c:v>46737</c:v>
                </c:pt>
                <c:pt idx="5">
                  <c:v>25667</c:v>
                </c:pt>
                <c:pt idx="6">
                  <c:v>29122</c:v>
                </c:pt>
                <c:pt idx="7">
                  <c:v>28969</c:v>
                </c:pt>
                <c:pt idx="8">
                  <c:v>29407</c:v>
                </c:pt>
                <c:pt idx="9">
                  <c:v>26317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91172520"/>
        <c:axId val="191172912"/>
      </c:barChart>
      <c:catAx>
        <c:axId val="191172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2912"/>
        <c:crosses val="autoZero"/>
        <c:auto val="1"/>
        <c:lblAlgn val="ctr"/>
        <c:lblOffset val="100"/>
        <c:noMultiLvlLbl val="0"/>
      </c:catAx>
      <c:valAx>
        <c:axId val="19117291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252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865423873297889"/>
                  <c:y val="-0.12024561150039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094577921349572E-2"/>
                  <c:y val="-5.9553324183101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652891251841383"/>
                  <c:y val="-0.15908256880733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6315768221280033"/>
                  <c:y val="-6.7758554263285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698E-4"/>
                  <c:y val="5.44330467865828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2.3951664161637909E-2"/>
                  <c:y val="2.0124852512701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113341</c:v>
                </c:pt>
                <c:pt idx="1">
                  <c:v>97820</c:v>
                </c:pt>
                <c:pt idx="2">
                  <c:v>62887</c:v>
                </c:pt>
                <c:pt idx="3">
                  <c:v>62492</c:v>
                </c:pt>
                <c:pt idx="4">
                  <c:v>59669</c:v>
                </c:pt>
                <c:pt idx="5">
                  <c:v>45002</c:v>
                </c:pt>
                <c:pt idx="6">
                  <c:v>43914</c:v>
                </c:pt>
                <c:pt idx="7">
                  <c:v>38461</c:v>
                </c:pt>
                <c:pt idx="8">
                  <c:v>35709</c:v>
                </c:pt>
                <c:pt idx="9">
                  <c:v>32741</c:v>
                </c:pt>
                <c:pt idx="10">
                  <c:v>165275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113341</c:v>
                </c:pt>
                <c:pt idx="1">
                  <c:v>97820</c:v>
                </c:pt>
                <c:pt idx="2">
                  <c:v>62887</c:v>
                </c:pt>
                <c:pt idx="3">
                  <c:v>62492</c:v>
                </c:pt>
                <c:pt idx="4">
                  <c:v>59669</c:v>
                </c:pt>
                <c:pt idx="5">
                  <c:v>45002</c:v>
                </c:pt>
                <c:pt idx="6">
                  <c:v>43914</c:v>
                </c:pt>
                <c:pt idx="7">
                  <c:v>38461</c:v>
                </c:pt>
                <c:pt idx="8">
                  <c:v>35709</c:v>
                </c:pt>
                <c:pt idx="9">
                  <c:v>32741</c:v>
                </c:pt>
                <c:pt idx="10">
                  <c:v>165275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978748839601223E-2"/>
                  <c:y val="-0.10937918967025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112019394522253E-2"/>
                  <c:y val="-8.43446465743507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836164372583198"/>
                  <c:y val="-0.160510212085558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8701288293161826E-2"/>
                  <c:y val="-6.25704890336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4963955841397692"/>
                  <c:y val="-0.12501113222916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108536</c:v>
                </c:pt>
                <c:pt idx="1">
                  <c:v>91832</c:v>
                </c:pt>
                <c:pt idx="2">
                  <c:v>61616</c:v>
                </c:pt>
                <c:pt idx="3">
                  <c:v>54665</c:v>
                </c:pt>
                <c:pt idx="4">
                  <c:v>46737</c:v>
                </c:pt>
                <c:pt idx="5">
                  <c:v>25667</c:v>
                </c:pt>
                <c:pt idx="6">
                  <c:v>29122</c:v>
                </c:pt>
                <c:pt idx="7">
                  <c:v>28969</c:v>
                </c:pt>
                <c:pt idx="8">
                  <c:v>29407</c:v>
                </c:pt>
                <c:pt idx="9">
                  <c:v>26317</c:v>
                </c:pt>
                <c:pt idx="10" formatCode="#,##0_);[Red]\(#,##0\)">
                  <c:v>151812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1,095,965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1,052,751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0.18573</cdr:y>
    </cdr:from>
    <cdr:to>
      <cdr:x>0.99086</cdr:x>
      <cdr:y>0.61716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9" y="521878"/>
          <a:ext cx="733475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0.31338</cdr:y>
    </cdr:from>
    <cdr:to>
      <cdr:x>1</cdr:x>
      <cdr:y>0.62324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916" y="847736"/>
          <a:ext cx="679808" cy="83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0.325</cdr:y>
    </cdr:from>
    <cdr:to>
      <cdr:x>0.9882</cdr:x>
      <cdr:y>0.78929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529" y="866779"/>
          <a:ext cx="676321" cy="1238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0.89542</cdr:x>
      <cdr:y>0.28222</cdr:y>
    </cdr:from>
    <cdr:to>
      <cdr:x>0.983</cdr:x>
      <cdr:y>0.65853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569" y="771504"/>
          <a:ext cx="638163" cy="102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0.89411</cdr:x>
      <cdr:y>0.17857</cdr:y>
    </cdr:from>
    <cdr:to>
      <cdr:x>0.9817</cdr:x>
      <cdr:y>0.75714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76" y="476250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0.89533</cdr:x>
      <cdr:y>0.31803</cdr:y>
    </cdr:from>
    <cdr:to>
      <cdr:x>0.99089</cdr:x>
      <cdr:y>0.81105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9512" y="869393"/>
          <a:ext cx="699040" cy="1347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1335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0.89883</cdr:x>
      <cdr:y>0.27463</cdr:y>
    </cdr:from>
    <cdr:to>
      <cdr:x>0.98889</cdr:x>
      <cdr:y>0.62615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5" y="745518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0.37161</cdr:y>
    </cdr:from>
    <cdr:to>
      <cdr:x>0.99221</cdr:x>
      <cdr:y>0.79371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0" y="1012310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0.91123</cdr:x>
      <cdr:y>0.49103</cdr:y>
    </cdr:from>
    <cdr:to>
      <cdr:x>0.99478</cdr:x>
      <cdr:y>0.84229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8450" y="1304912"/>
          <a:ext cx="609614" cy="933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0.86588</cdr:x>
      <cdr:y>0.25001</cdr:y>
    </cdr:from>
    <cdr:to>
      <cdr:x>0.99088</cdr:x>
      <cdr:y>0.65132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4116" y="723921"/>
          <a:ext cx="914400" cy="116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I3" sqref="I3"/>
    </sheetView>
  </sheetViews>
  <sheetFormatPr defaultRowHeight="17.25"/>
  <cols>
    <col min="1" max="1" width="9.625" style="325" customWidth="1"/>
    <col min="2" max="2" width="7.25" style="376" customWidth="1"/>
    <col min="3" max="3" width="9.625" style="377" customWidth="1"/>
    <col min="4" max="4" width="9" style="325"/>
    <col min="5" max="5" width="20" style="325" bestFit="1" customWidth="1"/>
    <col min="6" max="6" width="18.625" style="325" customWidth="1"/>
    <col min="7" max="7" width="7.75" style="325" customWidth="1"/>
    <col min="8" max="8" width="2.375" style="325" customWidth="1"/>
    <col min="9" max="9" width="7.75" style="325" customWidth="1"/>
    <col min="10" max="256" width="9" style="325"/>
    <col min="257" max="257" width="9.625" style="325" customWidth="1"/>
    <col min="258" max="258" width="7.25" style="325" customWidth="1"/>
    <col min="259" max="259" width="9.625" style="325" customWidth="1"/>
    <col min="260" max="260" width="9" style="325"/>
    <col min="261" max="261" width="20" style="325" bestFit="1" customWidth="1"/>
    <col min="262" max="262" width="18.625" style="325" customWidth="1"/>
    <col min="263" max="263" width="7.75" style="325" customWidth="1"/>
    <col min="264" max="264" width="2.375" style="325" customWidth="1"/>
    <col min="265" max="265" width="7.75" style="325" customWidth="1"/>
    <col min="266" max="512" width="9" style="325"/>
    <col min="513" max="513" width="9.625" style="325" customWidth="1"/>
    <col min="514" max="514" width="7.25" style="325" customWidth="1"/>
    <col min="515" max="515" width="9.625" style="325" customWidth="1"/>
    <col min="516" max="516" width="9" style="325"/>
    <col min="517" max="517" width="20" style="325" bestFit="1" customWidth="1"/>
    <col min="518" max="518" width="18.625" style="325" customWidth="1"/>
    <col min="519" max="519" width="7.75" style="325" customWidth="1"/>
    <col min="520" max="520" width="2.375" style="325" customWidth="1"/>
    <col min="521" max="521" width="7.75" style="325" customWidth="1"/>
    <col min="522" max="768" width="9" style="325"/>
    <col min="769" max="769" width="9.625" style="325" customWidth="1"/>
    <col min="770" max="770" width="7.25" style="325" customWidth="1"/>
    <col min="771" max="771" width="9.625" style="325" customWidth="1"/>
    <col min="772" max="772" width="9" style="325"/>
    <col min="773" max="773" width="20" style="325" bestFit="1" customWidth="1"/>
    <col min="774" max="774" width="18.625" style="325" customWidth="1"/>
    <col min="775" max="775" width="7.75" style="325" customWidth="1"/>
    <col min="776" max="776" width="2.375" style="325" customWidth="1"/>
    <col min="777" max="777" width="7.75" style="325" customWidth="1"/>
    <col min="778" max="1024" width="9" style="325"/>
    <col min="1025" max="1025" width="9.625" style="325" customWidth="1"/>
    <col min="1026" max="1026" width="7.25" style="325" customWidth="1"/>
    <col min="1027" max="1027" width="9.625" style="325" customWidth="1"/>
    <col min="1028" max="1028" width="9" style="325"/>
    <col min="1029" max="1029" width="20" style="325" bestFit="1" customWidth="1"/>
    <col min="1030" max="1030" width="18.625" style="325" customWidth="1"/>
    <col min="1031" max="1031" width="7.75" style="325" customWidth="1"/>
    <col min="1032" max="1032" width="2.375" style="325" customWidth="1"/>
    <col min="1033" max="1033" width="7.75" style="325" customWidth="1"/>
    <col min="1034" max="1280" width="9" style="325"/>
    <col min="1281" max="1281" width="9.625" style="325" customWidth="1"/>
    <col min="1282" max="1282" width="7.25" style="325" customWidth="1"/>
    <col min="1283" max="1283" width="9.625" style="325" customWidth="1"/>
    <col min="1284" max="1284" width="9" style="325"/>
    <col min="1285" max="1285" width="20" style="325" bestFit="1" customWidth="1"/>
    <col min="1286" max="1286" width="18.625" style="325" customWidth="1"/>
    <col min="1287" max="1287" width="7.75" style="325" customWidth="1"/>
    <col min="1288" max="1288" width="2.375" style="325" customWidth="1"/>
    <col min="1289" max="1289" width="7.75" style="325" customWidth="1"/>
    <col min="1290" max="1536" width="9" style="325"/>
    <col min="1537" max="1537" width="9.625" style="325" customWidth="1"/>
    <col min="1538" max="1538" width="7.25" style="325" customWidth="1"/>
    <col min="1539" max="1539" width="9.625" style="325" customWidth="1"/>
    <col min="1540" max="1540" width="9" style="325"/>
    <col min="1541" max="1541" width="20" style="325" bestFit="1" customWidth="1"/>
    <col min="1542" max="1542" width="18.625" style="325" customWidth="1"/>
    <col min="1543" max="1543" width="7.75" style="325" customWidth="1"/>
    <col min="1544" max="1544" width="2.375" style="325" customWidth="1"/>
    <col min="1545" max="1545" width="7.75" style="325" customWidth="1"/>
    <col min="1546" max="1792" width="9" style="325"/>
    <col min="1793" max="1793" width="9.625" style="325" customWidth="1"/>
    <col min="1794" max="1794" width="7.25" style="325" customWidth="1"/>
    <col min="1795" max="1795" width="9.625" style="325" customWidth="1"/>
    <col min="1796" max="1796" width="9" style="325"/>
    <col min="1797" max="1797" width="20" style="325" bestFit="1" customWidth="1"/>
    <col min="1798" max="1798" width="18.625" style="325" customWidth="1"/>
    <col min="1799" max="1799" width="7.75" style="325" customWidth="1"/>
    <col min="1800" max="1800" width="2.375" style="325" customWidth="1"/>
    <col min="1801" max="1801" width="7.75" style="325" customWidth="1"/>
    <col min="1802" max="2048" width="9" style="325"/>
    <col min="2049" max="2049" width="9.625" style="325" customWidth="1"/>
    <col min="2050" max="2050" width="7.25" style="325" customWidth="1"/>
    <col min="2051" max="2051" width="9.625" style="325" customWidth="1"/>
    <col min="2052" max="2052" width="9" style="325"/>
    <col min="2053" max="2053" width="20" style="325" bestFit="1" customWidth="1"/>
    <col min="2054" max="2054" width="18.625" style="325" customWidth="1"/>
    <col min="2055" max="2055" width="7.75" style="325" customWidth="1"/>
    <col min="2056" max="2056" width="2.375" style="325" customWidth="1"/>
    <col min="2057" max="2057" width="7.75" style="325" customWidth="1"/>
    <col min="2058" max="2304" width="9" style="325"/>
    <col min="2305" max="2305" width="9.625" style="325" customWidth="1"/>
    <col min="2306" max="2306" width="7.25" style="325" customWidth="1"/>
    <col min="2307" max="2307" width="9.625" style="325" customWidth="1"/>
    <col min="2308" max="2308" width="9" style="325"/>
    <col min="2309" max="2309" width="20" style="325" bestFit="1" customWidth="1"/>
    <col min="2310" max="2310" width="18.625" style="325" customWidth="1"/>
    <col min="2311" max="2311" width="7.75" style="325" customWidth="1"/>
    <col min="2312" max="2312" width="2.375" style="325" customWidth="1"/>
    <col min="2313" max="2313" width="7.75" style="325" customWidth="1"/>
    <col min="2314" max="2560" width="9" style="325"/>
    <col min="2561" max="2561" width="9.625" style="325" customWidth="1"/>
    <col min="2562" max="2562" width="7.25" style="325" customWidth="1"/>
    <col min="2563" max="2563" width="9.625" style="325" customWidth="1"/>
    <col min="2564" max="2564" width="9" style="325"/>
    <col min="2565" max="2565" width="20" style="325" bestFit="1" customWidth="1"/>
    <col min="2566" max="2566" width="18.625" style="325" customWidth="1"/>
    <col min="2567" max="2567" width="7.75" style="325" customWidth="1"/>
    <col min="2568" max="2568" width="2.375" style="325" customWidth="1"/>
    <col min="2569" max="2569" width="7.75" style="325" customWidth="1"/>
    <col min="2570" max="2816" width="9" style="325"/>
    <col min="2817" max="2817" width="9.625" style="325" customWidth="1"/>
    <col min="2818" max="2818" width="7.25" style="325" customWidth="1"/>
    <col min="2819" max="2819" width="9.625" style="325" customWidth="1"/>
    <col min="2820" max="2820" width="9" style="325"/>
    <col min="2821" max="2821" width="20" style="325" bestFit="1" customWidth="1"/>
    <col min="2822" max="2822" width="18.625" style="325" customWidth="1"/>
    <col min="2823" max="2823" width="7.75" style="325" customWidth="1"/>
    <col min="2824" max="2824" width="2.375" style="325" customWidth="1"/>
    <col min="2825" max="2825" width="7.75" style="325" customWidth="1"/>
    <col min="2826" max="3072" width="9" style="325"/>
    <col min="3073" max="3073" width="9.625" style="325" customWidth="1"/>
    <col min="3074" max="3074" width="7.25" style="325" customWidth="1"/>
    <col min="3075" max="3075" width="9.625" style="325" customWidth="1"/>
    <col min="3076" max="3076" width="9" style="325"/>
    <col min="3077" max="3077" width="20" style="325" bestFit="1" customWidth="1"/>
    <col min="3078" max="3078" width="18.625" style="325" customWidth="1"/>
    <col min="3079" max="3079" width="7.75" style="325" customWidth="1"/>
    <col min="3080" max="3080" width="2.375" style="325" customWidth="1"/>
    <col min="3081" max="3081" width="7.75" style="325" customWidth="1"/>
    <col min="3082" max="3328" width="9" style="325"/>
    <col min="3329" max="3329" width="9.625" style="325" customWidth="1"/>
    <col min="3330" max="3330" width="7.25" style="325" customWidth="1"/>
    <col min="3331" max="3331" width="9.625" style="325" customWidth="1"/>
    <col min="3332" max="3332" width="9" style="325"/>
    <col min="3333" max="3333" width="20" style="325" bestFit="1" customWidth="1"/>
    <col min="3334" max="3334" width="18.625" style="325" customWidth="1"/>
    <col min="3335" max="3335" width="7.75" style="325" customWidth="1"/>
    <col min="3336" max="3336" width="2.375" style="325" customWidth="1"/>
    <col min="3337" max="3337" width="7.75" style="325" customWidth="1"/>
    <col min="3338" max="3584" width="9" style="325"/>
    <col min="3585" max="3585" width="9.625" style="325" customWidth="1"/>
    <col min="3586" max="3586" width="7.25" style="325" customWidth="1"/>
    <col min="3587" max="3587" width="9.625" style="325" customWidth="1"/>
    <col min="3588" max="3588" width="9" style="325"/>
    <col min="3589" max="3589" width="20" style="325" bestFit="1" customWidth="1"/>
    <col min="3590" max="3590" width="18.625" style="325" customWidth="1"/>
    <col min="3591" max="3591" width="7.75" style="325" customWidth="1"/>
    <col min="3592" max="3592" width="2.375" style="325" customWidth="1"/>
    <col min="3593" max="3593" width="7.75" style="325" customWidth="1"/>
    <col min="3594" max="3840" width="9" style="325"/>
    <col min="3841" max="3841" width="9.625" style="325" customWidth="1"/>
    <col min="3842" max="3842" width="7.25" style="325" customWidth="1"/>
    <col min="3843" max="3843" width="9.625" style="325" customWidth="1"/>
    <col min="3844" max="3844" width="9" style="325"/>
    <col min="3845" max="3845" width="20" style="325" bestFit="1" customWidth="1"/>
    <col min="3846" max="3846" width="18.625" style="325" customWidth="1"/>
    <col min="3847" max="3847" width="7.75" style="325" customWidth="1"/>
    <col min="3848" max="3848" width="2.375" style="325" customWidth="1"/>
    <col min="3849" max="3849" width="7.75" style="325" customWidth="1"/>
    <col min="3850" max="4096" width="9" style="325"/>
    <col min="4097" max="4097" width="9.625" style="325" customWidth="1"/>
    <col min="4098" max="4098" width="7.25" style="325" customWidth="1"/>
    <col min="4099" max="4099" width="9.625" style="325" customWidth="1"/>
    <col min="4100" max="4100" width="9" style="325"/>
    <col min="4101" max="4101" width="20" style="325" bestFit="1" customWidth="1"/>
    <col min="4102" max="4102" width="18.625" style="325" customWidth="1"/>
    <col min="4103" max="4103" width="7.75" style="325" customWidth="1"/>
    <col min="4104" max="4104" width="2.375" style="325" customWidth="1"/>
    <col min="4105" max="4105" width="7.75" style="325" customWidth="1"/>
    <col min="4106" max="4352" width="9" style="325"/>
    <col min="4353" max="4353" width="9.625" style="325" customWidth="1"/>
    <col min="4354" max="4354" width="7.25" style="325" customWidth="1"/>
    <col min="4355" max="4355" width="9.625" style="325" customWidth="1"/>
    <col min="4356" max="4356" width="9" style="325"/>
    <col min="4357" max="4357" width="20" style="325" bestFit="1" customWidth="1"/>
    <col min="4358" max="4358" width="18.625" style="325" customWidth="1"/>
    <col min="4359" max="4359" width="7.75" style="325" customWidth="1"/>
    <col min="4360" max="4360" width="2.375" style="325" customWidth="1"/>
    <col min="4361" max="4361" width="7.75" style="325" customWidth="1"/>
    <col min="4362" max="4608" width="9" style="325"/>
    <col min="4609" max="4609" width="9.625" style="325" customWidth="1"/>
    <col min="4610" max="4610" width="7.25" style="325" customWidth="1"/>
    <col min="4611" max="4611" width="9.625" style="325" customWidth="1"/>
    <col min="4612" max="4612" width="9" style="325"/>
    <col min="4613" max="4613" width="20" style="325" bestFit="1" customWidth="1"/>
    <col min="4614" max="4614" width="18.625" style="325" customWidth="1"/>
    <col min="4615" max="4615" width="7.75" style="325" customWidth="1"/>
    <col min="4616" max="4616" width="2.375" style="325" customWidth="1"/>
    <col min="4617" max="4617" width="7.75" style="325" customWidth="1"/>
    <col min="4618" max="4864" width="9" style="325"/>
    <col min="4865" max="4865" width="9.625" style="325" customWidth="1"/>
    <col min="4866" max="4866" width="7.25" style="325" customWidth="1"/>
    <col min="4867" max="4867" width="9.625" style="325" customWidth="1"/>
    <col min="4868" max="4868" width="9" style="325"/>
    <col min="4869" max="4869" width="20" style="325" bestFit="1" customWidth="1"/>
    <col min="4870" max="4870" width="18.625" style="325" customWidth="1"/>
    <col min="4871" max="4871" width="7.75" style="325" customWidth="1"/>
    <col min="4872" max="4872" width="2.375" style="325" customWidth="1"/>
    <col min="4873" max="4873" width="7.75" style="325" customWidth="1"/>
    <col min="4874" max="5120" width="9" style="325"/>
    <col min="5121" max="5121" width="9.625" style="325" customWidth="1"/>
    <col min="5122" max="5122" width="7.25" style="325" customWidth="1"/>
    <col min="5123" max="5123" width="9.625" style="325" customWidth="1"/>
    <col min="5124" max="5124" width="9" style="325"/>
    <col min="5125" max="5125" width="20" style="325" bestFit="1" customWidth="1"/>
    <col min="5126" max="5126" width="18.625" style="325" customWidth="1"/>
    <col min="5127" max="5127" width="7.75" style="325" customWidth="1"/>
    <col min="5128" max="5128" width="2.375" style="325" customWidth="1"/>
    <col min="5129" max="5129" width="7.75" style="325" customWidth="1"/>
    <col min="5130" max="5376" width="9" style="325"/>
    <col min="5377" max="5377" width="9.625" style="325" customWidth="1"/>
    <col min="5378" max="5378" width="7.25" style="325" customWidth="1"/>
    <col min="5379" max="5379" width="9.625" style="325" customWidth="1"/>
    <col min="5380" max="5380" width="9" style="325"/>
    <col min="5381" max="5381" width="20" style="325" bestFit="1" customWidth="1"/>
    <col min="5382" max="5382" width="18.625" style="325" customWidth="1"/>
    <col min="5383" max="5383" width="7.75" style="325" customWidth="1"/>
    <col min="5384" max="5384" width="2.375" style="325" customWidth="1"/>
    <col min="5385" max="5385" width="7.75" style="325" customWidth="1"/>
    <col min="5386" max="5632" width="9" style="325"/>
    <col min="5633" max="5633" width="9.625" style="325" customWidth="1"/>
    <col min="5634" max="5634" width="7.25" style="325" customWidth="1"/>
    <col min="5635" max="5635" width="9.625" style="325" customWidth="1"/>
    <col min="5636" max="5636" width="9" style="325"/>
    <col min="5637" max="5637" width="20" style="325" bestFit="1" customWidth="1"/>
    <col min="5638" max="5638" width="18.625" style="325" customWidth="1"/>
    <col min="5639" max="5639" width="7.75" style="325" customWidth="1"/>
    <col min="5640" max="5640" width="2.375" style="325" customWidth="1"/>
    <col min="5641" max="5641" width="7.75" style="325" customWidth="1"/>
    <col min="5642" max="5888" width="9" style="325"/>
    <col min="5889" max="5889" width="9.625" style="325" customWidth="1"/>
    <col min="5890" max="5890" width="7.25" style="325" customWidth="1"/>
    <col min="5891" max="5891" width="9.625" style="325" customWidth="1"/>
    <col min="5892" max="5892" width="9" style="325"/>
    <col min="5893" max="5893" width="20" style="325" bestFit="1" customWidth="1"/>
    <col min="5894" max="5894" width="18.625" style="325" customWidth="1"/>
    <col min="5895" max="5895" width="7.75" style="325" customWidth="1"/>
    <col min="5896" max="5896" width="2.375" style="325" customWidth="1"/>
    <col min="5897" max="5897" width="7.75" style="325" customWidth="1"/>
    <col min="5898" max="6144" width="9" style="325"/>
    <col min="6145" max="6145" width="9.625" style="325" customWidth="1"/>
    <col min="6146" max="6146" width="7.25" style="325" customWidth="1"/>
    <col min="6147" max="6147" width="9.625" style="325" customWidth="1"/>
    <col min="6148" max="6148" width="9" style="325"/>
    <col min="6149" max="6149" width="20" style="325" bestFit="1" customWidth="1"/>
    <col min="6150" max="6150" width="18.625" style="325" customWidth="1"/>
    <col min="6151" max="6151" width="7.75" style="325" customWidth="1"/>
    <col min="6152" max="6152" width="2.375" style="325" customWidth="1"/>
    <col min="6153" max="6153" width="7.75" style="325" customWidth="1"/>
    <col min="6154" max="6400" width="9" style="325"/>
    <col min="6401" max="6401" width="9.625" style="325" customWidth="1"/>
    <col min="6402" max="6402" width="7.25" style="325" customWidth="1"/>
    <col min="6403" max="6403" width="9.625" style="325" customWidth="1"/>
    <col min="6404" max="6404" width="9" style="325"/>
    <col min="6405" max="6405" width="20" style="325" bestFit="1" customWidth="1"/>
    <col min="6406" max="6406" width="18.625" style="325" customWidth="1"/>
    <col min="6407" max="6407" width="7.75" style="325" customWidth="1"/>
    <col min="6408" max="6408" width="2.375" style="325" customWidth="1"/>
    <col min="6409" max="6409" width="7.75" style="325" customWidth="1"/>
    <col min="6410" max="6656" width="9" style="325"/>
    <col min="6657" max="6657" width="9.625" style="325" customWidth="1"/>
    <col min="6658" max="6658" width="7.25" style="325" customWidth="1"/>
    <col min="6659" max="6659" width="9.625" style="325" customWidth="1"/>
    <col min="6660" max="6660" width="9" style="325"/>
    <col min="6661" max="6661" width="20" style="325" bestFit="1" customWidth="1"/>
    <col min="6662" max="6662" width="18.625" style="325" customWidth="1"/>
    <col min="6663" max="6663" width="7.75" style="325" customWidth="1"/>
    <col min="6664" max="6664" width="2.375" style="325" customWidth="1"/>
    <col min="6665" max="6665" width="7.75" style="325" customWidth="1"/>
    <col min="6666" max="6912" width="9" style="325"/>
    <col min="6913" max="6913" width="9.625" style="325" customWidth="1"/>
    <col min="6914" max="6914" width="7.25" style="325" customWidth="1"/>
    <col min="6915" max="6915" width="9.625" style="325" customWidth="1"/>
    <col min="6916" max="6916" width="9" style="325"/>
    <col min="6917" max="6917" width="20" style="325" bestFit="1" customWidth="1"/>
    <col min="6918" max="6918" width="18.625" style="325" customWidth="1"/>
    <col min="6919" max="6919" width="7.75" style="325" customWidth="1"/>
    <col min="6920" max="6920" width="2.375" style="325" customWidth="1"/>
    <col min="6921" max="6921" width="7.75" style="325" customWidth="1"/>
    <col min="6922" max="7168" width="9" style="325"/>
    <col min="7169" max="7169" width="9.625" style="325" customWidth="1"/>
    <col min="7170" max="7170" width="7.25" style="325" customWidth="1"/>
    <col min="7171" max="7171" width="9.625" style="325" customWidth="1"/>
    <col min="7172" max="7172" width="9" style="325"/>
    <col min="7173" max="7173" width="20" style="325" bestFit="1" customWidth="1"/>
    <col min="7174" max="7174" width="18.625" style="325" customWidth="1"/>
    <col min="7175" max="7175" width="7.75" style="325" customWidth="1"/>
    <col min="7176" max="7176" width="2.375" style="325" customWidth="1"/>
    <col min="7177" max="7177" width="7.75" style="325" customWidth="1"/>
    <col min="7178" max="7424" width="9" style="325"/>
    <col min="7425" max="7425" width="9.625" style="325" customWidth="1"/>
    <col min="7426" max="7426" width="7.25" style="325" customWidth="1"/>
    <col min="7427" max="7427" width="9.625" style="325" customWidth="1"/>
    <col min="7428" max="7428" width="9" style="325"/>
    <col min="7429" max="7429" width="20" style="325" bestFit="1" customWidth="1"/>
    <col min="7430" max="7430" width="18.625" style="325" customWidth="1"/>
    <col min="7431" max="7431" width="7.75" style="325" customWidth="1"/>
    <col min="7432" max="7432" width="2.375" style="325" customWidth="1"/>
    <col min="7433" max="7433" width="7.75" style="325" customWidth="1"/>
    <col min="7434" max="7680" width="9" style="325"/>
    <col min="7681" max="7681" width="9.625" style="325" customWidth="1"/>
    <col min="7682" max="7682" width="7.25" style="325" customWidth="1"/>
    <col min="7683" max="7683" width="9.625" style="325" customWidth="1"/>
    <col min="7684" max="7684" width="9" style="325"/>
    <col min="7685" max="7685" width="20" style="325" bestFit="1" customWidth="1"/>
    <col min="7686" max="7686" width="18.625" style="325" customWidth="1"/>
    <col min="7687" max="7687" width="7.75" style="325" customWidth="1"/>
    <col min="7688" max="7688" width="2.375" style="325" customWidth="1"/>
    <col min="7689" max="7689" width="7.75" style="325" customWidth="1"/>
    <col min="7690" max="7936" width="9" style="325"/>
    <col min="7937" max="7937" width="9.625" style="325" customWidth="1"/>
    <col min="7938" max="7938" width="7.25" style="325" customWidth="1"/>
    <col min="7939" max="7939" width="9.625" style="325" customWidth="1"/>
    <col min="7940" max="7940" width="9" style="325"/>
    <col min="7941" max="7941" width="20" style="325" bestFit="1" customWidth="1"/>
    <col min="7942" max="7942" width="18.625" style="325" customWidth="1"/>
    <col min="7943" max="7943" width="7.75" style="325" customWidth="1"/>
    <col min="7944" max="7944" width="2.375" style="325" customWidth="1"/>
    <col min="7945" max="7945" width="7.75" style="325" customWidth="1"/>
    <col min="7946" max="8192" width="9" style="325"/>
    <col min="8193" max="8193" width="9.625" style="325" customWidth="1"/>
    <col min="8194" max="8194" width="7.25" style="325" customWidth="1"/>
    <col min="8195" max="8195" width="9.625" style="325" customWidth="1"/>
    <col min="8196" max="8196" width="9" style="325"/>
    <col min="8197" max="8197" width="20" style="325" bestFit="1" customWidth="1"/>
    <col min="8198" max="8198" width="18.625" style="325" customWidth="1"/>
    <col min="8199" max="8199" width="7.75" style="325" customWidth="1"/>
    <col min="8200" max="8200" width="2.375" style="325" customWidth="1"/>
    <col min="8201" max="8201" width="7.75" style="325" customWidth="1"/>
    <col min="8202" max="8448" width="9" style="325"/>
    <col min="8449" max="8449" width="9.625" style="325" customWidth="1"/>
    <col min="8450" max="8450" width="7.25" style="325" customWidth="1"/>
    <col min="8451" max="8451" width="9.625" style="325" customWidth="1"/>
    <col min="8452" max="8452" width="9" style="325"/>
    <col min="8453" max="8453" width="20" style="325" bestFit="1" customWidth="1"/>
    <col min="8454" max="8454" width="18.625" style="325" customWidth="1"/>
    <col min="8455" max="8455" width="7.75" style="325" customWidth="1"/>
    <col min="8456" max="8456" width="2.375" style="325" customWidth="1"/>
    <col min="8457" max="8457" width="7.75" style="325" customWidth="1"/>
    <col min="8458" max="8704" width="9" style="325"/>
    <col min="8705" max="8705" width="9.625" style="325" customWidth="1"/>
    <col min="8706" max="8706" width="7.25" style="325" customWidth="1"/>
    <col min="8707" max="8707" width="9.625" style="325" customWidth="1"/>
    <col min="8708" max="8708" width="9" style="325"/>
    <col min="8709" max="8709" width="20" style="325" bestFit="1" customWidth="1"/>
    <col min="8710" max="8710" width="18.625" style="325" customWidth="1"/>
    <col min="8711" max="8711" width="7.75" style="325" customWidth="1"/>
    <col min="8712" max="8712" width="2.375" style="325" customWidth="1"/>
    <col min="8713" max="8713" width="7.75" style="325" customWidth="1"/>
    <col min="8714" max="8960" width="9" style="325"/>
    <col min="8961" max="8961" width="9.625" style="325" customWidth="1"/>
    <col min="8962" max="8962" width="7.25" style="325" customWidth="1"/>
    <col min="8963" max="8963" width="9.625" style="325" customWidth="1"/>
    <col min="8964" max="8964" width="9" style="325"/>
    <col min="8965" max="8965" width="20" style="325" bestFit="1" customWidth="1"/>
    <col min="8966" max="8966" width="18.625" style="325" customWidth="1"/>
    <col min="8967" max="8967" width="7.75" style="325" customWidth="1"/>
    <col min="8968" max="8968" width="2.375" style="325" customWidth="1"/>
    <col min="8969" max="8969" width="7.75" style="325" customWidth="1"/>
    <col min="8970" max="9216" width="9" style="325"/>
    <col min="9217" max="9217" width="9.625" style="325" customWidth="1"/>
    <col min="9218" max="9218" width="7.25" style="325" customWidth="1"/>
    <col min="9219" max="9219" width="9.625" style="325" customWidth="1"/>
    <col min="9220" max="9220" width="9" style="325"/>
    <col min="9221" max="9221" width="20" style="325" bestFit="1" customWidth="1"/>
    <col min="9222" max="9222" width="18.625" style="325" customWidth="1"/>
    <col min="9223" max="9223" width="7.75" style="325" customWidth="1"/>
    <col min="9224" max="9224" width="2.375" style="325" customWidth="1"/>
    <col min="9225" max="9225" width="7.75" style="325" customWidth="1"/>
    <col min="9226" max="9472" width="9" style="325"/>
    <col min="9473" max="9473" width="9.625" style="325" customWidth="1"/>
    <col min="9474" max="9474" width="7.25" style="325" customWidth="1"/>
    <col min="9475" max="9475" width="9.625" style="325" customWidth="1"/>
    <col min="9476" max="9476" width="9" style="325"/>
    <col min="9477" max="9477" width="20" style="325" bestFit="1" customWidth="1"/>
    <col min="9478" max="9478" width="18.625" style="325" customWidth="1"/>
    <col min="9479" max="9479" width="7.75" style="325" customWidth="1"/>
    <col min="9480" max="9480" width="2.375" style="325" customWidth="1"/>
    <col min="9481" max="9481" width="7.75" style="325" customWidth="1"/>
    <col min="9482" max="9728" width="9" style="325"/>
    <col min="9729" max="9729" width="9.625" style="325" customWidth="1"/>
    <col min="9730" max="9730" width="7.25" style="325" customWidth="1"/>
    <col min="9731" max="9731" width="9.625" style="325" customWidth="1"/>
    <col min="9732" max="9732" width="9" style="325"/>
    <col min="9733" max="9733" width="20" style="325" bestFit="1" customWidth="1"/>
    <col min="9734" max="9734" width="18.625" style="325" customWidth="1"/>
    <col min="9735" max="9735" width="7.75" style="325" customWidth="1"/>
    <col min="9736" max="9736" width="2.375" style="325" customWidth="1"/>
    <col min="9737" max="9737" width="7.75" style="325" customWidth="1"/>
    <col min="9738" max="9984" width="9" style="325"/>
    <col min="9985" max="9985" width="9.625" style="325" customWidth="1"/>
    <col min="9986" max="9986" width="7.25" style="325" customWidth="1"/>
    <col min="9987" max="9987" width="9.625" style="325" customWidth="1"/>
    <col min="9988" max="9988" width="9" style="325"/>
    <col min="9989" max="9989" width="20" style="325" bestFit="1" customWidth="1"/>
    <col min="9990" max="9990" width="18.625" style="325" customWidth="1"/>
    <col min="9991" max="9991" width="7.75" style="325" customWidth="1"/>
    <col min="9992" max="9992" width="2.375" style="325" customWidth="1"/>
    <col min="9993" max="9993" width="7.75" style="325" customWidth="1"/>
    <col min="9994" max="10240" width="9" style="325"/>
    <col min="10241" max="10241" width="9.625" style="325" customWidth="1"/>
    <col min="10242" max="10242" width="7.25" style="325" customWidth="1"/>
    <col min="10243" max="10243" width="9.625" style="325" customWidth="1"/>
    <col min="10244" max="10244" width="9" style="325"/>
    <col min="10245" max="10245" width="20" style="325" bestFit="1" customWidth="1"/>
    <col min="10246" max="10246" width="18.625" style="325" customWidth="1"/>
    <col min="10247" max="10247" width="7.75" style="325" customWidth="1"/>
    <col min="10248" max="10248" width="2.375" style="325" customWidth="1"/>
    <col min="10249" max="10249" width="7.75" style="325" customWidth="1"/>
    <col min="10250" max="10496" width="9" style="325"/>
    <col min="10497" max="10497" width="9.625" style="325" customWidth="1"/>
    <col min="10498" max="10498" width="7.25" style="325" customWidth="1"/>
    <col min="10499" max="10499" width="9.625" style="325" customWidth="1"/>
    <col min="10500" max="10500" width="9" style="325"/>
    <col min="10501" max="10501" width="20" style="325" bestFit="1" customWidth="1"/>
    <col min="10502" max="10502" width="18.625" style="325" customWidth="1"/>
    <col min="10503" max="10503" width="7.75" style="325" customWidth="1"/>
    <col min="10504" max="10504" width="2.375" style="325" customWidth="1"/>
    <col min="10505" max="10505" width="7.75" style="325" customWidth="1"/>
    <col min="10506" max="10752" width="9" style="325"/>
    <col min="10753" max="10753" width="9.625" style="325" customWidth="1"/>
    <col min="10754" max="10754" width="7.25" style="325" customWidth="1"/>
    <col min="10755" max="10755" width="9.625" style="325" customWidth="1"/>
    <col min="10756" max="10756" width="9" style="325"/>
    <col min="10757" max="10757" width="20" style="325" bestFit="1" customWidth="1"/>
    <col min="10758" max="10758" width="18.625" style="325" customWidth="1"/>
    <col min="10759" max="10759" width="7.75" style="325" customWidth="1"/>
    <col min="10760" max="10760" width="2.375" style="325" customWidth="1"/>
    <col min="10761" max="10761" width="7.75" style="325" customWidth="1"/>
    <col min="10762" max="11008" width="9" style="325"/>
    <col min="11009" max="11009" width="9.625" style="325" customWidth="1"/>
    <col min="11010" max="11010" width="7.25" style="325" customWidth="1"/>
    <col min="11011" max="11011" width="9.625" style="325" customWidth="1"/>
    <col min="11012" max="11012" width="9" style="325"/>
    <col min="11013" max="11013" width="20" style="325" bestFit="1" customWidth="1"/>
    <col min="11014" max="11014" width="18.625" style="325" customWidth="1"/>
    <col min="11015" max="11015" width="7.75" style="325" customWidth="1"/>
    <col min="11016" max="11016" width="2.375" style="325" customWidth="1"/>
    <col min="11017" max="11017" width="7.75" style="325" customWidth="1"/>
    <col min="11018" max="11264" width="9" style="325"/>
    <col min="11265" max="11265" width="9.625" style="325" customWidth="1"/>
    <col min="11266" max="11266" width="7.25" style="325" customWidth="1"/>
    <col min="11267" max="11267" width="9.625" style="325" customWidth="1"/>
    <col min="11268" max="11268" width="9" style="325"/>
    <col min="11269" max="11269" width="20" style="325" bestFit="1" customWidth="1"/>
    <col min="11270" max="11270" width="18.625" style="325" customWidth="1"/>
    <col min="11271" max="11271" width="7.75" style="325" customWidth="1"/>
    <col min="11272" max="11272" width="2.375" style="325" customWidth="1"/>
    <col min="11273" max="11273" width="7.75" style="325" customWidth="1"/>
    <col min="11274" max="11520" width="9" style="325"/>
    <col min="11521" max="11521" width="9.625" style="325" customWidth="1"/>
    <col min="11522" max="11522" width="7.25" style="325" customWidth="1"/>
    <col min="11523" max="11523" width="9.625" style="325" customWidth="1"/>
    <col min="11524" max="11524" width="9" style="325"/>
    <col min="11525" max="11525" width="20" style="325" bestFit="1" customWidth="1"/>
    <col min="11526" max="11526" width="18.625" style="325" customWidth="1"/>
    <col min="11527" max="11527" width="7.75" style="325" customWidth="1"/>
    <col min="11528" max="11528" width="2.375" style="325" customWidth="1"/>
    <col min="11529" max="11529" width="7.75" style="325" customWidth="1"/>
    <col min="11530" max="11776" width="9" style="325"/>
    <col min="11777" max="11777" width="9.625" style="325" customWidth="1"/>
    <col min="11778" max="11778" width="7.25" style="325" customWidth="1"/>
    <col min="11779" max="11779" width="9.625" style="325" customWidth="1"/>
    <col min="11780" max="11780" width="9" style="325"/>
    <col min="11781" max="11781" width="20" style="325" bestFit="1" customWidth="1"/>
    <col min="11782" max="11782" width="18.625" style="325" customWidth="1"/>
    <col min="11783" max="11783" width="7.75" style="325" customWidth="1"/>
    <col min="11784" max="11784" width="2.375" style="325" customWidth="1"/>
    <col min="11785" max="11785" width="7.75" style="325" customWidth="1"/>
    <col min="11786" max="12032" width="9" style="325"/>
    <col min="12033" max="12033" width="9.625" style="325" customWidth="1"/>
    <col min="12034" max="12034" width="7.25" style="325" customWidth="1"/>
    <col min="12035" max="12035" width="9.625" style="325" customWidth="1"/>
    <col min="12036" max="12036" width="9" style="325"/>
    <col min="12037" max="12037" width="20" style="325" bestFit="1" customWidth="1"/>
    <col min="12038" max="12038" width="18.625" style="325" customWidth="1"/>
    <col min="12039" max="12039" width="7.75" style="325" customWidth="1"/>
    <col min="12040" max="12040" width="2.375" style="325" customWidth="1"/>
    <col min="12041" max="12041" width="7.75" style="325" customWidth="1"/>
    <col min="12042" max="12288" width="9" style="325"/>
    <col min="12289" max="12289" width="9.625" style="325" customWidth="1"/>
    <col min="12290" max="12290" width="7.25" style="325" customWidth="1"/>
    <col min="12291" max="12291" width="9.625" style="325" customWidth="1"/>
    <col min="12292" max="12292" width="9" style="325"/>
    <col min="12293" max="12293" width="20" style="325" bestFit="1" customWidth="1"/>
    <col min="12294" max="12294" width="18.625" style="325" customWidth="1"/>
    <col min="12295" max="12295" width="7.75" style="325" customWidth="1"/>
    <col min="12296" max="12296" width="2.375" style="325" customWidth="1"/>
    <col min="12297" max="12297" width="7.75" style="325" customWidth="1"/>
    <col min="12298" max="12544" width="9" style="325"/>
    <col min="12545" max="12545" width="9.625" style="325" customWidth="1"/>
    <col min="12546" max="12546" width="7.25" style="325" customWidth="1"/>
    <col min="12547" max="12547" width="9.625" style="325" customWidth="1"/>
    <col min="12548" max="12548" width="9" style="325"/>
    <col min="12549" max="12549" width="20" style="325" bestFit="1" customWidth="1"/>
    <col min="12550" max="12550" width="18.625" style="325" customWidth="1"/>
    <col min="12551" max="12551" width="7.75" style="325" customWidth="1"/>
    <col min="12552" max="12552" width="2.375" style="325" customWidth="1"/>
    <col min="12553" max="12553" width="7.75" style="325" customWidth="1"/>
    <col min="12554" max="12800" width="9" style="325"/>
    <col min="12801" max="12801" width="9.625" style="325" customWidth="1"/>
    <col min="12802" max="12802" width="7.25" style="325" customWidth="1"/>
    <col min="12803" max="12803" width="9.625" style="325" customWidth="1"/>
    <col min="12804" max="12804" width="9" style="325"/>
    <col min="12805" max="12805" width="20" style="325" bestFit="1" customWidth="1"/>
    <col min="12806" max="12806" width="18.625" style="325" customWidth="1"/>
    <col min="12807" max="12807" width="7.75" style="325" customWidth="1"/>
    <col min="12808" max="12808" width="2.375" style="325" customWidth="1"/>
    <col min="12809" max="12809" width="7.75" style="325" customWidth="1"/>
    <col min="12810" max="13056" width="9" style="325"/>
    <col min="13057" max="13057" width="9.625" style="325" customWidth="1"/>
    <col min="13058" max="13058" width="7.25" style="325" customWidth="1"/>
    <col min="13059" max="13059" width="9.625" style="325" customWidth="1"/>
    <col min="13060" max="13060" width="9" style="325"/>
    <col min="13061" max="13061" width="20" style="325" bestFit="1" customWidth="1"/>
    <col min="13062" max="13062" width="18.625" style="325" customWidth="1"/>
    <col min="13063" max="13063" width="7.75" style="325" customWidth="1"/>
    <col min="13064" max="13064" width="2.375" style="325" customWidth="1"/>
    <col min="13065" max="13065" width="7.75" style="325" customWidth="1"/>
    <col min="13066" max="13312" width="9" style="325"/>
    <col min="13313" max="13313" width="9.625" style="325" customWidth="1"/>
    <col min="13314" max="13314" width="7.25" style="325" customWidth="1"/>
    <col min="13315" max="13315" width="9.625" style="325" customWidth="1"/>
    <col min="13316" max="13316" width="9" style="325"/>
    <col min="13317" max="13317" width="20" style="325" bestFit="1" customWidth="1"/>
    <col min="13318" max="13318" width="18.625" style="325" customWidth="1"/>
    <col min="13319" max="13319" width="7.75" style="325" customWidth="1"/>
    <col min="13320" max="13320" width="2.375" style="325" customWidth="1"/>
    <col min="13321" max="13321" width="7.75" style="325" customWidth="1"/>
    <col min="13322" max="13568" width="9" style="325"/>
    <col min="13569" max="13569" width="9.625" style="325" customWidth="1"/>
    <col min="13570" max="13570" width="7.25" style="325" customWidth="1"/>
    <col min="13571" max="13571" width="9.625" style="325" customWidth="1"/>
    <col min="13572" max="13572" width="9" style="325"/>
    <col min="13573" max="13573" width="20" style="325" bestFit="1" customWidth="1"/>
    <col min="13574" max="13574" width="18.625" style="325" customWidth="1"/>
    <col min="13575" max="13575" width="7.75" style="325" customWidth="1"/>
    <col min="13576" max="13576" width="2.375" style="325" customWidth="1"/>
    <col min="13577" max="13577" width="7.75" style="325" customWidth="1"/>
    <col min="13578" max="13824" width="9" style="325"/>
    <col min="13825" max="13825" width="9.625" style="325" customWidth="1"/>
    <col min="13826" max="13826" width="7.25" style="325" customWidth="1"/>
    <col min="13827" max="13827" width="9.625" style="325" customWidth="1"/>
    <col min="13828" max="13828" width="9" style="325"/>
    <col min="13829" max="13829" width="20" style="325" bestFit="1" customWidth="1"/>
    <col min="13830" max="13830" width="18.625" style="325" customWidth="1"/>
    <col min="13831" max="13831" width="7.75" style="325" customWidth="1"/>
    <col min="13832" max="13832" width="2.375" style="325" customWidth="1"/>
    <col min="13833" max="13833" width="7.75" style="325" customWidth="1"/>
    <col min="13834" max="14080" width="9" style="325"/>
    <col min="14081" max="14081" width="9.625" style="325" customWidth="1"/>
    <col min="14082" max="14082" width="7.25" style="325" customWidth="1"/>
    <col min="14083" max="14083" width="9.625" style="325" customWidth="1"/>
    <col min="14084" max="14084" width="9" style="325"/>
    <col min="14085" max="14085" width="20" style="325" bestFit="1" customWidth="1"/>
    <col min="14086" max="14086" width="18.625" style="325" customWidth="1"/>
    <col min="14087" max="14087" width="7.75" style="325" customWidth="1"/>
    <col min="14088" max="14088" width="2.375" style="325" customWidth="1"/>
    <col min="14089" max="14089" width="7.75" style="325" customWidth="1"/>
    <col min="14090" max="14336" width="9" style="325"/>
    <col min="14337" max="14337" width="9.625" style="325" customWidth="1"/>
    <col min="14338" max="14338" width="7.25" style="325" customWidth="1"/>
    <col min="14339" max="14339" width="9.625" style="325" customWidth="1"/>
    <col min="14340" max="14340" width="9" style="325"/>
    <col min="14341" max="14341" width="20" style="325" bestFit="1" customWidth="1"/>
    <col min="14342" max="14342" width="18.625" style="325" customWidth="1"/>
    <col min="14343" max="14343" width="7.75" style="325" customWidth="1"/>
    <col min="14344" max="14344" width="2.375" style="325" customWidth="1"/>
    <col min="14345" max="14345" width="7.75" style="325" customWidth="1"/>
    <col min="14346" max="14592" width="9" style="325"/>
    <col min="14593" max="14593" width="9.625" style="325" customWidth="1"/>
    <col min="14594" max="14594" width="7.25" style="325" customWidth="1"/>
    <col min="14595" max="14595" width="9.625" style="325" customWidth="1"/>
    <col min="14596" max="14596" width="9" style="325"/>
    <col min="14597" max="14597" width="20" style="325" bestFit="1" customWidth="1"/>
    <col min="14598" max="14598" width="18.625" style="325" customWidth="1"/>
    <col min="14599" max="14599" width="7.75" style="325" customWidth="1"/>
    <col min="14600" max="14600" width="2.375" style="325" customWidth="1"/>
    <col min="14601" max="14601" width="7.75" style="325" customWidth="1"/>
    <col min="14602" max="14848" width="9" style="325"/>
    <col min="14849" max="14849" width="9.625" style="325" customWidth="1"/>
    <col min="14850" max="14850" width="7.25" style="325" customWidth="1"/>
    <col min="14851" max="14851" width="9.625" style="325" customWidth="1"/>
    <col min="14852" max="14852" width="9" style="325"/>
    <col min="14853" max="14853" width="20" style="325" bestFit="1" customWidth="1"/>
    <col min="14854" max="14854" width="18.625" style="325" customWidth="1"/>
    <col min="14855" max="14855" width="7.75" style="325" customWidth="1"/>
    <col min="14856" max="14856" width="2.375" style="325" customWidth="1"/>
    <col min="14857" max="14857" width="7.75" style="325" customWidth="1"/>
    <col min="14858" max="15104" width="9" style="325"/>
    <col min="15105" max="15105" width="9.625" style="325" customWidth="1"/>
    <col min="15106" max="15106" width="7.25" style="325" customWidth="1"/>
    <col min="15107" max="15107" width="9.625" style="325" customWidth="1"/>
    <col min="15108" max="15108" width="9" style="325"/>
    <col min="15109" max="15109" width="20" style="325" bestFit="1" customWidth="1"/>
    <col min="15110" max="15110" width="18.625" style="325" customWidth="1"/>
    <col min="15111" max="15111" width="7.75" style="325" customWidth="1"/>
    <col min="15112" max="15112" width="2.375" style="325" customWidth="1"/>
    <col min="15113" max="15113" width="7.75" style="325" customWidth="1"/>
    <col min="15114" max="15360" width="9" style="325"/>
    <col min="15361" max="15361" width="9.625" style="325" customWidth="1"/>
    <col min="15362" max="15362" width="7.25" style="325" customWidth="1"/>
    <col min="15363" max="15363" width="9.625" style="325" customWidth="1"/>
    <col min="15364" max="15364" width="9" style="325"/>
    <col min="15365" max="15365" width="20" style="325" bestFit="1" customWidth="1"/>
    <col min="15366" max="15366" width="18.625" style="325" customWidth="1"/>
    <col min="15367" max="15367" width="7.75" style="325" customWidth="1"/>
    <col min="15368" max="15368" width="2.375" style="325" customWidth="1"/>
    <col min="15369" max="15369" width="7.75" style="325" customWidth="1"/>
    <col min="15370" max="15616" width="9" style="325"/>
    <col min="15617" max="15617" width="9.625" style="325" customWidth="1"/>
    <col min="15618" max="15618" width="7.25" style="325" customWidth="1"/>
    <col min="15619" max="15619" width="9.625" style="325" customWidth="1"/>
    <col min="15620" max="15620" width="9" style="325"/>
    <col min="15621" max="15621" width="20" style="325" bestFit="1" customWidth="1"/>
    <col min="15622" max="15622" width="18.625" style="325" customWidth="1"/>
    <col min="15623" max="15623" width="7.75" style="325" customWidth="1"/>
    <col min="15624" max="15624" width="2.375" style="325" customWidth="1"/>
    <col min="15625" max="15625" width="7.75" style="325" customWidth="1"/>
    <col min="15626" max="15872" width="9" style="325"/>
    <col min="15873" max="15873" width="9.625" style="325" customWidth="1"/>
    <col min="15874" max="15874" width="7.25" style="325" customWidth="1"/>
    <col min="15875" max="15875" width="9.625" style="325" customWidth="1"/>
    <col min="15876" max="15876" width="9" style="325"/>
    <col min="15877" max="15877" width="20" style="325" bestFit="1" customWidth="1"/>
    <col min="15878" max="15878" width="18.625" style="325" customWidth="1"/>
    <col min="15879" max="15879" width="7.75" style="325" customWidth="1"/>
    <col min="15880" max="15880" width="2.375" style="325" customWidth="1"/>
    <col min="15881" max="15881" width="7.75" style="325" customWidth="1"/>
    <col min="15882" max="16128" width="9" style="325"/>
    <col min="16129" max="16129" width="9.625" style="325" customWidth="1"/>
    <col min="16130" max="16130" width="7.25" style="325" customWidth="1"/>
    <col min="16131" max="16131" width="9.625" style="325" customWidth="1"/>
    <col min="16132" max="16132" width="9" style="325"/>
    <col min="16133" max="16133" width="20" style="325" bestFit="1" customWidth="1"/>
    <col min="16134" max="16134" width="18.625" style="325" customWidth="1"/>
    <col min="16135" max="16135" width="7.75" style="325" customWidth="1"/>
    <col min="16136" max="16136" width="2.375" style="325" customWidth="1"/>
    <col min="16137" max="16137" width="7.75" style="325" customWidth="1"/>
    <col min="16138" max="16384" width="9" style="325"/>
  </cols>
  <sheetData>
    <row r="1" spans="1:8" ht="21" customHeight="1">
      <c r="A1" s="320"/>
      <c r="B1" s="321"/>
      <c r="C1" s="322"/>
      <c r="D1" s="323"/>
      <c r="E1" s="323"/>
      <c r="F1" s="323"/>
      <c r="G1" s="323"/>
      <c r="H1" s="324"/>
    </row>
    <row r="2" spans="1:8" ht="24">
      <c r="A2" s="545" t="s">
        <v>167</v>
      </c>
      <c r="B2" s="546"/>
      <c r="C2" s="546"/>
      <c r="D2" s="546"/>
      <c r="E2" s="546"/>
      <c r="F2" s="546"/>
      <c r="G2" s="546"/>
      <c r="H2" s="547"/>
    </row>
    <row r="3" spans="1:8" ht="30" customHeight="1">
      <c r="A3" s="548" t="s">
        <v>225</v>
      </c>
      <c r="B3" s="546"/>
      <c r="C3" s="546"/>
      <c r="D3" s="546"/>
      <c r="E3" s="546"/>
      <c r="F3" s="546"/>
      <c r="G3" s="546"/>
      <c r="H3" s="547"/>
    </row>
    <row r="4" spans="1:8">
      <c r="A4" s="141"/>
      <c r="B4" s="326"/>
      <c r="C4" s="327"/>
      <c r="D4" s="38"/>
      <c r="E4" s="38"/>
      <c r="F4" s="38"/>
      <c r="G4" s="38"/>
      <c r="H4" s="328"/>
    </row>
    <row r="5" spans="1:8">
      <c r="A5" s="329"/>
      <c r="B5" s="330"/>
      <c r="C5" s="330"/>
      <c r="D5" s="330"/>
      <c r="E5" s="330"/>
      <c r="F5" s="330"/>
      <c r="G5" s="330"/>
      <c r="H5" s="331"/>
    </row>
    <row r="6" spans="1:8" ht="23.25" customHeight="1">
      <c r="A6" s="332"/>
      <c r="B6" s="333" t="s">
        <v>168</v>
      </c>
      <c r="C6" s="334"/>
      <c r="D6" s="335" t="s">
        <v>169</v>
      </c>
      <c r="E6" s="335"/>
      <c r="F6" s="336"/>
      <c r="G6" s="336"/>
      <c r="H6" s="328"/>
    </row>
    <row r="7" spans="1:8" s="342" customFormat="1" ht="17.100000000000001" customHeight="1">
      <c r="A7" s="337"/>
      <c r="B7" s="338">
        <v>1</v>
      </c>
      <c r="C7" s="339"/>
      <c r="D7" s="336" t="s">
        <v>170</v>
      </c>
      <c r="E7" s="336"/>
      <c r="F7" s="336"/>
      <c r="G7" s="340"/>
      <c r="H7" s="341"/>
    </row>
    <row r="8" spans="1:8" s="342" customFormat="1" ht="17.100000000000001" customHeight="1">
      <c r="A8" s="337"/>
      <c r="B8" s="343"/>
      <c r="C8" s="339"/>
      <c r="D8" s="336"/>
      <c r="E8" s="336"/>
      <c r="F8" s="336"/>
      <c r="G8" s="336"/>
      <c r="H8" s="341"/>
    </row>
    <row r="9" spans="1:8" s="342" customFormat="1" ht="17.100000000000001" customHeight="1">
      <c r="A9" s="337"/>
      <c r="B9" s="344">
        <v>2</v>
      </c>
      <c r="C9" s="339"/>
      <c r="D9" s="336" t="s">
        <v>171</v>
      </c>
      <c r="E9" s="336"/>
      <c r="F9" s="336"/>
      <c r="G9" s="340"/>
      <c r="H9" s="341"/>
    </row>
    <row r="10" spans="1:8" s="342" customFormat="1" ht="17.100000000000001" customHeight="1">
      <c r="A10" s="337"/>
      <c r="B10" s="343"/>
      <c r="C10" s="339"/>
      <c r="D10" s="336"/>
      <c r="E10" s="336"/>
      <c r="F10" s="336"/>
      <c r="G10" s="336"/>
      <c r="H10" s="341"/>
    </row>
    <row r="11" spans="1:8" s="342" customFormat="1" ht="17.100000000000001" customHeight="1">
      <c r="A11" s="337"/>
      <c r="B11" s="345">
        <v>3</v>
      </c>
      <c r="C11" s="339"/>
      <c r="D11" s="336" t="s">
        <v>172</v>
      </c>
      <c r="E11" s="336"/>
      <c r="F11" s="336"/>
      <c r="G11" s="340"/>
      <c r="H11" s="341"/>
    </row>
    <row r="12" spans="1:8" s="342" customFormat="1" ht="17.100000000000001" customHeight="1">
      <c r="A12" s="337"/>
      <c r="B12" s="343"/>
      <c r="C12" s="339"/>
      <c r="D12" s="336"/>
      <c r="E12" s="336"/>
      <c r="F12" s="336"/>
      <c r="G12" s="336"/>
      <c r="H12" s="341"/>
    </row>
    <row r="13" spans="1:8" s="342" customFormat="1" ht="17.100000000000001" customHeight="1">
      <c r="A13" s="337"/>
      <c r="B13" s="483">
        <v>4</v>
      </c>
      <c r="C13" s="339"/>
      <c r="D13" s="336" t="s">
        <v>173</v>
      </c>
      <c r="E13" s="336"/>
      <c r="F13" s="336"/>
      <c r="G13" s="340"/>
      <c r="H13" s="341"/>
    </row>
    <row r="14" spans="1:8" s="342" customFormat="1" ht="17.100000000000001" customHeight="1">
      <c r="A14" s="337"/>
      <c r="B14" s="343" t="s">
        <v>174</v>
      </c>
      <c r="C14" s="339"/>
      <c r="D14" s="336"/>
      <c r="E14" s="336"/>
      <c r="F14" s="336"/>
      <c r="G14" s="336"/>
      <c r="H14" s="341"/>
    </row>
    <row r="15" spans="1:8" s="342" customFormat="1" ht="17.100000000000001" customHeight="1">
      <c r="A15" s="337"/>
      <c r="B15" s="346">
        <v>5</v>
      </c>
      <c r="C15" s="347"/>
      <c r="D15" s="336" t="s">
        <v>175</v>
      </c>
      <c r="E15" s="336"/>
      <c r="F15" s="336"/>
      <c r="G15" s="340"/>
      <c r="H15" s="341"/>
    </row>
    <row r="16" spans="1:8" s="342" customFormat="1" ht="17.100000000000001" customHeight="1">
      <c r="A16" s="337"/>
      <c r="B16" s="343"/>
      <c r="C16" s="339"/>
      <c r="D16" s="336"/>
      <c r="E16" s="336"/>
      <c r="F16" s="336"/>
      <c r="G16" s="336"/>
      <c r="H16" s="341"/>
    </row>
    <row r="17" spans="1:8" s="342" customFormat="1" ht="17.100000000000001" customHeight="1">
      <c r="A17" s="337"/>
      <c r="B17" s="348">
        <v>6</v>
      </c>
      <c r="C17" s="339"/>
      <c r="D17" s="336" t="s">
        <v>176</v>
      </c>
      <c r="E17" s="336"/>
      <c r="F17" s="336"/>
      <c r="G17" s="336"/>
      <c r="H17" s="341"/>
    </row>
    <row r="18" spans="1:8" s="342" customFormat="1" ht="17.100000000000001" customHeight="1">
      <c r="A18" s="337"/>
      <c r="B18" s="343"/>
      <c r="C18" s="339"/>
      <c r="D18" s="336"/>
      <c r="E18" s="336"/>
      <c r="F18" s="336"/>
      <c r="G18" s="336"/>
      <c r="H18" s="341"/>
    </row>
    <row r="19" spans="1:8" s="342" customFormat="1" ht="17.100000000000001" customHeight="1">
      <c r="A19" s="337"/>
      <c r="B19" s="349">
        <v>7</v>
      </c>
      <c r="C19" s="339"/>
      <c r="D19" s="336" t="s">
        <v>177</v>
      </c>
      <c r="E19" s="336"/>
      <c r="F19" s="336"/>
      <c r="G19" s="336"/>
      <c r="H19" s="341"/>
    </row>
    <row r="20" spans="1:8" s="342" customFormat="1" ht="17.100000000000001" customHeight="1">
      <c r="A20" s="337"/>
      <c r="B20" s="343"/>
      <c r="C20" s="339"/>
      <c r="D20" s="336"/>
      <c r="E20" s="336"/>
      <c r="F20" s="336"/>
      <c r="G20" s="336"/>
      <c r="H20" s="341"/>
    </row>
    <row r="21" spans="1:8" s="342" customFormat="1" ht="17.100000000000001" customHeight="1">
      <c r="A21" s="337"/>
      <c r="B21" s="350">
        <v>8</v>
      </c>
      <c r="C21" s="339"/>
      <c r="D21" s="336" t="s">
        <v>178</v>
      </c>
      <c r="E21" s="336"/>
      <c r="F21" s="336"/>
      <c r="G21" s="336"/>
      <c r="H21" s="341"/>
    </row>
    <row r="22" spans="1:8" s="342" customFormat="1" ht="17.100000000000001" customHeight="1">
      <c r="A22" s="337"/>
      <c r="B22" s="343"/>
      <c r="C22" s="339"/>
      <c r="D22" s="336"/>
      <c r="E22" s="336"/>
      <c r="F22" s="336"/>
      <c r="G22" s="336"/>
      <c r="H22" s="341"/>
    </row>
    <row r="23" spans="1:8" s="342" customFormat="1" ht="17.100000000000001" customHeight="1">
      <c r="A23" s="337"/>
      <c r="B23" s="351">
        <v>9</v>
      </c>
      <c r="C23" s="339"/>
      <c r="D23" s="336" t="s">
        <v>179</v>
      </c>
      <c r="E23" s="336"/>
      <c r="F23" s="336"/>
      <c r="G23" s="336"/>
      <c r="H23" s="341"/>
    </row>
    <row r="24" spans="1:8" s="342" customFormat="1" ht="17.100000000000001" customHeight="1">
      <c r="A24" s="337"/>
      <c r="B24" s="343"/>
      <c r="C24" s="339"/>
      <c r="D24" s="336"/>
      <c r="E24" s="336"/>
      <c r="F24" s="336"/>
      <c r="G24" s="336"/>
      <c r="H24" s="341"/>
    </row>
    <row r="25" spans="1:8" s="342" customFormat="1" ht="17.100000000000001" customHeight="1">
      <c r="A25" s="337"/>
      <c r="B25" s="352">
        <v>10</v>
      </c>
      <c r="C25" s="339"/>
      <c r="D25" s="336" t="s">
        <v>180</v>
      </c>
      <c r="E25" s="336"/>
      <c r="F25" s="336"/>
      <c r="G25" s="336"/>
      <c r="H25" s="341"/>
    </row>
    <row r="26" spans="1:8" s="342" customFormat="1" ht="17.100000000000001" customHeight="1">
      <c r="A26" s="337"/>
      <c r="B26" s="343"/>
      <c r="C26" s="339"/>
      <c r="D26" s="336"/>
      <c r="E26" s="336"/>
      <c r="F26" s="336"/>
      <c r="G26" s="336"/>
      <c r="H26" s="341"/>
    </row>
    <row r="27" spans="1:8" s="342" customFormat="1" ht="17.100000000000001" customHeight="1">
      <c r="A27" s="337"/>
      <c r="B27" s="353">
        <v>11</v>
      </c>
      <c r="C27" s="339"/>
      <c r="D27" s="336" t="s">
        <v>181</v>
      </c>
      <c r="E27" s="336"/>
      <c r="F27" s="336"/>
      <c r="G27" s="336"/>
      <c r="H27" s="341"/>
    </row>
    <row r="28" spans="1:8" s="342" customFormat="1" ht="17.100000000000001" customHeight="1">
      <c r="A28" s="337"/>
      <c r="B28" s="343"/>
      <c r="C28" s="339"/>
      <c r="D28" s="336"/>
      <c r="E28" s="336"/>
      <c r="F28" s="336"/>
      <c r="G28" s="336"/>
      <c r="H28" s="341"/>
    </row>
    <row r="29" spans="1:8" s="342" customFormat="1" ht="17.100000000000001" customHeight="1">
      <c r="A29" s="337"/>
      <c r="B29" s="378">
        <v>12</v>
      </c>
      <c r="C29" s="339"/>
      <c r="D29" s="336" t="s">
        <v>182</v>
      </c>
      <c r="E29" s="336"/>
      <c r="F29" s="336"/>
      <c r="G29" s="336"/>
      <c r="H29" s="341"/>
    </row>
    <row r="30" spans="1:8" s="342" customFormat="1" ht="17.100000000000001" customHeight="1">
      <c r="A30" s="354"/>
      <c r="B30" s="355"/>
      <c r="C30" s="356"/>
      <c r="D30" s="357"/>
      <c r="E30" s="357"/>
      <c r="F30" s="357"/>
      <c r="G30" s="357"/>
      <c r="H30" s="358"/>
    </row>
    <row r="31" spans="1:8" s="342" customFormat="1" ht="17.100000000000001" customHeight="1">
      <c r="A31" s="337"/>
      <c r="B31" s="378">
        <v>13</v>
      </c>
      <c r="C31" s="359"/>
      <c r="D31" s="336" t="s">
        <v>183</v>
      </c>
      <c r="E31" s="336"/>
      <c r="F31" s="336"/>
      <c r="G31" s="336"/>
      <c r="H31" s="341"/>
    </row>
    <row r="32" spans="1:8" s="342" customFormat="1" ht="17.100000000000001" customHeight="1">
      <c r="A32" s="337"/>
      <c r="B32" s="343"/>
      <c r="C32" s="339"/>
      <c r="D32" s="336"/>
      <c r="E32" s="336"/>
      <c r="F32" s="336"/>
      <c r="G32" s="336"/>
      <c r="H32" s="341"/>
    </row>
    <row r="33" spans="1:8" s="342" customFormat="1" ht="17.100000000000001" customHeight="1">
      <c r="A33" s="337"/>
      <c r="B33" s="378">
        <v>14</v>
      </c>
      <c r="C33" s="339"/>
      <c r="D33" s="336" t="s">
        <v>184</v>
      </c>
      <c r="E33" s="336"/>
      <c r="F33" s="336"/>
      <c r="G33" s="336"/>
      <c r="H33" s="341"/>
    </row>
    <row r="34" spans="1:8" s="342" customFormat="1" ht="17.100000000000001" customHeight="1">
      <c r="A34" s="360"/>
      <c r="B34" s="343"/>
      <c r="C34" s="339"/>
      <c r="D34" s="361"/>
      <c r="E34" s="361"/>
      <c r="F34" s="361"/>
      <c r="G34" s="361"/>
      <c r="H34" s="362"/>
    </row>
    <row r="35" spans="1:8" s="342" customFormat="1" ht="17.100000000000001" customHeight="1">
      <c r="A35" s="363"/>
      <c r="B35" s="378">
        <v>15</v>
      </c>
      <c r="C35" s="339"/>
      <c r="D35" s="364" t="s">
        <v>105</v>
      </c>
      <c r="E35" s="364" t="s">
        <v>185</v>
      </c>
      <c r="F35" s="364"/>
      <c r="G35" s="364"/>
      <c r="H35" s="365"/>
    </row>
    <row r="36" spans="1:8" s="342" customFormat="1" ht="17.100000000000001" customHeight="1">
      <c r="A36" s="360"/>
      <c r="B36" s="366"/>
      <c r="C36" s="367"/>
      <c r="D36" s="361"/>
      <c r="E36" s="361"/>
      <c r="F36" s="361"/>
      <c r="G36" s="361"/>
      <c r="H36" s="362"/>
    </row>
    <row r="37" spans="1:8" s="342" customFormat="1" ht="17.100000000000001" customHeight="1">
      <c r="A37" s="337"/>
      <c r="B37" s="378">
        <v>16</v>
      </c>
      <c r="C37" s="359"/>
      <c r="D37" s="336" t="s">
        <v>186</v>
      </c>
      <c r="E37" s="336"/>
      <c r="F37" s="336"/>
      <c r="G37" s="336"/>
      <c r="H37" s="341"/>
    </row>
    <row r="38" spans="1:8" s="342" customFormat="1" ht="17.100000000000001" customHeight="1">
      <c r="A38" s="337"/>
      <c r="B38" s="343"/>
      <c r="C38" s="339"/>
      <c r="D38" s="336"/>
      <c r="E38" s="336"/>
      <c r="F38" s="336"/>
      <c r="G38" s="336"/>
      <c r="H38" s="341"/>
    </row>
    <row r="39" spans="1:8" s="342" customFormat="1" ht="17.100000000000001" customHeight="1">
      <c r="A39" s="337"/>
      <c r="B39" s="378">
        <v>17</v>
      </c>
      <c r="C39" s="359"/>
      <c r="D39" s="336" t="s">
        <v>187</v>
      </c>
      <c r="E39" s="336"/>
      <c r="F39" s="336"/>
      <c r="G39" s="336"/>
      <c r="H39" s="341"/>
    </row>
    <row r="40" spans="1:8" s="342" customFormat="1" ht="17.100000000000001" customHeight="1">
      <c r="A40" s="337"/>
      <c r="B40" s="379"/>
      <c r="C40" s="359"/>
      <c r="D40" s="336"/>
      <c r="E40" s="336"/>
      <c r="F40" s="336"/>
      <c r="G40" s="336"/>
      <c r="H40" s="341"/>
    </row>
    <row r="41" spans="1:8" s="342" customFormat="1" ht="17.100000000000001" customHeight="1">
      <c r="A41" s="337"/>
      <c r="B41" s="343"/>
      <c r="C41" s="368"/>
      <c r="D41" s="336"/>
      <c r="E41" s="336"/>
      <c r="F41" s="336"/>
      <c r="G41" s="336"/>
      <c r="H41" s="341"/>
    </row>
    <row r="42" spans="1:8" s="342" customFormat="1" ht="29.25" customHeight="1">
      <c r="A42" s="549" t="s">
        <v>188</v>
      </c>
      <c r="B42" s="550"/>
      <c r="C42" s="550"/>
      <c r="D42" s="550"/>
      <c r="E42" s="550"/>
      <c r="F42" s="550"/>
      <c r="G42" s="550"/>
      <c r="H42" s="551"/>
    </row>
    <row r="43" spans="1:8" s="342" customFormat="1" ht="14.25">
      <c r="A43" s="369"/>
      <c r="B43" s="370"/>
      <c r="C43" s="371"/>
      <c r="D43" s="372"/>
      <c r="E43" s="372"/>
      <c r="F43" s="372"/>
      <c r="G43" s="372"/>
      <c r="H43" s="373"/>
    </row>
    <row r="44" spans="1:8" s="375" customFormat="1">
      <c r="A44" s="374"/>
      <c r="B44" s="326"/>
      <c r="C44" s="327"/>
      <c r="D44" s="374"/>
      <c r="E44" s="374"/>
      <c r="F44" s="374"/>
      <c r="G44" s="374"/>
      <c r="H44" s="374"/>
    </row>
    <row r="45" spans="1:8" s="375" customFormat="1">
      <c r="A45" s="374"/>
      <c r="B45" s="326"/>
      <c r="C45" s="327"/>
      <c r="D45" s="374"/>
      <c r="E45" s="374"/>
      <c r="F45" s="374"/>
      <c r="G45" s="374"/>
      <c r="H45" s="374"/>
    </row>
    <row r="46" spans="1:8" s="375" customFormat="1">
      <c r="A46" s="374"/>
      <c r="B46" s="326"/>
      <c r="C46" s="327"/>
      <c r="D46" s="374"/>
      <c r="E46" s="374"/>
      <c r="F46" s="374"/>
      <c r="G46" s="374"/>
      <c r="H46" s="374"/>
    </row>
    <row r="47" spans="1:8" s="375" customFormat="1">
      <c r="A47" s="374"/>
      <c r="B47" s="326"/>
      <c r="C47" s="327"/>
      <c r="D47" s="374"/>
      <c r="E47" s="374"/>
      <c r="F47" s="374"/>
      <c r="G47" s="374"/>
      <c r="H47" s="374"/>
    </row>
    <row r="48" spans="1:8" s="375" customFormat="1">
      <c r="A48" s="374"/>
      <c r="B48" s="326"/>
      <c r="C48" s="327"/>
      <c r="D48" s="374"/>
      <c r="E48" s="374"/>
      <c r="F48" s="374"/>
      <c r="G48" s="374"/>
      <c r="H48" s="374"/>
    </row>
    <row r="49" spans="1:8" s="375" customFormat="1">
      <c r="A49" s="374"/>
      <c r="B49" s="326"/>
      <c r="C49" s="327"/>
      <c r="D49" s="374"/>
      <c r="E49" s="374"/>
      <c r="F49" s="374"/>
      <c r="G49" s="374"/>
      <c r="H49" s="374"/>
    </row>
    <row r="50" spans="1:8" s="375" customFormat="1">
      <c r="A50" s="374"/>
      <c r="B50" s="326"/>
      <c r="C50" s="327"/>
      <c r="D50" s="374"/>
      <c r="E50" s="374"/>
      <c r="F50" s="374"/>
      <c r="G50" s="374"/>
      <c r="H50" s="374"/>
    </row>
    <row r="51" spans="1:8" s="375" customFormat="1">
      <c r="A51" s="374"/>
      <c r="B51" s="326"/>
      <c r="C51" s="327"/>
      <c r="D51" s="374"/>
      <c r="E51" s="374"/>
      <c r="F51" s="374"/>
      <c r="G51" s="374"/>
      <c r="H51" s="374"/>
    </row>
    <row r="52" spans="1:8" s="375" customFormat="1">
      <c r="A52" s="374"/>
      <c r="B52" s="326"/>
      <c r="C52" s="327"/>
      <c r="D52" s="374"/>
      <c r="E52" s="374"/>
      <c r="F52" s="374"/>
      <c r="G52" s="374"/>
      <c r="H52" s="374"/>
    </row>
    <row r="53" spans="1:8" s="375" customFormat="1">
      <c r="A53" s="374"/>
      <c r="B53" s="326"/>
      <c r="C53" s="327"/>
      <c r="D53" s="374"/>
      <c r="E53" s="374"/>
      <c r="F53" s="374"/>
      <c r="G53" s="374"/>
      <c r="H53" s="374"/>
    </row>
    <row r="54" spans="1:8" s="375" customFormat="1">
      <c r="A54" s="374"/>
      <c r="B54" s="326"/>
      <c r="C54" s="327"/>
      <c r="D54" s="374"/>
      <c r="E54" s="374"/>
      <c r="F54" s="374"/>
      <c r="G54" s="374"/>
      <c r="H54" s="374"/>
    </row>
    <row r="55" spans="1:8" s="375" customFormat="1">
      <c r="B55" s="376"/>
      <c r="C55" s="377"/>
    </row>
    <row r="56" spans="1:8" s="375" customFormat="1">
      <c r="B56" s="376"/>
      <c r="C56" s="377"/>
    </row>
    <row r="57" spans="1:8" s="375" customFormat="1">
      <c r="B57" s="376"/>
      <c r="C57" s="377"/>
    </row>
    <row r="58" spans="1:8" s="375" customFormat="1">
      <c r="B58" s="376"/>
      <c r="C58" s="377"/>
    </row>
    <row r="59" spans="1:8" s="375" customFormat="1">
      <c r="B59" s="376"/>
      <c r="C59" s="377"/>
    </row>
    <row r="60" spans="1:8" s="375" customFormat="1">
      <c r="B60" s="376"/>
      <c r="C60" s="377"/>
    </row>
    <row r="61" spans="1:8" s="375" customFormat="1">
      <c r="B61" s="376"/>
      <c r="C61" s="377"/>
    </row>
    <row r="62" spans="1:8" s="375" customFormat="1">
      <c r="B62" s="376"/>
      <c r="C62" s="377"/>
    </row>
    <row r="63" spans="1:8" s="375" customFormat="1">
      <c r="B63" s="376"/>
      <c r="C63" s="377"/>
    </row>
    <row r="64" spans="1:8" s="375" customFormat="1">
      <c r="B64" s="376"/>
      <c r="C64" s="377"/>
    </row>
    <row r="65" spans="2:3" s="375" customFormat="1">
      <c r="B65" s="376"/>
      <c r="C65" s="377"/>
    </row>
    <row r="66" spans="2:3" s="375" customFormat="1">
      <c r="B66" s="376"/>
      <c r="C66" s="377"/>
    </row>
    <row r="67" spans="2:3" s="375" customFormat="1">
      <c r="B67" s="376"/>
      <c r="C67" s="377"/>
    </row>
    <row r="68" spans="2:3" s="375" customFormat="1">
      <c r="B68" s="376"/>
      <c r="C68" s="377"/>
    </row>
    <row r="69" spans="2:3" s="375" customFormat="1">
      <c r="B69" s="376"/>
      <c r="C69" s="377"/>
    </row>
    <row r="70" spans="2:3" s="375" customFormat="1">
      <c r="B70" s="376"/>
      <c r="C70" s="377"/>
    </row>
    <row r="71" spans="2:3" s="375" customFormat="1">
      <c r="B71" s="376"/>
      <c r="C71" s="377"/>
    </row>
    <row r="72" spans="2:3" s="375" customFormat="1">
      <c r="B72" s="376"/>
      <c r="C72" s="377"/>
    </row>
    <row r="73" spans="2:3" s="375" customFormat="1">
      <c r="B73" s="376"/>
      <c r="C73" s="377"/>
    </row>
    <row r="74" spans="2:3" s="375" customFormat="1">
      <c r="B74" s="376"/>
      <c r="C74" s="377"/>
    </row>
    <row r="75" spans="2:3" s="375" customFormat="1">
      <c r="B75" s="376"/>
      <c r="C75" s="377"/>
    </row>
    <row r="76" spans="2:3" s="375" customFormat="1">
      <c r="B76" s="376"/>
      <c r="C76" s="377"/>
    </row>
    <row r="77" spans="2:3" s="375" customFormat="1">
      <c r="B77" s="376"/>
      <c r="C77" s="377"/>
    </row>
    <row r="78" spans="2:3" s="375" customFormat="1">
      <c r="B78" s="376"/>
      <c r="C78" s="377"/>
    </row>
    <row r="79" spans="2:3" s="375" customFormat="1">
      <c r="B79" s="376"/>
      <c r="C79" s="377"/>
    </row>
    <row r="80" spans="2:3" s="375" customFormat="1">
      <c r="B80" s="376"/>
      <c r="C80" s="37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48" sqref="H48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8"/>
      <c r="B1" s="569"/>
      <c r="C1" s="569"/>
      <c r="D1" s="569"/>
      <c r="E1" s="569"/>
      <c r="F1" s="569"/>
      <c r="G1" s="569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18955</v>
      </c>
      <c r="D22" s="9">
        <v>17942</v>
      </c>
      <c r="E22" s="109">
        <v>110.6</v>
      </c>
      <c r="F22" s="41">
        <f>SUM(C22/D22*100)</f>
        <v>105.64597034890201</v>
      </c>
      <c r="G22" s="96"/>
    </row>
    <row r="23" spans="1:9">
      <c r="A23" s="95">
        <v>2</v>
      </c>
      <c r="B23" s="7" t="s">
        <v>108</v>
      </c>
      <c r="C23" s="9">
        <v>15735</v>
      </c>
      <c r="D23" s="9">
        <v>20167</v>
      </c>
      <c r="E23" s="109">
        <v>82.8</v>
      </c>
      <c r="F23" s="41">
        <f>SUM(C23/D23*100)</f>
        <v>78.023503743739781</v>
      </c>
      <c r="G23" s="96"/>
    </row>
    <row r="24" spans="1:9">
      <c r="A24" s="95">
        <v>3</v>
      </c>
      <c r="B24" s="7" t="s">
        <v>157</v>
      </c>
      <c r="C24" s="9">
        <v>11296</v>
      </c>
      <c r="D24" s="9">
        <v>9031</v>
      </c>
      <c r="E24" s="109">
        <v>101.9</v>
      </c>
      <c r="F24" s="41">
        <f t="shared" ref="F24:F32" si="0">SUM(C24/D24*100)</f>
        <v>125.08027903886614</v>
      </c>
      <c r="G24" s="96"/>
    </row>
    <row r="25" spans="1:9">
      <c r="A25" s="95">
        <v>4</v>
      </c>
      <c r="B25" s="7" t="s">
        <v>115</v>
      </c>
      <c r="C25" s="9">
        <v>4877</v>
      </c>
      <c r="D25" s="9">
        <v>5850</v>
      </c>
      <c r="E25" s="109">
        <v>100.6</v>
      </c>
      <c r="F25" s="41">
        <f t="shared" si="0"/>
        <v>83.367521367521363</v>
      </c>
      <c r="G25" s="96"/>
    </row>
    <row r="26" spans="1:9" ht="13.5" customHeight="1">
      <c r="A26" s="95">
        <v>5</v>
      </c>
      <c r="B26" s="7" t="s">
        <v>106</v>
      </c>
      <c r="C26" s="9">
        <v>4388</v>
      </c>
      <c r="D26" s="6">
        <v>4945</v>
      </c>
      <c r="E26" s="109">
        <v>96.3</v>
      </c>
      <c r="F26" s="41">
        <f t="shared" si="0"/>
        <v>88.736097067745206</v>
      </c>
      <c r="G26" s="96"/>
    </row>
    <row r="27" spans="1:9" ht="13.5" customHeight="1">
      <c r="A27" s="95">
        <v>6</v>
      </c>
      <c r="B27" s="7" t="s">
        <v>160</v>
      </c>
      <c r="C27" s="9">
        <v>4096</v>
      </c>
      <c r="D27" s="9">
        <v>3959</v>
      </c>
      <c r="E27" s="109">
        <v>103.2</v>
      </c>
      <c r="F27" s="41">
        <f t="shared" si="0"/>
        <v>103.46046981561001</v>
      </c>
      <c r="G27" s="96"/>
    </row>
    <row r="28" spans="1:9" ht="13.5" customHeight="1">
      <c r="A28" s="95">
        <v>7</v>
      </c>
      <c r="B28" s="7" t="s">
        <v>117</v>
      </c>
      <c r="C28" s="101">
        <v>3911</v>
      </c>
      <c r="D28" s="101">
        <v>4894</v>
      </c>
      <c r="E28" s="109">
        <v>93.8</v>
      </c>
      <c r="F28" s="41">
        <f t="shared" si="0"/>
        <v>79.914180629342042</v>
      </c>
      <c r="G28" s="96"/>
    </row>
    <row r="29" spans="1:9" ht="13.5" customHeight="1">
      <c r="A29" s="95">
        <v>8</v>
      </c>
      <c r="B29" s="7" t="s">
        <v>88</v>
      </c>
      <c r="C29" s="101">
        <v>3128</v>
      </c>
      <c r="D29" s="101">
        <v>3229</v>
      </c>
      <c r="E29" s="109">
        <v>100.1</v>
      </c>
      <c r="F29" s="41">
        <f t="shared" si="0"/>
        <v>96.872096624341893</v>
      </c>
      <c r="G29" s="96"/>
    </row>
    <row r="30" spans="1:9" ht="13.5" customHeight="1">
      <c r="A30" s="95">
        <v>9</v>
      </c>
      <c r="B30" s="7" t="s">
        <v>87</v>
      </c>
      <c r="C30" s="101">
        <v>2997</v>
      </c>
      <c r="D30" s="101">
        <v>2772</v>
      </c>
      <c r="E30" s="109">
        <v>112.1</v>
      </c>
      <c r="F30" s="41">
        <f t="shared" si="0"/>
        <v>108.11688311688312</v>
      </c>
      <c r="G30" s="96"/>
    </row>
    <row r="31" spans="1:9" ht="13.5" customHeight="1" thickBot="1">
      <c r="A31" s="97">
        <v>10</v>
      </c>
      <c r="B31" s="7" t="s">
        <v>158</v>
      </c>
      <c r="C31" s="98">
        <v>2894</v>
      </c>
      <c r="D31" s="98">
        <v>4768</v>
      </c>
      <c r="E31" s="110">
        <v>94.1</v>
      </c>
      <c r="F31" s="41">
        <f t="shared" si="0"/>
        <v>60.696308724832214</v>
      </c>
      <c r="G31" s="99"/>
    </row>
    <row r="32" spans="1:9" ht="13.5" customHeight="1" thickBot="1">
      <c r="A32" s="80"/>
      <c r="B32" s="81" t="s">
        <v>59</v>
      </c>
      <c r="C32" s="82">
        <v>84808</v>
      </c>
      <c r="D32" s="82">
        <v>90950</v>
      </c>
      <c r="E32" s="83">
        <v>98.6</v>
      </c>
      <c r="F32" s="107">
        <f t="shared" si="0"/>
        <v>93.246838922484883</v>
      </c>
      <c r="G32" s="121">
        <v>89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103816</v>
      </c>
      <c r="D54" s="9">
        <v>105287</v>
      </c>
      <c r="E54" s="41">
        <v>99.4</v>
      </c>
      <c r="F54" s="41">
        <f t="shared" ref="F54:F64" si="1">SUM(C54/D54*100)</f>
        <v>98.602866450748905</v>
      </c>
      <c r="G54" s="96"/>
      <c r="K54" s="330"/>
    </row>
    <row r="55" spans="1:11">
      <c r="A55" s="95">
        <v>2</v>
      </c>
      <c r="B55" s="306" t="s">
        <v>117</v>
      </c>
      <c r="C55" s="9">
        <v>25009</v>
      </c>
      <c r="D55" s="9">
        <v>19180</v>
      </c>
      <c r="E55" s="41">
        <v>107</v>
      </c>
      <c r="F55" s="41">
        <f t="shared" si="1"/>
        <v>130.3910323253389</v>
      </c>
      <c r="G55" s="96"/>
    </row>
    <row r="56" spans="1:11">
      <c r="A56" s="95">
        <v>3</v>
      </c>
      <c r="B56" s="306" t="s">
        <v>110</v>
      </c>
      <c r="C56" s="9">
        <v>20934</v>
      </c>
      <c r="D56" s="9">
        <v>28643</v>
      </c>
      <c r="E56" s="41">
        <v>88.7</v>
      </c>
      <c r="F56" s="41">
        <f t="shared" si="1"/>
        <v>73.085919770973703</v>
      </c>
      <c r="G56" s="96"/>
    </row>
    <row r="57" spans="1:11">
      <c r="A57" s="95">
        <v>4</v>
      </c>
      <c r="B57" s="306" t="s">
        <v>108</v>
      </c>
      <c r="C57" s="9">
        <v>13773</v>
      </c>
      <c r="D57" s="9">
        <v>12814</v>
      </c>
      <c r="E57" s="471">
        <v>86.6</v>
      </c>
      <c r="F57" s="41">
        <f t="shared" si="1"/>
        <v>107.48400187295147</v>
      </c>
      <c r="G57" s="96"/>
    </row>
    <row r="58" spans="1:11">
      <c r="A58" s="95">
        <v>5</v>
      </c>
      <c r="B58" s="306" t="s">
        <v>88</v>
      </c>
      <c r="C58" s="9">
        <v>13640</v>
      </c>
      <c r="D58" s="9">
        <v>13679</v>
      </c>
      <c r="E58" s="41">
        <v>94.9</v>
      </c>
      <c r="F58" s="234">
        <f t="shared" si="1"/>
        <v>99.714891439432705</v>
      </c>
      <c r="G58" s="96"/>
    </row>
    <row r="59" spans="1:11">
      <c r="A59" s="95">
        <v>6</v>
      </c>
      <c r="B59" s="306" t="s">
        <v>109</v>
      </c>
      <c r="C59" s="9">
        <v>12347</v>
      </c>
      <c r="D59" s="9">
        <v>9442</v>
      </c>
      <c r="E59" s="41">
        <v>98</v>
      </c>
      <c r="F59" s="41">
        <f t="shared" si="1"/>
        <v>130.76678669773355</v>
      </c>
      <c r="G59" s="96"/>
    </row>
    <row r="60" spans="1:11">
      <c r="A60" s="95">
        <v>7</v>
      </c>
      <c r="B60" s="306" t="s">
        <v>115</v>
      </c>
      <c r="C60" s="9">
        <v>11072</v>
      </c>
      <c r="D60" s="9">
        <v>8757</v>
      </c>
      <c r="E60" s="142">
        <v>114.3</v>
      </c>
      <c r="F60" s="41">
        <f t="shared" si="1"/>
        <v>126.43599406189334</v>
      </c>
      <c r="G60" s="96"/>
    </row>
    <row r="61" spans="1:11">
      <c r="A61" s="95">
        <v>8</v>
      </c>
      <c r="B61" s="306" t="s">
        <v>166</v>
      </c>
      <c r="C61" s="9">
        <v>7713</v>
      </c>
      <c r="D61" s="9">
        <v>11708</v>
      </c>
      <c r="E61" s="41">
        <v>117.7</v>
      </c>
      <c r="F61" s="41">
        <f t="shared" si="1"/>
        <v>65.878032114793299</v>
      </c>
      <c r="G61" s="96"/>
    </row>
    <row r="62" spans="1:11">
      <c r="A62" s="95">
        <v>9</v>
      </c>
      <c r="B62" s="306" t="s">
        <v>87</v>
      </c>
      <c r="C62" s="9">
        <v>5055</v>
      </c>
      <c r="D62" s="9">
        <v>4561</v>
      </c>
      <c r="E62" s="41">
        <v>108.9</v>
      </c>
      <c r="F62" s="41">
        <f t="shared" si="1"/>
        <v>110.83095812321859</v>
      </c>
      <c r="G62" s="96"/>
    </row>
    <row r="63" spans="1:11" ht="14.25" thickBot="1">
      <c r="A63" s="100">
        <v>10</v>
      </c>
      <c r="B63" s="306" t="s">
        <v>106</v>
      </c>
      <c r="C63" s="101">
        <v>4489</v>
      </c>
      <c r="D63" s="101">
        <v>735</v>
      </c>
      <c r="E63" s="102">
        <v>97.4</v>
      </c>
      <c r="F63" s="41">
        <f t="shared" si="1"/>
        <v>610.74829931972795</v>
      </c>
      <c r="G63" s="104"/>
      <c r="H63" s="21"/>
    </row>
    <row r="64" spans="1:11" ht="14.25" thickBot="1">
      <c r="A64" s="80"/>
      <c r="B64" s="105" t="s">
        <v>62</v>
      </c>
      <c r="C64" s="106">
        <v>228737</v>
      </c>
      <c r="D64" s="106">
        <v>225016</v>
      </c>
      <c r="E64" s="107">
        <v>99.5</v>
      </c>
      <c r="F64" s="302">
        <f t="shared" si="1"/>
        <v>101.65366018416468</v>
      </c>
      <c r="G64" s="121">
        <v>66.5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K14" sqref="K1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6" t="s">
        <v>114</v>
      </c>
      <c r="C22" s="9">
        <v>64329</v>
      </c>
      <c r="D22" s="9">
        <v>63793</v>
      </c>
      <c r="E22" s="41">
        <v>104.1</v>
      </c>
      <c r="F22" s="41">
        <f>SUM(C22/D22*100)</f>
        <v>100.8402175787312</v>
      </c>
      <c r="G22" s="96"/>
    </row>
    <row r="23" spans="1:11">
      <c r="A23" s="28">
        <v>2</v>
      </c>
      <c r="B23" s="306" t="s">
        <v>192</v>
      </c>
      <c r="C23" s="9">
        <v>53047</v>
      </c>
      <c r="D23" s="9">
        <v>54234</v>
      </c>
      <c r="E23" s="41">
        <v>117.3</v>
      </c>
      <c r="F23" s="41">
        <f t="shared" ref="F23:F32" si="0">SUM(C23/D23*100)</f>
        <v>97.81133606224877</v>
      </c>
      <c r="G23" s="96"/>
    </row>
    <row r="24" spans="1:11" ht="13.5" customHeight="1">
      <c r="A24" s="28">
        <v>3</v>
      </c>
      <c r="B24" s="306" t="s">
        <v>106</v>
      </c>
      <c r="C24" s="9">
        <v>35751</v>
      </c>
      <c r="D24" s="9">
        <v>38746</v>
      </c>
      <c r="E24" s="66">
        <v>105.3</v>
      </c>
      <c r="F24" s="41">
        <f t="shared" si="0"/>
        <v>92.270169823981831</v>
      </c>
      <c r="G24" s="96"/>
    </row>
    <row r="25" spans="1:11">
      <c r="A25" s="28">
        <v>4</v>
      </c>
      <c r="B25" s="306" t="s">
        <v>116</v>
      </c>
      <c r="C25" s="9">
        <v>25938</v>
      </c>
      <c r="D25" s="9">
        <v>36143</v>
      </c>
      <c r="E25" s="41">
        <v>97.6</v>
      </c>
      <c r="F25" s="41">
        <f t="shared" si="0"/>
        <v>71.764933735439783</v>
      </c>
      <c r="G25" s="96"/>
    </row>
    <row r="26" spans="1:11">
      <c r="A26" s="28">
        <v>5</v>
      </c>
      <c r="B26" s="306" t="s">
        <v>158</v>
      </c>
      <c r="C26" s="9">
        <v>23546</v>
      </c>
      <c r="D26" s="9">
        <v>20747</v>
      </c>
      <c r="E26" s="41">
        <v>103.2</v>
      </c>
      <c r="F26" s="41">
        <f t="shared" si="0"/>
        <v>113.4911071480214</v>
      </c>
      <c r="G26" s="96"/>
    </row>
    <row r="27" spans="1:11" ht="13.5" customHeight="1">
      <c r="A27" s="28">
        <v>6</v>
      </c>
      <c r="B27" s="306" t="s">
        <v>117</v>
      </c>
      <c r="C27" s="9">
        <v>21978</v>
      </c>
      <c r="D27" s="9">
        <v>23102</v>
      </c>
      <c r="E27" s="41">
        <v>101.4</v>
      </c>
      <c r="F27" s="41">
        <f t="shared" si="0"/>
        <v>95.13462037918795</v>
      </c>
      <c r="G27" s="96"/>
      <c r="K27" t="s">
        <v>204</v>
      </c>
    </row>
    <row r="28" spans="1:11" ht="13.5" customHeight="1">
      <c r="A28" s="28">
        <v>7</v>
      </c>
      <c r="B28" s="306" t="s">
        <v>110</v>
      </c>
      <c r="C28" s="9">
        <v>19633</v>
      </c>
      <c r="D28" s="9">
        <v>16776</v>
      </c>
      <c r="E28" s="461">
        <v>95.2</v>
      </c>
      <c r="F28" s="234">
        <f t="shared" si="0"/>
        <v>117.03028135431568</v>
      </c>
      <c r="G28" s="96"/>
    </row>
    <row r="29" spans="1:11">
      <c r="A29" s="28">
        <v>8</v>
      </c>
      <c r="B29" s="306" t="s">
        <v>88</v>
      </c>
      <c r="C29" s="9">
        <v>19137</v>
      </c>
      <c r="D29" s="9">
        <v>8068</v>
      </c>
      <c r="E29" s="41">
        <v>110.5</v>
      </c>
      <c r="F29" s="41">
        <f t="shared" si="0"/>
        <v>237.19633118492811</v>
      </c>
      <c r="G29" s="96"/>
    </row>
    <row r="30" spans="1:11">
      <c r="A30" s="28">
        <v>9</v>
      </c>
      <c r="B30" s="306" t="s">
        <v>87</v>
      </c>
      <c r="C30" s="9">
        <v>16246</v>
      </c>
      <c r="D30" s="9">
        <v>21772</v>
      </c>
      <c r="E30" s="41">
        <v>103.7</v>
      </c>
      <c r="F30" s="234">
        <f t="shared" si="0"/>
        <v>74.61877641006798</v>
      </c>
      <c r="G30" s="96"/>
    </row>
    <row r="31" spans="1:11" ht="14.25" thickBot="1">
      <c r="A31" s="108">
        <v>10</v>
      </c>
      <c r="B31" s="306" t="s">
        <v>85</v>
      </c>
      <c r="C31" s="101">
        <v>14943</v>
      </c>
      <c r="D31" s="101">
        <v>16549</v>
      </c>
      <c r="E31" s="102">
        <v>115.7</v>
      </c>
      <c r="F31" s="102">
        <f t="shared" si="0"/>
        <v>90.295486132092577</v>
      </c>
      <c r="G31" s="104"/>
    </row>
    <row r="32" spans="1:11" ht="14.25" thickBot="1">
      <c r="A32" s="80"/>
      <c r="B32" s="81" t="s">
        <v>64</v>
      </c>
      <c r="C32" s="82">
        <v>367405</v>
      </c>
      <c r="D32" s="82">
        <v>371127</v>
      </c>
      <c r="E32" s="85">
        <v>103.7</v>
      </c>
      <c r="F32" s="107">
        <f t="shared" si="0"/>
        <v>98.997108806419362</v>
      </c>
      <c r="G32" s="121">
        <v>50.9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31544</v>
      </c>
      <c r="D54" s="9">
        <v>27362</v>
      </c>
      <c r="E54" s="109">
        <v>99.2</v>
      </c>
      <c r="F54" s="41">
        <f>SUM(C54/D54*100)</f>
        <v>115.28397046999488</v>
      </c>
      <c r="G54" s="96"/>
    </row>
    <row r="55" spans="1:8">
      <c r="A55" s="95">
        <v>2</v>
      </c>
      <c r="B55" s="7" t="s">
        <v>85</v>
      </c>
      <c r="C55" s="9">
        <v>5608</v>
      </c>
      <c r="D55" s="9">
        <v>6439</v>
      </c>
      <c r="E55" s="109">
        <v>99.9</v>
      </c>
      <c r="F55" s="41">
        <f t="shared" ref="F55:F64" si="1">SUM(C55/D55*100)</f>
        <v>87.094269296474607</v>
      </c>
      <c r="G55" s="96"/>
    </row>
    <row r="56" spans="1:8">
      <c r="A56" s="95">
        <v>3</v>
      </c>
      <c r="B56" s="306" t="s">
        <v>117</v>
      </c>
      <c r="C56" s="9">
        <v>1667</v>
      </c>
      <c r="D56" s="9">
        <v>1326</v>
      </c>
      <c r="E56" s="109">
        <v>109.2</v>
      </c>
      <c r="F56" s="41">
        <f t="shared" si="1"/>
        <v>125.71644042232278</v>
      </c>
      <c r="G56" s="96"/>
    </row>
    <row r="57" spans="1:8">
      <c r="A57" s="95">
        <v>4</v>
      </c>
      <c r="B57" s="306" t="s">
        <v>108</v>
      </c>
      <c r="C57" s="9">
        <v>1619</v>
      </c>
      <c r="D57" s="9">
        <v>940</v>
      </c>
      <c r="E57" s="109">
        <v>114.2</v>
      </c>
      <c r="F57" s="41">
        <f t="shared" si="1"/>
        <v>172.23404255319147</v>
      </c>
      <c r="G57" s="96"/>
      <c r="H57" s="63"/>
    </row>
    <row r="58" spans="1:8">
      <c r="A58" s="95">
        <v>5</v>
      </c>
      <c r="B58" s="306" t="s">
        <v>115</v>
      </c>
      <c r="C58" s="9">
        <v>1317</v>
      </c>
      <c r="D58" s="9">
        <v>383</v>
      </c>
      <c r="E58" s="70">
        <v>64.099999999999994</v>
      </c>
      <c r="F58" s="41">
        <f t="shared" si="1"/>
        <v>343.86422976501308</v>
      </c>
      <c r="G58" s="96"/>
    </row>
    <row r="59" spans="1:8">
      <c r="A59" s="95">
        <v>6</v>
      </c>
      <c r="B59" s="306" t="s">
        <v>114</v>
      </c>
      <c r="C59" s="9">
        <v>1262</v>
      </c>
      <c r="D59" s="9">
        <v>1483</v>
      </c>
      <c r="E59" s="109">
        <v>95.3</v>
      </c>
      <c r="F59" s="41">
        <f t="shared" si="1"/>
        <v>85.097774780849633</v>
      </c>
      <c r="G59" s="96"/>
    </row>
    <row r="60" spans="1:8">
      <c r="A60" s="95">
        <v>7</v>
      </c>
      <c r="B60" s="306" t="s">
        <v>106</v>
      </c>
      <c r="C60" s="9">
        <v>1207</v>
      </c>
      <c r="D60" s="9">
        <v>1922</v>
      </c>
      <c r="E60" s="109">
        <v>92.1</v>
      </c>
      <c r="F60" s="41">
        <f t="shared" si="1"/>
        <v>62.799167533818931</v>
      </c>
      <c r="G60" s="96"/>
    </row>
    <row r="61" spans="1:8">
      <c r="A61" s="95">
        <v>8</v>
      </c>
      <c r="B61" s="306" t="s">
        <v>87</v>
      </c>
      <c r="C61" s="9">
        <v>926</v>
      </c>
      <c r="D61" s="9">
        <v>274</v>
      </c>
      <c r="E61" s="109">
        <v>109.1</v>
      </c>
      <c r="F61" s="41">
        <f t="shared" si="1"/>
        <v>337.95620437956205</v>
      </c>
      <c r="G61" s="96"/>
    </row>
    <row r="62" spans="1:8">
      <c r="A62" s="95">
        <v>9</v>
      </c>
      <c r="B62" s="306" t="s">
        <v>109</v>
      </c>
      <c r="C62" s="9">
        <v>868</v>
      </c>
      <c r="D62" s="9">
        <v>482</v>
      </c>
      <c r="E62" s="109">
        <v>98.3</v>
      </c>
      <c r="F62" s="234">
        <f t="shared" si="1"/>
        <v>180.08298755186723</v>
      </c>
      <c r="G62" s="96"/>
    </row>
    <row r="63" spans="1:8" ht="14.25" thickBot="1">
      <c r="A63" s="97">
        <v>10</v>
      </c>
      <c r="B63" s="306" t="s">
        <v>160</v>
      </c>
      <c r="C63" s="98">
        <v>560</v>
      </c>
      <c r="D63" s="98">
        <v>522</v>
      </c>
      <c r="E63" s="110">
        <v>72.599999999999994</v>
      </c>
      <c r="F63" s="41">
        <f t="shared" si="1"/>
        <v>107.27969348659003</v>
      </c>
      <c r="G63" s="99"/>
    </row>
    <row r="64" spans="1:8" ht="14.25" thickBot="1">
      <c r="A64" s="80"/>
      <c r="B64" s="81" t="s">
        <v>60</v>
      </c>
      <c r="C64" s="82">
        <v>48165</v>
      </c>
      <c r="D64" s="82">
        <v>43788</v>
      </c>
      <c r="E64" s="83">
        <v>98</v>
      </c>
      <c r="F64" s="107">
        <f t="shared" si="1"/>
        <v>109.99588928473554</v>
      </c>
      <c r="G64" s="121">
        <v>73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E56" sqref="E5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217</v>
      </c>
      <c r="D20" s="74" t="s">
        <v>205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6" t="s">
        <v>117</v>
      </c>
      <c r="C21" s="9">
        <v>32001</v>
      </c>
      <c r="D21" s="9">
        <v>11919</v>
      </c>
      <c r="E21" s="109">
        <v>124</v>
      </c>
      <c r="F21" s="41">
        <f t="shared" ref="F21:F31" si="0">SUM(C21/D21*100)</f>
        <v>268.48728920211425</v>
      </c>
      <c r="G21" s="96"/>
    </row>
    <row r="22" spans="1:7">
      <c r="A22" s="95">
        <v>2</v>
      </c>
      <c r="B22" s="306" t="s">
        <v>194</v>
      </c>
      <c r="C22" s="9">
        <v>16669</v>
      </c>
      <c r="D22" s="9">
        <v>13672</v>
      </c>
      <c r="E22" s="109">
        <v>93.8</v>
      </c>
      <c r="F22" s="41">
        <f t="shared" si="0"/>
        <v>121.92071386775893</v>
      </c>
      <c r="G22" s="96"/>
    </row>
    <row r="23" spans="1:7" ht="13.5" customHeight="1">
      <c r="A23" s="95">
        <v>3</v>
      </c>
      <c r="B23" s="306" t="s">
        <v>108</v>
      </c>
      <c r="C23" s="9">
        <v>15962</v>
      </c>
      <c r="D23" s="9">
        <v>21953</v>
      </c>
      <c r="E23" s="109">
        <v>60</v>
      </c>
      <c r="F23" s="41">
        <f t="shared" si="0"/>
        <v>72.709880198606115</v>
      </c>
      <c r="G23" s="96"/>
    </row>
    <row r="24" spans="1:7" ht="13.5" customHeight="1">
      <c r="A24" s="95">
        <v>4</v>
      </c>
      <c r="B24" s="306" t="s">
        <v>106</v>
      </c>
      <c r="C24" s="9">
        <v>15648</v>
      </c>
      <c r="D24" s="9">
        <v>11258</v>
      </c>
      <c r="E24" s="109">
        <v>113.9</v>
      </c>
      <c r="F24" s="41">
        <f t="shared" si="0"/>
        <v>138.99449280511635</v>
      </c>
      <c r="G24" s="96"/>
    </row>
    <row r="25" spans="1:7" ht="13.5" customHeight="1">
      <c r="A25" s="95">
        <v>5</v>
      </c>
      <c r="B25" s="306" t="s">
        <v>110</v>
      </c>
      <c r="C25" s="9">
        <v>9128</v>
      </c>
      <c r="D25" s="9">
        <v>4543</v>
      </c>
      <c r="E25" s="109">
        <v>90.1</v>
      </c>
      <c r="F25" s="41">
        <f t="shared" si="0"/>
        <v>200.924499229584</v>
      </c>
      <c r="G25" s="96"/>
    </row>
    <row r="26" spans="1:7" ht="13.5" customHeight="1">
      <c r="A26" s="95">
        <v>6</v>
      </c>
      <c r="B26" s="306" t="s">
        <v>109</v>
      </c>
      <c r="C26" s="9">
        <v>7735</v>
      </c>
      <c r="D26" s="9">
        <v>6743</v>
      </c>
      <c r="E26" s="109">
        <v>106.7</v>
      </c>
      <c r="F26" s="234">
        <f t="shared" si="0"/>
        <v>114.71155272134067</v>
      </c>
      <c r="G26" s="96"/>
    </row>
    <row r="27" spans="1:7" ht="13.5" customHeight="1">
      <c r="A27" s="95">
        <v>7</v>
      </c>
      <c r="B27" s="306" t="s">
        <v>87</v>
      </c>
      <c r="C27" s="9">
        <v>7234</v>
      </c>
      <c r="D27" s="9">
        <v>4506</v>
      </c>
      <c r="E27" s="109">
        <v>120.2</v>
      </c>
      <c r="F27" s="234">
        <f t="shared" si="0"/>
        <v>160.54150022192633</v>
      </c>
      <c r="G27" s="96"/>
    </row>
    <row r="28" spans="1:7" ht="13.5" customHeight="1">
      <c r="A28" s="95">
        <v>8</v>
      </c>
      <c r="B28" s="306" t="s">
        <v>166</v>
      </c>
      <c r="C28" s="9">
        <v>4740</v>
      </c>
      <c r="D28" s="9">
        <v>3457</v>
      </c>
      <c r="E28" s="109">
        <v>106.7</v>
      </c>
      <c r="F28" s="41">
        <f t="shared" si="0"/>
        <v>137.11310384726642</v>
      </c>
      <c r="G28" s="96"/>
    </row>
    <row r="29" spans="1:7" ht="13.5" customHeight="1">
      <c r="A29" s="95">
        <v>9</v>
      </c>
      <c r="B29" s="306" t="s">
        <v>115</v>
      </c>
      <c r="C29" s="111">
        <v>3593</v>
      </c>
      <c r="D29" s="101">
        <v>3361</v>
      </c>
      <c r="E29" s="112">
        <v>87.4</v>
      </c>
      <c r="F29" s="41">
        <f t="shared" si="0"/>
        <v>106.90270752752159</v>
      </c>
      <c r="G29" s="96"/>
    </row>
    <row r="30" spans="1:7" ht="13.5" customHeight="1" thickBot="1">
      <c r="A30" s="100">
        <v>10</v>
      </c>
      <c r="B30" s="306" t="s">
        <v>111</v>
      </c>
      <c r="C30" s="101">
        <v>2991</v>
      </c>
      <c r="D30" s="101">
        <v>2993</v>
      </c>
      <c r="E30" s="112">
        <v>100.2</v>
      </c>
      <c r="F30" s="102">
        <f t="shared" si="0"/>
        <v>99.933177413965922</v>
      </c>
      <c r="G30" s="104"/>
    </row>
    <row r="31" spans="1:7" ht="13.5" customHeight="1" thickBot="1">
      <c r="A31" s="80"/>
      <c r="B31" s="81" t="s">
        <v>66</v>
      </c>
      <c r="C31" s="82">
        <v>130086</v>
      </c>
      <c r="D31" s="82">
        <v>97085</v>
      </c>
      <c r="E31" s="83">
        <v>99.1</v>
      </c>
      <c r="F31" s="107">
        <f t="shared" si="0"/>
        <v>133.99186280063861</v>
      </c>
      <c r="G31" s="121">
        <v>97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44805</v>
      </c>
      <c r="D54" s="9">
        <v>37069</v>
      </c>
      <c r="E54" s="41">
        <v>101.2</v>
      </c>
      <c r="F54" s="41">
        <f t="shared" ref="F54:F64" si="1">SUM(C54/D54*100)</f>
        <v>120.86918988912569</v>
      </c>
      <c r="G54" s="96"/>
    </row>
    <row r="55" spans="1:7">
      <c r="A55" s="95">
        <v>2</v>
      </c>
      <c r="B55" s="306" t="s">
        <v>224</v>
      </c>
      <c r="C55" s="6">
        <v>25445</v>
      </c>
      <c r="D55" s="9">
        <v>20258</v>
      </c>
      <c r="E55" s="41">
        <v>101.1</v>
      </c>
      <c r="F55" s="41">
        <f t="shared" si="1"/>
        <v>125.6046993780235</v>
      </c>
      <c r="G55" s="96"/>
    </row>
    <row r="56" spans="1:7">
      <c r="A56" s="95">
        <v>3</v>
      </c>
      <c r="B56" s="306" t="s">
        <v>88</v>
      </c>
      <c r="C56" s="6">
        <v>23767</v>
      </c>
      <c r="D56" s="9">
        <v>29329</v>
      </c>
      <c r="E56" s="471">
        <v>101.1</v>
      </c>
      <c r="F56" s="41">
        <f t="shared" si="1"/>
        <v>81.035834839237623</v>
      </c>
      <c r="G56" s="96"/>
    </row>
    <row r="57" spans="1:7">
      <c r="A57" s="95">
        <v>4</v>
      </c>
      <c r="B57" s="306" t="s">
        <v>216</v>
      </c>
      <c r="C57" s="6">
        <v>20633</v>
      </c>
      <c r="D57" s="6">
        <v>21779</v>
      </c>
      <c r="E57" s="41">
        <v>112.4</v>
      </c>
      <c r="F57" s="41">
        <f t="shared" si="1"/>
        <v>94.738050415537899</v>
      </c>
      <c r="G57" s="96"/>
    </row>
    <row r="58" spans="1:7">
      <c r="A58" s="95">
        <v>5</v>
      </c>
      <c r="B58" s="306" t="s">
        <v>109</v>
      </c>
      <c r="C58" s="6">
        <v>16329</v>
      </c>
      <c r="D58" s="9">
        <v>14766</v>
      </c>
      <c r="E58" s="41">
        <v>104.6</v>
      </c>
      <c r="F58" s="41">
        <f t="shared" si="1"/>
        <v>110.58512799674929</v>
      </c>
      <c r="G58" s="96"/>
    </row>
    <row r="59" spans="1:7">
      <c r="A59" s="95">
        <v>6</v>
      </c>
      <c r="B59" s="306" t="s">
        <v>111</v>
      </c>
      <c r="C59" s="6">
        <v>15431</v>
      </c>
      <c r="D59" s="9">
        <v>12143</v>
      </c>
      <c r="E59" s="41">
        <v>95.6</v>
      </c>
      <c r="F59" s="41">
        <f t="shared" si="1"/>
        <v>127.07732850201762</v>
      </c>
      <c r="G59" s="96"/>
    </row>
    <row r="60" spans="1:7">
      <c r="A60" s="95">
        <v>7</v>
      </c>
      <c r="B60" s="306" t="s">
        <v>115</v>
      </c>
      <c r="C60" s="6">
        <v>13062</v>
      </c>
      <c r="D60" s="9">
        <v>10557</v>
      </c>
      <c r="E60" s="41">
        <v>103.7</v>
      </c>
      <c r="F60" s="41">
        <f t="shared" si="1"/>
        <v>123.72833191247514</v>
      </c>
      <c r="G60" s="96"/>
    </row>
    <row r="61" spans="1:7">
      <c r="A61" s="95">
        <v>8</v>
      </c>
      <c r="B61" s="306" t="s">
        <v>85</v>
      </c>
      <c r="C61" s="6">
        <v>12486</v>
      </c>
      <c r="D61" s="9">
        <v>14665</v>
      </c>
      <c r="E61" s="41">
        <v>111.5</v>
      </c>
      <c r="F61" s="41">
        <f t="shared" si="1"/>
        <v>85.141493351517212</v>
      </c>
      <c r="G61" s="96"/>
    </row>
    <row r="62" spans="1:7">
      <c r="A62" s="95">
        <v>9</v>
      </c>
      <c r="B62" s="306" t="s">
        <v>232</v>
      </c>
      <c r="C62" s="111">
        <v>10813</v>
      </c>
      <c r="D62" s="101">
        <v>12236</v>
      </c>
      <c r="E62" s="102">
        <v>156.80000000000001</v>
      </c>
      <c r="F62" s="41">
        <f t="shared" si="1"/>
        <v>88.370382477933958</v>
      </c>
      <c r="G62" s="96"/>
    </row>
    <row r="63" spans="1:7" ht="14.25" thickBot="1">
      <c r="A63" s="100">
        <v>10</v>
      </c>
      <c r="B63" s="306" t="s">
        <v>157</v>
      </c>
      <c r="C63" s="111">
        <v>10616</v>
      </c>
      <c r="D63" s="101">
        <v>11593</v>
      </c>
      <c r="E63" s="102">
        <v>92.5</v>
      </c>
      <c r="F63" s="102">
        <f t="shared" si="1"/>
        <v>91.572500646942117</v>
      </c>
      <c r="G63" s="104"/>
    </row>
    <row r="64" spans="1:7" ht="14.25" thickBot="1">
      <c r="A64" s="80"/>
      <c r="B64" s="81" t="s">
        <v>62</v>
      </c>
      <c r="C64" s="82">
        <v>236764</v>
      </c>
      <c r="D64" s="82">
        <v>224785</v>
      </c>
      <c r="E64" s="85">
        <v>104</v>
      </c>
      <c r="F64" s="107">
        <f t="shared" si="1"/>
        <v>105.32909224369953</v>
      </c>
      <c r="G64" s="121">
        <v>74.900000000000006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J71" sqref="J71"/>
    </sheetView>
  </sheetViews>
  <sheetFormatPr defaultRowHeight="13.5"/>
  <cols>
    <col min="1" max="1" width="9.375" style="318" customWidth="1"/>
    <col min="2" max="2" width="6.625" style="318" customWidth="1"/>
    <col min="3" max="3" width="6.875" style="318" customWidth="1"/>
    <col min="4" max="4" width="6.125" style="318" customWidth="1"/>
    <col min="5" max="5" width="6.625" style="318" customWidth="1"/>
    <col min="6" max="13" width="6.125" style="318" customWidth="1"/>
    <col min="14" max="14" width="8.625" style="318" customWidth="1"/>
    <col min="15" max="15" width="8.375" style="318" customWidth="1"/>
    <col min="16" max="16" width="5" style="318" customWidth="1"/>
    <col min="17" max="17" width="11.25" style="216" customWidth="1"/>
    <col min="18" max="18" width="12.5" style="318" customWidth="1"/>
    <col min="19" max="26" width="7.625" style="318" customWidth="1"/>
    <col min="27" max="16384" width="9" style="318"/>
  </cols>
  <sheetData>
    <row r="6" spans="1:17">
      <c r="Q6" s="423"/>
    </row>
    <row r="10" spans="1:17">
      <c r="O10" s="279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5" t="s">
        <v>101</v>
      </c>
      <c r="N16" s="287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89">
        <f>SUM(B17:M17)</f>
        <v>894.99999999999989</v>
      </c>
      <c r="O17" s="288">
        <v>92.2</v>
      </c>
      <c r="P17" s="204"/>
      <c r="Q17" s="290"/>
      <c r="R17" s="291"/>
      <c r="S17" s="291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196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89">
        <f>SUM(B18:M18)</f>
        <v>796.8</v>
      </c>
      <c r="O18" s="288">
        <f t="shared" ref="O18:O20" si="0">ROUND(N18/N17*100,1)</f>
        <v>89</v>
      </c>
      <c r="P18" s="204"/>
      <c r="Q18" s="291"/>
      <c r="R18" s="291"/>
      <c r="S18" s="291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199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89">
        <f>SUM(B19:M19)</f>
        <v>797.19999999999993</v>
      </c>
      <c r="O19" s="288">
        <f t="shared" si="0"/>
        <v>100.1</v>
      </c>
      <c r="P19" s="204"/>
      <c r="Q19" s="226"/>
      <c r="R19" s="291"/>
      <c r="S19" s="291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205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89">
        <f>SUM(B20:M20)</f>
        <v>786.30000000000007</v>
      </c>
      <c r="O20" s="288">
        <f t="shared" si="0"/>
        <v>98.6</v>
      </c>
      <c r="P20" s="204"/>
      <c r="Q20" s="226"/>
      <c r="R20" s="291"/>
      <c r="S20" s="291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217</v>
      </c>
      <c r="B21" s="210">
        <v>63.2</v>
      </c>
      <c r="C21" s="210">
        <v>70</v>
      </c>
      <c r="D21" s="210">
        <v>71.900000000000006</v>
      </c>
      <c r="E21" s="210">
        <v>79.599999999999994</v>
      </c>
      <c r="F21" s="210">
        <v>76.7</v>
      </c>
      <c r="G21" s="210">
        <v>86</v>
      </c>
      <c r="H21" s="212">
        <v>86.4</v>
      </c>
      <c r="I21" s="210">
        <v>75.400000000000006</v>
      </c>
      <c r="J21" s="210">
        <v>75.400000000000006</v>
      </c>
      <c r="K21" s="210"/>
      <c r="L21" s="210"/>
      <c r="M21" s="211"/>
      <c r="N21" s="289"/>
      <c r="O21" s="288"/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5" t="s">
        <v>101</v>
      </c>
      <c r="N41" s="287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6">
        <v>88.5</v>
      </c>
      <c r="N42" s="293">
        <f>SUM(B42:M42)/12</f>
        <v>90.725000000000023</v>
      </c>
      <c r="O42" s="288">
        <v>99.1</v>
      </c>
      <c r="P42" s="204"/>
      <c r="Q42" s="393"/>
      <c r="R42" s="393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196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6">
        <v>75.2</v>
      </c>
      <c r="N43" s="293">
        <f>SUM(B43:M43)/12</f>
        <v>86.308333333333337</v>
      </c>
      <c r="O43" s="288">
        <f>ROUND(N43/N42*100,1)</f>
        <v>95.1</v>
      </c>
      <c r="P43" s="204"/>
      <c r="Q43" s="393"/>
      <c r="R43" s="393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199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6">
        <v>79.099999999999994</v>
      </c>
      <c r="N44" s="293">
        <f>SUM(B44:M44)/12</f>
        <v>82.45</v>
      </c>
      <c r="O44" s="288">
        <f t="shared" ref="O44" si="1">ROUND(N44/N43*100,1)</f>
        <v>95.5</v>
      </c>
      <c r="P44" s="204"/>
      <c r="Q44" s="393"/>
      <c r="R44" s="393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205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6">
        <v>75.900000000000006</v>
      </c>
      <c r="N45" s="293">
        <f>SUM(B45:M45)/12</f>
        <v>84.424999999999997</v>
      </c>
      <c r="O45" s="288">
        <v>102.3</v>
      </c>
      <c r="P45" s="204"/>
      <c r="Q45" s="393"/>
      <c r="R45" s="393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217</v>
      </c>
      <c r="B46" s="219">
        <v>81.900000000000006</v>
      </c>
      <c r="C46" s="219">
        <v>83.2</v>
      </c>
      <c r="D46" s="219">
        <v>80.2</v>
      </c>
      <c r="E46" s="219">
        <v>83.3</v>
      </c>
      <c r="F46" s="219">
        <v>82.7</v>
      </c>
      <c r="G46" s="219">
        <v>84.9</v>
      </c>
      <c r="H46" s="219">
        <v>86.3</v>
      </c>
      <c r="I46" s="219">
        <v>86</v>
      </c>
      <c r="J46" s="219">
        <v>84.8</v>
      </c>
      <c r="K46" s="219"/>
      <c r="L46" s="219"/>
      <c r="M46" s="286"/>
      <c r="N46" s="293"/>
      <c r="O46" s="288"/>
      <c r="P46" s="204"/>
      <c r="Q46" s="393"/>
      <c r="R46" s="393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5" t="s">
        <v>101</v>
      </c>
      <c r="N65" s="287" t="s">
        <v>151</v>
      </c>
      <c r="O65" s="397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2">
        <f>SUM(B66:M66)/12</f>
        <v>82.05</v>
      </c>
      <c r="O66" s="396">
        <v>92.8</v>
      </c>
      <c r="P66" s="23"/>
      <c r="Q66" s="395"/>
      <c r="R66" s="395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196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2">
        <f>SUM(B67:M67)/12</f>
        <v>77.149999999999991</v>
      </c>
      <c r="O67" s="396">
        <f>ROUND(N67/N66*100,1)</f>
        <v>94</v>
      </c>
      <c r="P67" s="23"/>
      <c r="Q67" s="495"/>
      <c r="R67" s="495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199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2">
        <f>SUM(B68:M68)/12</f>
        <v>80.474999999999994</v>
      </c>
      <c r="O68" s="396">
        <f t="shared" ref="O68" si="2">ROUND(N68/N67*100,1)</f>
        <v>104.3</v>
      </c>
      <c r="P68" s="23"/>
      <c r="Q68" s="495"/>
      <c r="R68" s="495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205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2">
        <f>SUM(B69:M69)/12</f>
        <v>77.633333333333326</v>
      </c>
      <c r="O69" s="396">
        <v>96.4</v>
      </c>
      <c r="P69" s="23"/>
      <c r="Q69" s="495"/>
      <c r="R69" s="495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10">
        <v>76.3</v>
      </c>
      <c r="C70" s="210">
        <v>84</v>
      </c>
      <c r="D70" s="210">
        <v>89.9</v>
      </c>
      <c r="E70" s="210">
        <v>95.5</v>
      </c>
      <c r="F70" s="210">
        <v>92.8</v>
      </c>
      <c r="G70" s="210">
        <v>101.3</v>
      </c>
      <c r="H70" s="210">
        <v>100.1</v>
      </c>
      <c r="I70" s="210">
        <v>87.6</v>
      </c>
      <c r="J70" s="210">
        <v>89</v>
      </c>
      <c r="K70" s="210"/>
      <c r="L70" s="210"/>
      <c r="M70" s="211"/>
      <c r="N70" s="292"/>
      <c r="O70" s="396"/>
      <c r="P70" s="23"/>
      <c r="Q70" s="225"/>
      <c r="R70" s="496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topLeftCell="A37" workbookViewId="0">
      <selection activeCell="Q57" sqref="Q57"/>
    </sheetView>
  </sheetViews>
  <sheetFormatPr defaultRowHeight="13.5"/>
  <cols>
    <col min="1" max="1" width="7.625" style="318" customWidth="1"/>
    <col min="2" max="7" width="6.125" style="318" customWidth="1"/>
    <col min="8" max="8" width="6.25" style="318" customWidth="1"/>
    <col min="9" max="10" width="6.125" style="318" customWidth="1"/>
    <col min="11" max="11" width="6.125" style="1" customWidth="1"/>
    <col min="12" max="13" width="6.125" style="318" customWidth="1"/>
    <col min="14" max="16" width="7.625" style="318" customWidth="1"/>
    <col min="17" max="17" width="8.375" style="318" customWidth="1"/>
    <col min="18" max="18" width="10.125" style="318" customWidth="1"/>
    <col min="19" max="23" width="7.625" style="318" customWidth="1"/>
    <col min="24" max="24" width="7.625" style="217" customWidth="1"/>
    <col min="25" max="26" width="7.625" style="318" customWidth="1"/>
    <col min="27" max="16384" width="9" style="318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7" t="s">
        <v>150</v>
      </c>
      <c r="O18" s="287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3">
        <f>SUM(B19:M19)</f>
        <v>155.69999999999999</v>
      </c>
      <c r="O19" s="293">
        <v>98.7</v>
      </c>
      <c r="Q19" s="295"/>
      <c r="R19" s="295"/>
    </row>
    <row r="20" spans="1:18" ht="11.1" customHeight="1">
      <c r="A20" s="10" t="s">
        <v>196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3">
        <f>SUM(B20:M20)</f>
        <v>165.8</v>
      </c>
      <c r="O20" s="293">
        <f>ROUND(N20/N19*100,1)</f>
        <v>106.5</v>
      </c>
      <c r="Q20" s="295"/>
      <c r="R20" s="295"/>
    </row>
    <row r="21" spans="1:18" ht="11.1" customHeight="1">
      <c r="A21" s="10" t="s">
        <v>199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3">
        <f>SUM(B21:M21)</f>
        <v>162.9</v>
      </c>
      <c r="O21" s="293">
        <f t="shared" ref="O21:O22" si="0">ROUND(N21/N20*100,1)</f>
        <v>98.3</v>
      </c>
      <c r="Q21" s="295"/>
      <c r="R21" s="295"/>
    </row>
    <row r="22" spans="1:18" ht="11.1" customHeight="1">
      <c r="A22" s="10" t="s">
        <v>205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3">
        <f>SUM(B22:M22)</f>
        <v>158.5</v>
      </c>
      <c r="O22" s="293">
        <f t="shared" si="0"/>
        <v>97.3</v>
      </c>
      <c r="Q22" s="295"/>
      <c r="R22" s="295"/>
    </row>
    <row r="23" spans="1:18" ht="11.1" customHeight="1">
      <c r="A23" s="10" t="s">
        <v>217</v>
      </c>
      <c r="B23" s="219">
        <v>12.8</v>
      </c>
      <c r="C23" s="219">
        <v>13.9</v>
      </c>
      <c r="D23" s="219">
        <v>14.7</v>
      </c>
      <c r="E23" s="219">
        <v>15.6</v>
      </c>
      <c r="F23" s="219">
        <v>16.100000000000001</v>
      </c>
      <c r="G23" s="219">
        <v>15.1</v>
      </c>
      <c r="H23" s="219">
        <v>14.4</v>
      </c>
      <c r="I23" s="219">
        <v>14.6</v>
      </c>
      <c r="J23" s="219">
        <v>15.2</v>
      </c>
      <c r="K23" s="219"/>
      <c r="L23" s="219"/>
      <c r="M23" s="219"/>
      <c r="N23" s="293"/>
      <c r="O23" s="293"/>
    </row>
    <row r="24" spans="1:18" ht="9.75" customHeight="1">
      <c r="J24" s="47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7" t="s">
        <v>151</v>
      </c>
      <c r="O42" s="287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3">
        <f>SUM(B43:M43)/12</f>
        <v>21.466666666666669</v>
      </c>
      <c r="O43" s="293">
        <v>86.2</v>
      </c>
      <c r="P43" s="222"/>
      <c r="Q43" s="296"/>
      <c r="R43" s="296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196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3">
        <f>SUM(B44:M44)/12</f>
        <v>23.05</v>
      </c>
      <c r="O44" s="293">
        <f>ROUND(N44/N43*100,1)</f>
        <v>107.4</v>
      </c>
      <c r="P44" s="222"/>
      <c r="Q44" s="296"/>
      <c r="R44" s="296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199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3">
        <f>SUM(B45:M45)/12</f>
        <v>23.758333333333336</v>
      </c>
      <c r="O45" s="293">
        <f t="shared" ref="O45:O46" si="1">ROUND(N45/N44*100,1)</f>
        <v>103.1</v>
      </c>
      <c r="P45" s="222"/>
      <c r="Q45" s="296"/>
      <c r="R45" s="296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205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3">
        <f>SUM(B46:M46)/12</f>
        <v>23.383333333333336</v>
      </c>
      <c r="O46" s="293">
        <f t="shared" si="1"/>
        <v>98.4</v>
      </c>
      <c r="P46" s="222"/>
      <c r="Q46" s="296"/>
      <c r="R46" s="296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9">
        <v>21.8</v>
      </c>
      <c r="C47" s="219">
        <v>23</v>
      </c>
      <c r="D47" s="219">
        <v>22.8</v>
      </c>
      <c r="E47" s="219">
        <v>23.1</v>
      </c>
      <c r="F47" s="219">
        <v>23.5</v>
      </c>
      <c r="G47" s="219">
        <v>24.2</v>
      </c>
      <c r="H47" s="219">
        <v>22.7</v>
      </c>
      <c r="I47" s="219">
        <v>23</v>
      </c>
      <c r="J47" s="219">
        <v>22.9</v>
      </c>
      <c r="K47" s="219"/>
      <c r="L47" s="219"/>
      <c r="M47" s="219"/>
      <c r="N47" s="293"/>
      <c r="O47" s="293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7" t="s">
        <v>151</v>
      </c>
      <c r="O70" s="287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2">
        <f>SUM(B71:M71)/12</f>
        <v>60.750000000000007</v>
      </c>
      <c r="O71" s="293">
        <v>114.5</v>
      </c>
      <c r="P71" s="57"/>
      <c r="Q71" s="394"/>
      <c r="R71" s="394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196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2">
        <f>SUM(B72:M72)/12</f>
        <v>59.966666666666669</v>
      </c>
      <c r="O72" s="293">
        <f t="shared" ref="O72:O73" si="2">ROUND(N72/N71*100,1)</f>
        <v>98.7</v>
      </c>
      <c r="P72" s="57"/>
      <c r="Q72" s="394"/>
      <c r="R72" s="394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199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2">
        <f>SUM(B73:M73)/12</f>
        <v>56.833333333333336</v>
      </c>
      <c r="O73" s="293">
        <f t="shared" si="2"/>
        <v>94.8</v>
      </c>
      <c r="Q73" s="398"/>
      <c r="R73" s="398"/>
    </row>
    <row r="74" spans="1:26" ht="11.1" customHeight="1">
      <c r="A74" s="10" t="s">
        <v>205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2">
        <f>SUM(B74:M74)/12</f>
        <v>57.04999999999999</v>
      </c>
      <c r="O74" s="293">
        <v>100.5</v>
      </c>
      <c r="Q74" s="398"/>
      <c r="R74" s="398"/>
    </row>
    <row r="75" spans="1:26" ht="11.1" customHeight="1">
      <c r="A75" s="10" t="s">
        <v>217</v>
      </c>
      <c r="B75" s="210">
        <v>57.9</v>
      </c>
      <c r="C75" s="210">
        <v>59.2</v>
      </c>
      <c r="D75" s="210">
        <v>64.3</v>
      </c>
      <c r="E75" s="210">
        <v>67.400000000000006</v>
      </c>
      <c r="F75" s="210">
        <v>68.5</v>
      </c>
      <c r="G75" s="210">
        <v>61.6</v>
      </c>
      <c r="H75" s="210">
        <v>64.7</v>
      </c>
      <c r="I75" s="210">
        <v>63.2</v>
      </c>
      <c r="J75" s="210">
        <v>66.5</v>
      </c>
      <c r="K75" s="210"/>
      <c r="L75" s="210"/>
      <c r="M75" s="210"/>
      <c r="N75" s="292"/>
      <c r="O75" s="293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J89" sqref="J89"/>
    </sheetView>
  </sheetViews>
  <sheetFormatPr defaultColWidth="7.625" defaultRowHeight="9.9499999999999993" customHeight="1"/>
  <cols>
    <col min="1" max="1" width="7.625" style="318" customWidth="1"/>
    <col min="2" max="13" width="6.125" style="318" customWidth="1"/>
    <col min="14" max="16384" width="7.625" style="318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3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196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3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199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3">
        <f>SUM(B27:M27)</f>
        <v>207.8</v>
      </c>
      <c r="O27" s="212">
        <f t="shared" ref="O27:O28" si="0">ROUND(N27/N26*100,1)</f>
        <v>98.8</v>
      </c>
      <c r="Q27" s="21"/>
      <c r="R27" s="21"/>
      <c r="AA27" s="1"/>
    </row>
    <row r="28" spans="1:27" ht="11.1" customHeight="1">
      <c r="A28" s="10" t="s">
        <v>205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3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217</v>
      </c>
      <c r="B29" s="219">
        <v>16.899999999999999</v>
      </c>
      <c r="C29" s="219">
        <v>14.7</v>
      </c>
      <c r="D29" s="219">
        <v>19.899999999999999</v>
      </c>
      <c r="E29" s="219">
        <v>20</v>
      </c>
      <c r="F29" s="219">
        <v>23.4</v>
      </c>
      <c r="G29" s="219">
        <v>19.3</v>
      </c>
      <c r="H29" s="219">
        <v>19.5</v>
      </c>
      <c r="I29" s="219">
        <v>17.8</v>
      </c>
      <c r="J29" s="219">
        <v>19</v>
      </c>
      <c r="K29" s="219"/>
      <c r="L29" s="219"/>
      <c r="M29" s="219"/>
      <c r="N29" s="293"/>
      <c r="O29" s="212"/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3">
        <f t="shared" ref="N54:N56" si="1">SUM(B54:M54)/12</f>
        <v>30.583333333333332</v>
      </c>
      <c r="O54" s="401">
        <v>93.2</v>
      </c>
      <c r="P54" s="222"/>
      <c r="Q54" s="399"/>
      <c r="R54" s="399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196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3">
        <f t="shared" si="1"/>
        <v>33.25</v>
      </c>
      <c r="O55" s="401">
        <f>ROUND(N55/N54*100,1)</f>
        <v>108.7</v>
      </c>
      <c r="P55" s="222"/>
      <c r="Q55" s="399"/>
      <c r="R55" s="399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199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3">
        <f t="shared" si="1"/>
        <v>34.033333333333331</v>
      </c>
      <c r="O56" s="401">
        <f t="shared" ref="O56" si="2">ROUND(N56/N55*100,1)</f>
        <v>102.4</v>
      </c>
      <c r="P56" s="222"/>
      <c r="Q56" s="399"/>
      <c r="R56" s="399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205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3">
        <f>SUM(B57:M57)/12</f>
        <v>38.85</v>
      </c>
      <c r="O57" s="401">
        <v>114.4</v>
      </c>
      <c r="P57" s="222"/>
      <c r="Q57" s="399"/>
      <c r="R57" s="399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9">
        <v>38</v>
      </c>
      <c r="C58" s="219">
        <v>35.700000000000003</v>
      </c>
      <c r="D58" s="219">
        <v>37</v>
      </c>
      <c r="E58" s="219">
        <v>36.799999999999997</v>
      </c>
      <c r="F58" s="219">
        <v>39.200000000000003</v>
      </c>
      <c r="G58" s="219">
        <v>38</v>
      </c>
      <c r="H58" s="219">
        <v>35.9</v>
      </c>
      <c r="I58" s="219">
        <v>35.4</v>
      </c>
      <c r="J58" s="219">
        <v>36.700000000000003</v>
      </c>
      <c r="K58" s="219"/>
      <c r="L58" s="219"/>
      <c r="M58" s="219"/>
      <c r="N58" s="293"/>
      <c r="O58" s="401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4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5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2">
        <f t="shared" ref="N84:N87" si="3">SUM(B84:M84)/12</f>
        <v>56.5</v>
      </c>
      <c r="O84" s="401">
        <v>106.9</v>
      </c>
      <c r="Q84" s="400"/>
      <c r="R84" s="400"/>
    </row>
    <row r="85" spans="1:18" s="216" customFormat="1" ht="11.1" customHeight="1">
      <c r="A85" s="10" t="s">
        <v>196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2">
        <f t="shared" si="3"/>
        <v>52.550000000000004</v>
      </c>
      <c r="O85" s="401">
        <f>ROUND(N85/N84*100,1)</f>
        <v>93</v>
      </c>
      <c r="Q85" s="400"/>
      <c r="R85" s="400"/>
    </row>
    <row r="86" spans="1:18" s="216" customFormat="1" ht="11.1" customHeight="1">
      <c r="A86" s="10" t="s">
        <v>199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2">
        <f t="shared" si="3"/>
        <v>50.816666666666663</v>
      </c>
      <c r="O86" s="401">
        <f t="shared" ref="O86" si="4">ROUND(N86/N85*100,1)</f>
        <v>96.7</v>
      </c>
      <c r="Q86" s="400"/>
      <c r="R86" s="400"/>
    </row>
    <row r="87" spans="1:18" s="216" customFormat="1" ht="11.1" customHeight="1">
      <c r="A87" s="10" t="s">
        <v>205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2">
        <f t="shared" si="3"/>
        <v>45.783333333333331</v>
      </c>
      <c r="O87" s="401">
        <v>90.2</v>
      </c>
      <c r="Q87" s="400"/>
      <c r="R87" s="400"/>
    </row>
    <row r="88" spans="1:18" ht="11.1" customHeight="1">
      <c r="A88" s="10" t="s">
        <v>217</v>
      </c>
      <c r="B88" s="210">
        <v>44</v>
      </c>
      <c r="C88" s="210">
        <v>42.9</v>
      </c>
      <c r="D88" s="210">
        <v>52.9</v>
      </c>
      <c r="E88" s="210">
        <v>54.6</v>
      </c>
      <c r="F88" s="210">
        <v>58.6</v>
      </c>
      <c r="G88" s="210">
        <v>51.4</v>
      </c>
      <c r="H88" s="212">
        <v>55.6</v>
      </c>
      <c r="I88" s="210">
        <v>50.5</v>
      </c>
      <c r="J88" s="210">
        <v>50.9</v>
      </c>
      <c r="K88" s="210"/>
      <c r="L88" s="210"/>
      <c r="M88" s="210"/>
      <c r="N88" s="292"/>
      <c r="O88" s="401"/>
      <c r="Q88" s="21"/>
    </row>
    <row r="89" spans="1:18" ht="9.9499999999999993" customHeight="1">
      <c r="O89" s="297"/>
    </row>
    <row r="90" spans="1:18" ht="9.9499999999999993" customHeight="1">
      <c r="G90" s="514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T71" sqref="T71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6" width="7.625" style="318" customWidth="1"/>
    <col min="27" max="16384" width="9" style="318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3">
        <f>SUM(B25:M25)</f>
        <v>451.1</v>
      </c>
      <c r="O25" s="288">
        <v>79.5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196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3">
        <f>SUM(B26:M26)</f>
        <v>473.6</v>
      </c>
      <c r="O26" s="288">
        <f>ROUND(N26/N25*100,1)</f>
        <v>105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199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5">
        <f>SUM(B27:M27)</f>
        <v>463.59999999999997</v>
      </c>
      <c r="O27" s="288">
        <f t="shared" ref="O27:O28" si="0">ROUND(N27/N26*100,1)</f>
        <v>97.9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205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5">
        <f>SUM(B28:M28)</f>
        <v>470.6</v>
      </c>
      <c r="O28" s="288">
        <f t="shared" si="0"/>
        <v>101.5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217</v>
      </c>
      <c r="B29" s="224">
        <v>33.1</v>
      </c>
      <c r="C29" s="224">
        <v>35.1</v>
      </c>
      <c r="D29" s="224">
        <v>41.1</v>
      </c>
      <c r="E29" s="224">
        <v>42.3</v>
      </c>
      <c r="F29" s="224">
        <v>42.9</v>
      </c>
      <c r="G29" s="224">
        <v>48.7</v>
      </c>
      <c r="H29" s="224">
        <v>50.1</v>
      </c>
      <c r="I29" s="224">
        <v>35.4</v>
      </c>
      <c r="J29" s="224">
        <v>35</v>
      </c>
      <c r="K29" s="224"/>
      <c r="L29" s="224"/>
      <c r="M29" s="224"/>
      <c r="N29" s="425"/>
      <c r="O29" s="288"/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3">
        <f>SUM(B54:M54)/12</f>
        <v>29.658333333333335</v>
      </c>
      <c r="O54" s="288">
        <v>84.9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196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3">
        <f>SUM(B55:M55)/12</f>
        <v>32.4</v>
      </c>
      <c r="O55" s="288">
        <f>ROUND(N55/N54*100,1)</f>
        <v>109.2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199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3">
        <f>SUM(B56:M56)/12</f>
        <v>41.383333333333333</v>
      </c>
      <c r="O56" s="288">
        <f t="shared" ref="O56" si="1">ROUND(N56/N55*100,1)</f>
        <v>127.7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205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3">
        <f>SUM(B57:M57)/12</f>
        <v>46.633333333333326</v>
      </c>
      <c r="O57" s="288">
        <v>112.6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4">
        <v>42.4</v>
      </c>
      <c r="C58" s="224">
        <v>42.8</v>
      </c>
      <c r="D58" s="224">
        <v>43.9</v>
      </c>
      <c r="E58" s="224">
        <v>47.3</v>
      </c>
      <c r="F58" s="224">
        <v>50.1</v>
      </c>
      <c r="G58" s="224">
        <v>52.2</v>
      </c>
      <c r="H58" s="224">
        <v>51.2</v>
      </c>
      <c r="I58" s="224">
        <v>49.2</v>
      </c>
      <c r="J58" s="224">
        <v>48.2</v>
      </c>
      <c r="K58" s="224"/>
      <c r="L58" s="224"/>
      <c r="M58" s="224"/>
      <c r="N58" s="293"/>
      <c r="O58" s="288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5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2">
        <f>SUM(B84:M84)/12</f>
        <v>128.86666666666667</v>
      </c>
      <c r="O84" s="212">
        <v>94.6</v>
      </c>
      <c r="P84" s="57"/>
      <c r="Q84" s="394"/>
      <c r="R84" s="394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196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2">
        <f>SUM(B85:M85)/12</f>
        <v>123.80833333333335</v>
      </c>
      <c r="O85" s="212">
        <f>ROUND(N85/N84*100,1)</f>
        <v>96.1</v>
      </c>
      <c r="P85" s="57"/>
      <c r="Q85" s="394"/>
      <c r="R85" s="394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199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2">
        <f>SUM(B86:M86)/12</f>
        <v>93.191666666666663</v>
      </c>
      <c r="O86" s="212">
        <f t="shared" ref="O86" si="2">ROUND(N86/N85*100,1)</f>
        <v>75.3</v>
      </c>
      <c r="P86" s="57"/>
      <c r="Q86" s="394"/>
      <c r="R86" s="394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205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2">
        <f>SUM(B87:M87)/12</f>
        <v>84.041666666666657</v>
      </c>
      <c r="O87" s="212">
        <v>90.1</v>
      </c>
      <c r="P87" s="57"/>
      <c r="Q87" s="394"/>
      <c r="R87" s="394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78</v>
      </c>
      <c r="C88" s="15">
        <v>81.900000000000006</v>
      </c>
      <c r="D88" s="15">
        <v>93.5</v>
      </c>
      <c r="E88" s="15">
        <v>89.1</v>
      </c>
      <c r="F88" s="15">
        <v>85.2</v>
      </c>
      <c r="G88" s="15">
        <v>93.3</v>
      </c>
      <c r="H88" s="15">
        <v>97.7</v>
      </c>
      <c r="I88" s="15">
        <v>72.599999999999994</v>
      </c>
      <c r="J88" s="15">
        <v>73</v>
      </c>
      <c r="K88" s="15"/>
      <c r="L88" s="15"/>
      <c r="M88" s="15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D89" s="506"/>
    </row>
    <row r="90" spans="1:26" s="538" customFormat="1" ht="9.9499999999999993" customHeight="1">
      <c r="D90" s="50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V79" sqref="V79"/>
    </sheetView>
  </sheetViews>
  <sheetFormatPr defaultRowHeight="9.9499999999999993" customHeight="1"/>
  <cols>
    <col min="1" max="1" width="8" style="516" customWidth="1"/>
    <col min="2" max="13" width="6.125" style="516" customWidth="1"/>
    <col min="14" max="26" width="7.625" style="516" customWidth="1"/>
    <col min="27" max="16384" width="9" style="516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3">
        <f>SUM(B25:M25)</f>
        <v>1041.8999999999999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00" t="s">
        <v>196</v>
      </c>
      <c r="B26" s="501">
        <v>74.8</v>
      </c>
      <c r="C26" s="501">
        <v>80</v>
      </c>
      <c r="D26" s="501">
        <v>85.8</v>
      </c>
      <c r="E26" s="501">
        <v>89.3</v>
      </c>
      <c r="F26" s="501">
        <v>92</v>
      </c>
      <c r="G26" s="501">
        <v>92.3</v>
      </c>
      <c r="H26" s="501">
        <v>93.1</v>
      </c>
      <c r="I26" s="501">
        <v>83.1</v>
      </c>
      <c r="J26" s="501">
        <v>74.400000000000006</v>
      </c>
      <c r="K26" s="501">
        <v>84.4</v>
      </c>
      <c r="L26" s="501">
        <v>80.8</v>
      </c>
      <c r="M26" s="501">
        <v>81.400000000000006</v>
      </c>
      <c r="N26" s="502">
        <f>SUM(B26:M26)</f>
        <v>1011.4</v>
      </c>
      <c r="O26" s="503">
        <f>ROUND(N26/N25*100,1)</f>
        <v>97.1</v>
      </c>
      <c r="P26" s="507"/>
      <c r="Q26" s="508"/>
      <c r="R26" s="508"/>
      <c r="S26" s="507"/>
      <c r="T26" s="507"/>
      <c r="U26" s="507"/>
      <c r="V26" s="507"/>
      <c r="W26" s="507"/>
      <c r="X26" s="507"/>
      <c r="Y26" s="507"/>
      <c r="Z26" s="507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00" t="s">
        <v>199</v>
      </c>
      <c r="B27" s="501">
        <v>67.3</v>
      </c>
      <c r="C27" s="501">
        <v>73</v>
      </c>
      <c r="D27" s="501">
        <v>86.4</v>
      </c>
      <c r="E27" s="501">
        <v>89</v>
      </c>
      <c r="F27" s="501">
        <v>74.5</v>
      </c>
      <c r="G27" s="501">
        <v>91.5</v>
      </c>
      <c r="H27" s="501">
        <v>85.7</v>
      </c>
      <c r="I27" s="501">
        <v>83.3</v>
      </c>
      <c r="J27" s="501">
        <v>85</v>
      </c>
      <c r="K27" s="501">
        <v>90.2</v>
      </c>
      <c r="L27" s="501">
        <v>91.7</v>
      </c>
      <c r="M27" s="501">
        <v>82.4</v>
      </c>
      <c r="N27" s="502">
        <f>SUM(B27:M27)</f>
        <v>1000.0000000000001</v>
      </c>
      <c r="O27" s="503">
        <f t="shared" ref="O27:O28" si="0">ROUND(N27/N26*100,1)</f>
        <v>98.9</v>
      </c>
      <c r="P27" s="507"/>
      <c r="Q27" s="508"/>
      <c r="R27" s="508"/>
      <c r="S27" s="507"/>
      <c r="T27" s="507"/>
      <c r="U27" s="507"/>
      <c r="V27" s="507"/>
      <c r="W27" s="507"/>
      <c r="X27" s="507"/>
      <c r="Y27" s="507"/>
      <c r="Z27" s="507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00" t="s">
        <v>205</v>
      </c>
      <c r="B28" s="501">
        <v>65.8</v>
      </c>
      <c r="C28" s="501">
        <v>77.2</v>
      </c>
      <c r="D28" s="501">
        <v>98.6</v>
      </c>
      <c r="E28" s="501">
        <v>102.1</v>
      </c>
      <c r="F28" s="501">
        <v>107.9</v>
      </c>
      <c r="G28" s="501">
        <v>110.2</v>
      </c>
      <c r="H28" s="501">
        <v>110.1</v>
      </c>
      <c r="I28" s="501">
        <v>92.2</v>
      </c>
      <c r="J28" s="501">
        <v>93.8</v>
      </c>
      <c r="K28" s="501">
        <v>96.7</v>
      </c>
      <c r="L28" s="501">
        <v>111.1</v>
      </c>
      <c r="M28" s="501">
        <v>104.1</v>
      </c>
      <c r="N28" s="502">
        <f>SUM(B28:M28)</f>
        <v>1169.8</v>
      </c>
      <c r="O28" s="503">
        <f t="shared" si="0"/>
        <v>117</v>
      </c>
      <c r="P28" s="507"/>
      <c r="Q28" s="508"/>
      <c r="R28" s="508"/>
      <c r="S28" s="507"/>
      <c r="T28" s="507"/>
      <c r="U28" s="507"/>
      <c r="V28" s="507"/>
      <c r="W28" s="507"/>
      <c r="X28" s="507"/>
      <c r="Y28" s="507"/>
      <c r="Z28" s="507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00" t="s">
        <v>217</v>
      </c>
      <c r="B29" s="501">
        <v>86.4</v>
      </c>
      <c r="C29" s="501">
        <v>105.9</v>
      </c>
      <c r="D29" s="501">
        <v>115.8</v>
      </c>
      <c r="E29" s="501">
        <v>124.6</v>
      </c>
      <c r="F29" s="501">
        <v>121.9</v>
      </c>
      <c r="G29" s="501">
        <v>135.4</v>
      </c>
      <c r="H29" s="501">
        <v>137.80000000000001</v>
      </c>
      <c r="I29" s="501">
        <v>127</v>
      </c>
      <c r="J29" s="501">
        <v>126.1</v>
      </c>
      <c r="K29" s="501"/>
      <c r="L29" s="501"/>
      <c r="M29" s="501"/>
      <c r="N29" s="502"/>
      <c r="O29" s="503"/>
      <c r="P29" s="507"/>
      <c r="Q29" s="509"/>
      <c r="R29" s="509"/>
      <c r="S29" s="507"/>
      <c r="T29" s="507"/>
      <c r="U29" s="507"/>
      <c r="V29" s="507"/>
      <c r="W29" s="507"/>
      <c r="X29" s="507"/>
      <c r="Y29" s="507"/>
      <c r="Z29" s="507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1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3" customFormat="1" ht="11.1" customHeight="1">
      <c r="A53" s="510"/>
      <c r="B53" s="511" t="s">
        <v>90</v>
      </c>
      <c r="C53" s="511" t="s">
        <v>91</v>
      </c>
      <c r="D53" s="511" t="s">
        <v>92</v>
      </c>
      <c r="E53" s="511" t="s">
        <v>93</v>
      </c>
      <c r="F53" s="511" t="s">
        <v>94</v>
      </c>
      <c r="G53" s="511" t="s">
        <v>95</v>
      </c>
      <c r="H53" s="511" t="s">
        <v>96</v>
      </c>
      <c r="I53" s="511" t="s">
        <v>97</v>
      </c>
      <c r="J53" s="511" t="s">
        <v>98</v>
      </c>
      <c r="K53" s="511" t="s">
        <v>99</v>
      </c>
      <c r="L53" s="511" t="s">
        <v>100</v>
      </c>
      <c r="M53" s="511" t="s">
        <v>101</v>
      </c>
      <c r="N53" s="512" t="s">
        <v>151</v>
      </c>
      <c r="O53" s="513" t="s">
        <v>153</v>
      </c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506"/>
    </row>
    <row r="54" spans="1:48" s="423" customFormat="1" ht="11.1" customHeight="1">
      <c r="A54" s="500" t="s">
        <v>193</v>
      </c>
      <c r="B54" s="501">
        <v>80</v>
      </c>
      <c r="C54" s="501">
        <v>77.400000000000006</v>
      </c>
      <c r="D54" s="501">
        <v>87.1</v>
      </c>
      <c r="E54" s="501">
        <v>87.4</v>
      </c>
      <c r="F54" s="501">
        <v>96.7</v>
      </c>
      <c r="G54" s="501">
        <v>90.8</v>
      </c>
      <c r="H54" s="501">
        <v>85.8</v>
      </c>
      <c r="I54" s="501">
        <v>84.9</v>
      </c>
      <c r="J54" s="501">
        <v>87</v>
      </c>
      <c r="K54" s="501">
        <v>81.599999999999994</v>
      </c>
      <c r="L54" s="501">
        <v>83.3</v>
      </c>
      <c r="M54" s="501">
        <v>73.3</v>
      </c>
      <c r="N54" s="502">
        <f>SUM(B54:M54)/12</f>
        <v>84.60833333333332</v>
      </c>
      <c r="O54" s="503">
        <v>89.5</v>
      </c>
      <c r="P54" s="504"/>
      <c r="Q54" s="505"/>
      <c r="R54" s="505"/>
      <c r="S54" s="504"/>
      <c r="T54" s="504"/>
      <c r="U54" s="504"/>
      <c r="V54" s="504"/>
      <c r="W54" s="504"/>
      <c r="X54" s="504"/>
      <c r="Y54" s="504"/>
      <c r="Z54" s="504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6"/>
      <c r="AU54" s="506"/>
      <c r="AV54" s="506"/>
    </row>
    <row r="55" spans="1:48" s="423" customFormat="1" ht="11.1" customHeight="1">
      <c r="A55" s="500" t="s">
        <v>196</v>
      </c>
      <c r="B55" s="501">
        <v>80</v>
      </c>
      <c r="C55" s="501">
        <v>84.1</v>
      </c>
      <c r="D55" s="501">
        <v>84.5</v>
      </c>
      <c r="E55" s="501">
        <v>90.6</v>
      </c>
      <c r="F55" s="501">
        <v>100.8</v>
      </c>
      <c r="G55" s="501">
        <v>107.1</v>
      </c>
      <c r="H55" s="501">
        <v>100.5</v>
      </c>
      <c r="I55" s="501">
        <v>87.9</v>
      </c>
      <c r="J55" s="501">
        <v>85</v>
      </c>
      <c r="K55" s="501">
        <v>81.8</v>
      </c>
      <c r="L55" s="501">
        <v>84.8</v>
      </c>
      <c r="M55" s="501">
        <v>80.8</v>
      </c>
      <c r="N55" s="502">
        <f>SUM(B55:M55)/12</f>
        <v>88.99166666666666</v>
      </c>
      <c r="O55" s="503">
        <f t="shared" ref="O55:O57" si="1">ROUND(N55/N54*100,1)</f>
        <v>105.2</v>
      </c>
      <c r="P55" s="504"/>
      <c r="Q55" s="505"/>
      <c r="R55" s="505"/>
      <c r="S55" s="504"/>
      <c r="T55" s="504"/>
      <c r="U55" s="504"/>
      <c r="V55" s="504"/>
      <c r="W55" s="504"/>
      <c r="X55" s="504"/>
      <c r="Y55" s="504"/>
      <c r="Z55" s="504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6"/>
      <c r="AU55" s="506"/>
      <c r="AV55" s="506"/>
    </row>
    <row r="56" spans="1:48" s="423" customFormat="1" ht="11.1" customHeight="1">
      <c r="A56" s="500" t="s">
        <v>199</v>
      </c>
      <c r="B56" s="501">
        <v>87.5</v>
      </c>
      <c r="C56" s="501">
        <v>86</v>
      </c>
      <c r="D56" s="501">
        <v>88.7</v>
      </c>
      <c r="E56" s="501">
        <v>92</v>
      </c>
      <c r="F56" s="501">
        <v>87.1</v>
      </c>
      <c r="G56" s="501">
        <v>88.8</v>
      </c>
      <c r="H56" s="501">
        <v>85.6</v>
      </c>
      <c r="I56" s="501">
        <v>85.8</v>
      </c>
      <c r="J56" s="501">
        <v>84.5</v>
      </c>
      <c r="K56" s="501">
        <v>89.5</v>
      </c>
      <c r="L56" s="501">
        <v>92.2</v>
      </c>
      <c r="M56" s="501">
        <v>85.7</v>
      </c>
      <c r="N56" s="502">
        <f>SUM(B56:M56)/12</f>
        <v>87.783333333333317</v>
      </c>
      <c r="O56" s="503">
        <f t="shared" si="1"/>
        <v>98.6</v>
      </c>
      <c r="P56" s="504"/>
      <c r="Q56" s="505"/>
      <c r="R56" s="505"/>
      <c r="S56" s="504"/>
      <c r="T56" s="504"/>
      <c r="U56" s="504"/>
      <c r="V56" s="504"/>
      <c r="W56" s="504"/>
      <c r="X56" s="504"/>
      <c r="Y56" s="504"/>
      <c r="Z56" s="504"/>
      <c r="AA56" s="506"/>
    </row>
    <row r="57" spans="1:48" s="423" customFormat="1" ht="11.1" customHeight="1">
      <c r="A57" s="500" t="s">
        <v>205</v>
      </c>
      <c r="B57" s="501">
        <v>84</v>
      </c>
      <c r="C57" s="501">
        <v>84.8</v>
      </c>
      <c r="D57" s="501">
        <v>92.1</v>
      </c>
      <c r="E57" s="501">
        <v>91.6</v>
      </c>
      <c r="F57" s="501">
        <v>101.2</v>
      </c>
      <c r="G57" s="501">
        <v>98.3</v>
      </c>
      <c r="H57" s="501">
        <v>99.7</v>
      </c>
      <c r="I57" s="501">
        <v>93.7</v>
      </c>
      <c r="J57" s="501">
        <v>97.1</v>
      </c>
      <c r="K57" s="501">
        <v>93.4</v>
      </c>
      <c r="L57" s="501">
        <v>102.6</v>
      </c>
      <c r="M57" s="501">
        <v>94.6</v>
      </c>
      <c r="N57" s="502">
        <f>SUM(B57:M57)/12</f>
        <v>94.424999999999997</v>
      </c>
      <c r="O57" s="503">
        <f t="shared" si="1"/>
        <v>107.6</v>
      </c>
      <c r="P57" s="504"/>
      <c r="Q57" s="505"/>
      <c r="R57" s="505"/>
      <c r="S57" s="504"/>
      <c r="T57" s="504"/>
      <c r="U57" s="504"/>
      <c r="V57" s="504"/>
      <c r="W57" s="504"/>
      <c r="X57" s="504"/>
      <c r="Y57" s="504"/>
      <c r="Z57" s="504"/>
      <c r="AA57" s="506"/>
    </row>
    <row r="58" spans="1:48" s="216" customFormat="1" ht="11.1" customHeight="1">
      <c r="A58" s="10" t="s">
        <v>217</v>
      </c>
      <c r="B58" s="219">
        <v>92.5</v>
      </c>
      <c r="C58" s="219">
        <v>102.9</v>
      </c>
      <c r="D58" s="219">
        <v>99.4</v>
      </c>
      <c r="E58" s="219">
        <v>109.4</v>
      </c>
      <c r="F58" s="219">
        <v>112.9</v>
      </c>
      <c r="G58" s="219">
        <v>124.7</v>
      </c>
      <c r="H58" s="219">
        <v>123</v>
      </c>
      <c r="I58" s="219">
        <v>131.30000000000001</v>
      </c>
      <c r="J58" s="219">
        <v>130.1</v>
      </c>
      <c r="K58" s="219"/>
      <c r="L58" s="219"/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2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2"/>
        <v>94.941666666666663</v>
      </c>
      <c r="O85" s="298">
        <f t="shared" ref="O85:O87" si="3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2"/>
        <v>94.866666666666674</v>
      </c>
      <c r="O86" s="298">
        <f t="shared" si="3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2"/>
        <v>102.89999999999999</v>
      </c>
      <c r="O87" s="298">
        <f t="shared" si="3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>
        <v>97</v>
      </c>
      <c r="K88" s="212"/>
      <c r="L88" s="212"/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8:BC89"/>
  <sheetViews>
    <sheetView workbookViewId="0">
      <selection activeCell="U8" sqref="U8"/>
    </sheetView>
  </sheetViews>
  <sheetFormatPr defaultRowHeight="9.9499999999999993" customHeight="1"/>
  <cols>
    <col min="1" max="1" width="8" style="515" customWidth="1"/>
    <col min="2" max="13" width="6.125" style="515" customWidth="1"/>
    <col min="14" max="26" width="7.625" style="515" customWidth="1"/>
    <col min="27" max="16384" width="9" style="515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3">
        <f>SUM(B25:M25)</f>
        <v>104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196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3">
        <f>SUM(B26:M26)</f>
        <v>101</v>
      </c>
      <c r="O26" s="288">
        <f>ROUND(N26/N25*100,1)</f>
        <v>97.1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199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5">
        <f>SUM(B27:M27)</f>
        <v>99.9</v>
      </c>
      <c r="O27" s="288">
        <f t="shared" ref="O27:O28" si="0">ROUND(N27/N26*100,1)</f>
        <v>98.9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205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3">
        <f>SUM(B28:M28)</f>
        <v>117.00000000000001</v>
      </c>
      <c r="O28" s="288">
        <f t="shared" si="0"/>
        <v>117.1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217</v>
      </c>
      <c r="B29" s="219">
        <v>8.6</v>
      </c>
      <c r="C29" s="219">
        <v>10.6</v>
      </c>
      <c r="D29" s="219">
        <v>11.6</v>
      </c>
      <c r="E29" s="219">
        <v>12.5</v>
      </c>
      <c r="F29" s="219">
        <v>12.2</v>
      </c>
      <c r="G29" s="219">
        <v>13.5</v>
      </c>
      <c r="H29" s="219">
        <v>13.8</v>
      </c>
      <c r="I29" s="219">
        <v>12.7</v>
      </c>
      <c r="J29" s="219">
        <v>12.6</v>
      </c>
      <c r="K29" s="219"/>
      <c r="L29" s="219"/>
      <c r="M29" s="219"/>
      <c r="N29" s="293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1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7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3">
        <f>SUM(B54:M54)/12</f>
        <v>8.4583333333333339</v>
      </c>
      <c r="O54" s="288">
        <v>89.5</v>
      </c>
      <c r="P54" s="226"/>
      <c r="Q54" s="393"/>
      <c r="R54" s="393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196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3">
        <f>SUM(B55:M55)/12</f>
        <v>8.9166666666666661</v>
      </c>
      <c r="O55" s="288">
        <v>104.7</v>
      </c>
      <c r="P55" s="226"/>
      <c r="Q55" s="393"/>
      <c r="R55" s="393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199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3">
        <f>SUM(B56:M56)/12</f>
        <v>8.7833333333333332</v>
      </c>
      <c r="O56" s="288">
        <v>98.9</v>
      </c>
      <c r="P56" s="226"/>
      <c r="Q56" s="393"/>
      <c r="R56" s="393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205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3">
        <f>SUM(B57:M57)/12</f>
        <v>9.4500000000000011</v>
      </c>
      <c r="O57" s="288">
        <v>108</v>
      </c>
      <c r="P57" s="226"/>
      <c r="Q57" s="393"/>
      <c r="R57" s="393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217</v>
      </c>
      <c r="B58" s="219">
        <v>9.3000000000000007</v>
      </c>
      <c r="C58" s="219">
        <v>10.3</v>
      </c>
      <c r="D58" s="219">
        <v>9.9</v>
      </c>
      <c r="E58" s="219">
        <v>10.9</v>
      </c>
      <c r="F58" s="219">
        <v>11.3</v>
      </c>
      <c r="G58" s="219">
        <v>12.5</v>
      </c>
      <c r="H58" s="219">
        <v>12.3</v>
      </c>
      <c r="I58" s="219">
        <v>13.1</v>
      </c>
      <c r="J58" s="219">
        <v>13</v>
      </c>
      <c r="K58" s="219"/>
      <c r="L58" s="219"/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1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1"/>
        <v>94.941666666666663</v>
      </c>
      <c r="O85" s="298">
        <f t="shared" ref="O85:O87" si="2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1"/>
        <v>94.866666666666674</v>
      </c>
      <c r="O86" s="298">
        <f t="shared" si="2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1"/>
        <v>102.89999999999999</v>
      </c>
      <c r="O87" s="298">
        <f t="shared" si="2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>
        <v>97</v>
      </c>
      <c r="K88" s="212"/>
      <c r="L88" s="212"/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74" sqref="R74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7" width="7.625" style="318" customWidth="1"/>
    <col min="28" max="16384" width="9" style="318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19"/>
      <c r="O14" s="319"/>
    </row>
    <row r="17" spans="1:48" ht="9.9499999999999993" customHeight="1">
      <c r="O17" s="319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19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19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3">
        <v>15.2</v>
      </c>
      <c r="N25" s="293">
        <f>SUM(B25:M25)</f>
        <v>179.29999999999995</v>
      </c>
      <c r="O25" s="288">
        <v>96.9</v>
      </c>
      <c r="P25" s="222"/>
      <c r="Q25" s="393"/>
      <c r="R25" s="393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196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3">
        <v>14.9</v>
      </c>
      <c r="N26" s="293">
        <f>SUM(B26:M26)</f>
        <v>189.99999999999997</v>
      </c>
      <c r="O26" s="288">
        <f>SUM(N26/N25)*100</f>
        <v>105.96765197992192</v>
      </c>
      <c r="P26" s="222"/>
      <c r="Q26" s="393"/>
      <c r="R26" s="393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199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3">
        <v>15.1</v>
      </c>
      <c r="N27" s="396">
        <f>SUM(B27:M27)</f>
        <v>181.09999999999997</v>
      </c>
      <c r="O27" s="288">
        <f>SUM(N27/N26)*100</f>
        <v>95.315789473684205</v>
      </c>
      <c r="P27" s="222"/>
      <c r="Q27" s="393"/>
      <c r="R27" s="393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205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3">
        <v>14.8</v>
      </c>
      <c r="N28" s="396">
        <f>SUM(B28:M28)</f>
        <v>175.50000000000003</v>
      </c>
      <c r="O28" s="288">
        <f>SUM(N28/N27)*100</f>
        <v>96.907785753727254</v>
      </c>
      <c r="P28" s="222"/>
      <c r="Q28" s="393"/>
      <c r="R28" s="393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9">
        <v>14.1</v>
      </c>
      <c r="C29" s="219">
        <v>14.9</v>
      </c>
      <c r="D29" s="219">
        <v>16.399999999999999</v>
      </c>
      <c r="E29" s="219">
        <v>16.100000000000001</v>
      </c>
      <c r="F29" s="219">
        <v>15.5</v>
      </c>
      <c r="G29" s="219">
        <v>16.8</v>
      </c>
      <c r="H29" s="219">
        <v>16.100000000000001</v>
      </c>
      <c r="I29" s="219">
        <v>15</v>
      </c>
      <c r="J29" s="219">
        <v>17.8</v>
      </c>
      <c r="K29" s="219"/>
      <c r="L29" s="219"/>
      <c r="M29" s="463"/>
      <c r="N29" s="396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9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3">
        <f t="shared" ref="N54:N57" si="0">SUM(B54:M54)/12</f>
        <v>23.216666666666669</v>
      </c>
      <c r="O54" s="288">
        <v>92.1</v>
      </c>
      <c r="P54" s="222"/>
      <c r="Q54" s="404"/>
      <c r="R54" s="404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196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3">
        <f t="shared" si="0"/>
        <v>22.483333333333334</v>
      </c>
      <c r="O55" s="288">
        <v>97</v>
      </c>
      <c r="P55" s="222"/>
      <c r="Q55" s="404"/>
      <c r="R55" s="404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199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3">
        <f t="shared" si="0"/>
        <v>21.733333333333334</v>
      </c>
      <c r="O56" s="288">
        <v>96.4</v>
      </c>
      <c r="P56" s="222"/>
      <c r="Q56" s="404"/>
      <c r="R56" s="404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205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3">
        <f t="shared" si="0"/>
        <v>22.141666666666666</v>
      </c>
      <c r="O57" s="288">
        <v>101.8</v>
      </c>
      <c r="P57" s="222"/>
      <c r="Q57" s="404"/>
      <c r="R57" s="404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9">
        <v>22.9</v>
      </c>
      <c r="C58" s="219">
        <v>22.8</v>
      </c>
      <c r="D58" s="219">
        <v>23.1</v>
      </c>
      <c r="E58" s="219">
        <v>23.2</v>
      </c>
      <c r="F58" s="219">
        <v>23</v>
      </c>
      <c r="G58" s="219">
        <v>23.1</v>
      </c>
      <c r="H58" s="219">
        <v>22.7</v>
      </c>
      <c r="I58" s="219">
        <v>22.8</v>
      </c>
      <c r="J58" s="219">
        <v>23.7</v>
      </c>
      <c r="K58" s="219"/>
      <c r="L58" s="219"/>
      <c r="M58" s="219"/>
      <c r="N58" s="293"/>
      <c r="O58" s="288"/>
      <c r="P58" s="222"/>
      <c r="Q58" s="404"/>
      <c r="R58" s="404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2">
        <f t="shared" ref="N84:N87" si="1">SUM(B84:M84)/12</f>
        <v>64.983333333333334</v>
      </c>
      <c r="O84" s="212">
        <v>105.8</v>
      </c>
      <c r="P84" s="57"/>
      <c r="Q84" s="395"/>
      <c r="R84" s="395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196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2">
        <f t="shared" si="1"/>
        <v>70.308333333333337</v>
      </c>
      <c r="O85" s="212">
        <f t="shared" ref="O85:O86" si="2">ROUND(N85/N84*100,1)</f>
        <v>108.2</v>
      </c>
      <c r="P85" s="57"/>
      <c r="Q85" s="395"/>
      <c r="R85" s="395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199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2">
        <f t="shared" si="1"/>
        <v>69.575000000000003</v>
      </c>
      <c r="O86" s="212">
        <f t="shared" si="2"/>
        <v>99</v>
      </c>
      <c r="P86" s="57"/>
      <c r="Q86" s="395"/>
      <c r="R86" s="395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205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2">
        <f t="shared" si="1"/>
        <v>65.933333333333323</v>
      </c>
      <c r="O87" s="212">
        <v>94.7</v>
      </c>
      <c r="P87" s="57"/>
      <c r="Q87" s="395"/>
      <c r="R87" s="395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10">
        <v>61.1</v>
      </c>
      <c r="C88" s="210">
        <v>65.400000000000006</v>
      </c>
      <c r="D88" s="210">
        <v>70.900000000000006</v>
      </c>
      <c r="E88" s="210">
        <v>69.2</v>
      </c>
      <c r="F88" s="210">
        <v>67.3</v>
      </c>
      <c r="G88" s="210">
        <v>72.8</v>
      </c>
      <c r="H88" s="210">
        <v>71.2</v>
      </c>
      <c r="I88" s="210">
        <v>66</v>
      </c>
      <c r="J88" s="210">
        <v>74.900000000000006</v>
      </c>
      <c r="K88" s="210"/>
      <c r="L88" s="210"/>
      <c r="M88" s="210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9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/>
  <cols>
    <col min="1" max="1" width="8.5" style="492" customWidth="1"/>
    <col min="2" max="2" width="13.375" style="492" customWidth="1"/>
    <col min="3" max="16384" width="10.625" style="492"/>
  </cols>
  <sheetData>
    <row r="1" spans="1:13" ht="17.25" customHeight="1">
      <c r="A1" s="552" t="s">
        <v>161</v>
      </c>
      <c r="F1" s="205"/>
      <c r="G1" s="205"/>
      <c r="H1" s="205"/>
    </row>
    <row r="2" spans="1:13">
      <c r="A2" s="546"/>
    </row>
    <row r="3" spans="1:13" ht="17.25">
      <c r="A3" s="546"/>
      <c r="C3" s="205"/>
    </row>
    <row r="4" spans="1:13" ht="17.25">
      <c r="A4" s="546"/>
      <c r="J4" s="205"/>
      <c r="K4" s="205"/>
      <c r="L4" s="205"/>
      <c r="M4" s="205"/>
    </row>
    <row r="5" spans="1:13">
      <c r="A5" s="546"/>
    </row>
    <row r="6" spans="1:13">
      <c r="A6" s="546"/>
    </row>
    <row r="7" spans="1:13">
      <c r="A7" s="546"/>
    </row>
    <row r="8" spans="1:13">
      <c r="A8" s="546"/>
    </row>
    <row r="9" spans="1:13">
      <c r="A9" s="546"/>
    </row>
    <row r="10" spans="1:13">
      <c r="A10" s="546"/>
    </row>
    <row r="11" spans="1:13">
      <c r="A11" s="546"/>
    </row>
    <row r="12" spans="1:13">
      <c r="A12" s="546"/>
    </row>
    <row r="13" spans="1:13">
      <c r="A13" s="546"/>
    </row>
    <row r="14" spans="1:13">
      <c r="A14" s="546"/>
    </row>
    <row r="15" spans="1:13">
      <c r="A15" s="546"/>
    </row>
    <row r="16" spans="1:13">
      <c r="A16" s="546"/>
    </row>
    <row r="17" spans="1:15">
      <c r="A17" s="546"/>
    </row>
    <row r="18" spans="1:15">
      <c r="A18" s="546"/>
    </row>
    <row r="19" spans="1:15">
      <c r="A19" s="546"/>
    </row>
    <row r="20" spans="1:15">
      <c r="A20" s="546"/>
    </row>
    <row r="21" spans="1:15">
      <c r="A21" s="546"/>
    </row>
    <row r="22" spans="1:15">
      <c r="A22" s="546"/>
    </row>
    <row r="23" spans="1:15">
      <c r="A23" s="546"/>
    </row>
    <row r="24" spans="1:15">
      <c r="A24" s="546"/>
    </row>
    <row r="25" spans="1:15">
      <c r="A25" s="546"/>
    </row>
    <row r="26" spans="1:15">
      <c r="A26" s="546"/>
    </row>
    <row r="27" spans="1:15">
      <c r="A27" s="546"/>
    </row>
    <row r="28" spans="1:15">
      <c r="A28" s="546"/>
    </row>
    <row r="29" spans="1:15">
      <c r="A29" s="546"/>
      <c r="O29" s="488"/>
    </row>
    <row r="30" spans="1:15">
      <c r="A30" s="546"/>
    </row>
    <row r="31" spans="1:15">
      <c r="A31" s="546"/>
    </row>
    <row r="32" spans="1:15">
      <c r="A32" s="546"/>
    </row>
    <row r="33" spans="1:15">
      <c r="A33" s="546"/>
    </row>
    <row r="34" spans="1:15">
      <c r="A34" s="546"/>
    </row>
    <row r="35" spans="1:15" s="51" customFormat="1" ht="20.100000000000001" customHeight="1">
      <c r="A35" s="546"/>
      <c r="B35" s="521" t="s">
        <v>223</v>
      </c>
      <c r="C35" s="521" t="s">
        <v>121</v>
      </c>
      <c r="D35" s="521" t="s">
        <v>132</v>
      </c>
      <c r="E35" s="521" t="s">
        <v>136</v>
      </c>
      <c r="F35" s="521" t="s">
        <v>149</v>
      </c>
      <c r="G35" s="521" t="s">
        <v>159</v>
      </c>
      <c r="H35" s="521" t="s">
        <v>191</v>
      </c>
      <c r="I35" s="521" t="s">
        <v>193</v>
      </c>
      <c r="J35" s="522" t="s">
        <v>196</v>
      </c>
      <c r="K35" s="523" t="s">
        <v>199</v>
      </c>
      <c r="L35" s="523" t="s">
        <v>205</v>
      </c>
      <c r="M35" s="524" t="s">
        <v>226</v>
      </c>
      <c r="N35" s="56"/>
      <c r="O35" s="207"/>
    </row>
    <row r="36" spans="1:15" ht="25.5" customHeight="1">
      <c r="A36" s="546"/>
      <c r="B36" s="274" t="s">
        <v>134</v>
      </c>
      <c r="C36" s="388">
        <v>110.6</v>
      </c>
      <c r="D36" s="388">
        <v>116.1</v>
      </c>
      <c r="E36" s="388">
        <v>108.8</v>
      </c>
      <c r="F36" s="388">
        <v>101.6</v>
      </c>
      <c r="G36" s="388">
        <v>107.2</v>
      </c>
      <c r="H36" s="388">
        <v>105</v>
      </c>
      <c r="I36" s="388">
        <v>95.8</v>
      </c>
      <c r="J36" s="388">
        <v>99.5</v>
      </c>
      <c r="K36" s="388">
        <v>100.7</v>
      </c>
      <c r="L36" s="388">
        <v>106.9</v>
      </c>
      <c r="M36" s="388">
        <v>107.5</v>
      </c>
      <c r="N36" s="1"/>
      <c r="O36" s="1"/>
    </row>
    <row r="37" spans="1:15" ht="25.5" customHeight="1">
      <c r="A37" s="546"/>
      <c r="B37" s="273" t="s">
        <v>165</v>
      </c>
      <c r="C37" s="388">
        <v>205.5</v>
      </c>
      <c r="D37" s="388">
        <v>214.4</v>
      </c>
      <c r="E37" s="388">
        <v>218.3</v>
      </c>
      <c r="F37" s="388">
        <v>215.3</v>
      </c>
      <c r="G37" s="388">
        <v>214.8</v>
      </c>
      <c r="H37" s="388">
        <v>215</v>
      </c>
      <c r="I37" s="388">
        <v>220.5</v>
      </c>
      <c r="J37" s="388">
        <v>225.3</v>
      </c>
      <c r="K37" s="388">
        <v>226.3</v>
      </c>
      <c r="L37" s="388">
        <v>228.9</v>
      </c>
      <c r="M37" s="388">
        <v>231.9</v>
      </c>
      <c r="N37" s="1"/>
      <c r="O37" s="1"/>
    </row>
    <row r="38" spans="1:15" ht="24.75" customHeight="1">
      <c r="A38" s="546"/>
      <c r="B38" s="247" t="s">
        <v>164</v>
      </c>
      <c r="C38" s="388">
        <v>177</v>
      </c>
      <c r="D38" s="388">
        <v>176</v>
      </c>
      <c r="E38" s="388">
        <v>176</v>
      </c>
      <c r="F38" s="388">
        <v>174</v>
      </c>
      <c r="G38" s="388">
        <v>174</v>
      </c>
      <c r="H38" s="388">
        <v>174</v>
      </c>
      <c r="I38" s="388">
        <v>173</v>
      </c>
      <c r="J38" s="388">
        <v>171</v>
      </c>
      <c r="K38" s="388">
        <v>171</v>
      </c>
      <c r="L38" s="388">
        <v>171</v>
      </c>
      <c r="M38" s="388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22" sqref="M2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4"/>
      <c r="B1" s="558" t="s">
        <v>227</v>
      </c>
      <c r="C1" s="558"/>
      <c r="D1" s="558"/>
      <c r="E1" s="558"/>
      <c r="F1" s="558"/>
      <c r="G1" s="559" t="s">
        <v>162</v>
      </c>
      <c r="H1" s="559"/>
      <c r="I1" s="559"/>
      <c r="J1" s="317" t="s">
        <v>137</v>
      </c>
      <c r="K1" s="5"/>
      <c r="M1" s="5" t="s">
        <v>211</v>
      </c>
    </row>
    <row r="2" spans="1:15">
      <c r="A2" s="314"/>
      <c r="B2" s="558"/>
      <c r="C2" s="558"/>
      <c r="D2" s="558"/>
      <c r="E2" s="558"/>
      <c r="F2" s="558"/>
      <c r="G2" s="559"/>
      <c r="H2" s="559"/>
      <c r="I2" s="559"/>
      <c r="J2" s="283">
        <v>194864</v>
      </c>
      <c r="K2" s="7" t="s">
        <v>139</v>
      </c>
      <c r="L2" s="283">
        <f t="shared" ref="L2:L7" si="0">SUM(J2)</f>
        <v>194864</v>
      </c>
      <c r="M2" s="480">
        <v>130320</v>
      </c>
    </row>
    <row r="3" spans="1:15">
      <c r="J3" s="283">
        <v>381803</v>
      </c>
      <c r="K3" s="5" t="s">
        <v>140</v>
      </c>
      <c r="L3" s="283">
        <f t="shared" si="0"/>
        <v>381803</v>
      </c>
      <c r="M3" s="480">
        <v>242052</v>
      </c>
    </row>
    <row r="4" spans="1:15">
      <c r="J4" s="283">
        <v>488240</v>
      </c>
      <c r="K4" s="5" t="s">
        <v>127</v>
      </c>
      <c r="L4" s="283">
        <f t="shared" si="0"/>
        <v>488240</v>
      </c>
      <c r="M4" s="480">
        <v>291522</v>
      </c>
    </row>
    <row r="5" spans="1:15">
      <c r="J5" s="283">
        <v>85288</v>
      </c>
      <c r="K5" s="5" t="s">
        <v>105</v>
      </c>
      <c r="L5" s="283">
        <f t="shared" si="0"/>
        <v>85288</v>
      </c>
      <c r="M5" s="480">
        <v>51810</v>
      </c>
    </row>
    <row r="6" spans="1:15">
      <c r="J6" s="283">
        <v>420243</v>
      </c>
      <c r="K6" s="5" t="s">
        <v>125</v>
      </c>
      <c r="L6" s="283">
        <f t="shared" si="0"/>
        <v>420243</v>
      </c>
      <c r="M6" s="480">
        <v>319558</v>
      </c>
    </row>
    <row r="7" spans="1:15">
      <c r="J7" s="283">
        <v>748906</v>
      </c>
      <c r="K7" s="5" t="s">
        <v>128</v>
      </c>
      <c r="L7" s="283">
        <f t="shared" si="0"/>
        <v>748906</v>
      </c>
      <c r="M7" s="480">
        <v>495545</v>
      </c>
    </row>
    <row r="8" spans="1:15">
      <c r="J8" s="283">
        <f>SUM(J2:J7)</f>
        <v>2319344</v>
      </c>
      <c r="K8" s="5" t="s">
        <v>112</v>
      </c>
      <c r="L8" s="60">
        <f>SUM(L2:L7)</f>
        <v>2319344</v>
      </c>
      <c r="M8" s="480">
        <f>SUM(M2:M7)</f>
        <v>1530807</v>
      </c>
    </row>
    <row r="10" spans="1:15">
      <c r="J10" t="s">
        <v>156</v>
      </c>
      <c r="K10" s="5"/>
      <c r="L10" s="5" t="s">
        <v>211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3">
        <f>SUM(M2)</f>
        <v>130320</v>
      </c>
      <c r="M11" s="283">
        <f t="shared" ref="M11:M17" si="1">SUM(N11-L11)</f>
        <v>64544</v>
      </c>
      <c r="N11" s="283">
        <f t="shared" ref="N11:N17" si="2">SUM(L2)</f>
        <v>194864</v>
      </c>
      <c r="O11" s="481">
        <f>SUM(L11/N11)</f>
        <v>0.66877411938582809</v>
      </c>
    </row>
    <row r="12" spans="1:15">
      <c r="K12" s="5" t="s">
        <v>140</v>
      </c>
      <c r="L12" s="283">
        <f t="shared" ref="L12:L17" si="3">SUM(M3)</f>
        <v>242052</v>
      </c>
      <c r="M12" s="283">
        <f t="shared" si="1"/>
        <v>139751</v>
      </c>
      <c r="N12" s="283">
        <f t="shared" si="2"/>
        <v>381803</v>
      </c>
      <c r="O12" s="481">
        <f t="shared" ref="O12:O17" si="4">SUM(L12/N12)</f>
        <v>0.63397092217714368</v>
      </c>
    </row>
    <row r="13" spans="1:15">
      <c r="K13" s="5" t="s">
        <v>127</v>
      </c>
      <c r="L13" s="283">
        <f t="shared" si="3"/>
        <v>291522</v>
      </c>
      <c r="M13" s="283">
        <f t="shared" si="1"/>
        <v>196718</v>
      </c>
      <c r="N13" s="283">
        <f t="shared" si="2"/>
        <v>488240</v>
      </c>
      <c r="O13" s="481">
        <f t="shared" si="4"/>
        <v>0.59708749795182692</v>
      </c>
    </row>
    <row r="14" spans="1:15">
      <c r="K14" s="5" t="s">
        <v>105</v>
      </c>
      <c r="L14" s="283">
        <f t="shared" si="3"/>
        <v>51810</v>
      </c>
      <c r="M14" s="283">
        <f t="shared" si="1"/>
        <v>33478</v>
      </c>
      <c r="N14" s="283">
        <f t="shared" si="2"/>
        <v>85288</v>
      </c>
      <c r="O14" s="481">
        <f t="shared" si="4"/>
        <v>0.60747115655191819</v>
      </c>
    </row>
    <row r="15" spans="1:15">
      <c r="K15" s="5" t="s">
        <v>125</v>
      </c>
      <c r="L15" s="283">
        <f t="shared" si="3"/>
        <v>319558</v>
      </c>
      <c r="M15" s="283">
        <f t="shared" si="1"/>
        <v>100685</v>
      </c>
      <c r="N15" s="283">
        <f t="shared" si="2"/>
        <v>420243</v>
      </c>
      <c r="O15" s="481">
        <f t="shared" si="4"/>
        <v>0.76041242804758202</v>
      </c>
    </row>
    <row r="16" spans="1:15">
      <c r="K16" s="5" t="s">
        <v>128</v>
      </c>
      <c r="L16" s="283">
        <f t="shared" si="3"/>
        <v>495545</v>
      </c>
      <c r="M16" s="283">
        <f t="shared" si="1"/>
        <v>253361</v>
      </c>
      <c r="N16" s="283">
        <f t="shared" si="2"/>
        <v>748906</v>
      </c>
      <c r="O16" s="481">
        <f t="shared" si="4"/>
        <v>0.66169185451845758</v>
      </c>
    </row>
    <row r="17" spans="11:15">
      <c r="K17" s="5" t="s">
        <v>112</v>
      </c>
      <c r="L17" s="283">
        <f t="shared" si="3"/>
        <v>1530807</v>
      </c>
      <c r="M17" s="283">
        <f t="shared" si="1"/>
        <v>788537</v>
      </c>
      <c r="N17" s="283">
        <f t="shared" si="2"/>
        <v>2319344</v>
      </c>
      <c r="O17" s="481">
        <f t="shared" si="4"/>
        <v>0.66001722900958204</v>
      </c>
    </row>
    <row r="52" spans="1:11">
      <c r="K52" s="284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60" t="s">
        <v>137</v>
      </c>
      <c r="D56" s="561"/>
      <c r="E56" s="560" t="s">
        <v>138</v>
      </c>
      <c r="F56" s="561"/>
      <c r="G56" s="564" t="s">
        <v>143</v>
      </c>
      <c r="H56" s="560" t="s">
        <v>144</v>
      </c>
      <c r="I56" s="561"/>
    </row>
    <row r="57" spans="1:11" ht="14.25">
      <c r="A57" s="45" t="s">
        <v>145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146</v>
      </c>
      <c r="B58" s="47"/>
      <c r="C58" s="555" t="s">
        <v>198</v>
      </c>
      <c r="D58" s="554"/>
      <c r="E58" s="556" t="s">
        <v>222</v>
      </c>
      <c r="F58" s="554"/>
      <c r="G58" s="116">
        <v>15.4</v>
      </c>
      <c r="H58" s="48"/>
      <c r="I58" s="49"/>
    </row>
    <row r="59" spans="1:11" ht="19.5" customHeight="1">
      <c r="A59" s="50" t="s">
        <v>147</v>
      </c>
      <c r="B59" s="47"/>
      <c r="C59" s="553" t="s">
        <v>195</v>
      </c>
      <c r="D59" s="554"/>
      <c r="E59" s="556" t="s">
        <v>228</v>
      </c>
      <c r="F59" s="554"/>
      <c r="G59" s="122">
        <v>25.6</v>
      </c>
      <c r="H59" s="48"/>
      <c r="I59" s="49"/>
    </row>
    <row r="60" spans="1:11" ht="20.100000000000001" customHeight="1">
      <c r="A60" s="50" t="s">
        <v>148</v>
      </c>
      <c r="B60" s="47"/>
      <c r="C60" s="556" t="s">
        <v>203</v>
      </c>
      <c r="D60" s="557"/>
      <c r="E60" s="553" t="s">
        <v>229</v>
      </c>
      <c r="F60" s="554"/>
      <c r="G60" s="116">
        <v>78.8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J91" sqref="J91"/>
    </sheetView>
  </sheetViews>
  <sheetFormatPr defaultColWidth="4.75" defaultRowHeight="9.9499999999999993" customHeight="1"/>
  <cols>
    <col min="1" max="1" width="7.625" style="493" customWidth="1"/>
    <col min="2" max="10" width="6.125" style="493" customWidth="1"/>
    <col min="11" max="11" width="6.125" style="1" customWidth="1"/>
    <col min="12" max="13" width="6.125" style="493" customWidth="1"/>
    <col min="14" max="14" width="7.625" style="493" customWidth="1"/>
    <col min="15" max="15" width="7.5" style="493" customWidth="1"/>
    <col min="16" max="34" width="7.625" style="493" customWidth="1"/>
    <col min="35" max="41" width="9.625" style="493" customWidth="1"/>
    <col min="42" max="16384" width="4.75" style="493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89"/>
    </row>
    <row r="14" spans="1:19" ht="9.9499999999999993" customHeight="1">
      <c r="R14" s="225"/>
      <c r="S14" s="389"/>
    </row>
    <row r="15" spans="1:19" ht="9.9499999999999993" customHeight="1">
      <c r="R15" s="225"/>
      <c r="S15" s="389"/>
    </row>
    <row r="16" spans="1:19" ht="9.9499999999999993" customHeight="1">
      <c r="R16" s="225"/>
      <c r="S16" s="389"/>
    </row>
    <row r="17" spans="1:35" ht="9.9499999999999993" customHeight="1">
      <c r="R17" s="225"/>
      <c r="S17" s="389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7" t="s">
        <v>154</v>
      </c>
      <c r="O25" s="213" t="s">
        <v>153</v>
      </c>
      <c r="AI25" s="493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4">
        <v>64.2</v>
      </c>
      <c r="N26" s="425">
        <f>SUM(B26:M26)</f>
        <v>780.80000000000007</v>
      </c>
      <c r="O26" s="212">
        <v>95.8</v>
      </c>
    </row>
    <row r="27" spans="1:35" ht="9.9499999999999993" customHeight="1">
      <c r="A27" s="10" t="s">
        <v>196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4">
        <v>63.6</v>
      </c>
      <c r="N27" s="425">
        <f t="shared" ref="N27:N29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199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4">
        <v>65</v>
      </c>
      <c r="N28" s="425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205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4">
        <v>68.3</v>
      </c>
      <c r="N29" s="425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217</v>
      </c>
      <c r="B30" s="210">
        <v>62</v>
      </c>
      <c r="C30" s="210">
        <v>64.5</v>
      </c>
      <c r="D30" s="212">
        <v>73.8</v>
      </c>
      <c r="E30" s="210">
        <v>76.400000000000006</v>
      </c>
      <c r="F30" s="210">
        <v>79.2</v>
      </c>
      <c r="G30" s="210">
        <v>78.099999999999994</v>
      </c>
      <c r="H30" s="212">
        <v>77.5</v>
      </c>
      <c r="I30" s="210">
        <v>71.099999999999994</v>
      </c>
      <c r="J30" s="210">
        <v>75.7</v>
      </c>
      <c r="K30" s="210"/>
      <c r="L30" s="210"/>
      <c r="M30" s="424"/>
      <c r="N30" s="425"/>
      <c r="O30" s="212"/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7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2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196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2">
        <f t="shared" ref="N57:N59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199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2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205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2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217</v>
      </c>
      <c r="B60" s="210">
        <v>104.4</v>
      </c>
      <c r="C60" s="210">
        <v>104.4</v>
      </c>
      <c r="D60" s="210">
        <v>105.2</v>
      </c>
      <c r="E60" s="210">
        <v>107.2</v>
      </c>
      <c r="F60" s="210">
        <v>110.3</v>
      </c>
      <c r="G60" s="210">
        <v>111.5</v>
      </c>
      <c r="H60" s="210">
        <v>107.4</v>
      </c>
      <c r="I60" s="210">
        <v>107.8</v>
      </c>
      <c r="J60" s="211">
        <v>109.6</v>
      </c>
      <c r="K60" s="210"/>
      <c r="L60" s="210"/>
      <c r="M60" s="211"/>
      <c r="N60" s="292"/>
      <c r="O60" s="212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7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2">
        <f t="shared" ref="N86:N87" si="2">SUM(B86:M86)/12</f>
        <v>68.191666666666663</v>
      </c>
      <c r="O86" s="212">
        <v>105.3</v>
      </c>
      <c r="P86" s="56"/>
      <c r="Q86" s="299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196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2">
        <f t="shared" si="2"/>
        <v>66.466666666666669</v>
      </c>
      <c r="O87" s="212">
        <f t="shared" ref="O87:O88" si="3">SUM(N87/N86)*100</f>
        <v>97.470365391665652</v>
      </c>
      <c r="P87" s="56"/>
      <c r="Q87" s="299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199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2">
        <f>SUM(B88:M88)/12</f>
        <v>64.275000000000006</v>
      </c>
      <c r="O88" s="212">
        <f t="shared" si="3"/>
        <v>96.702607823470416</v>
      </c>
      <c r="P88" s="56"/>
      <c r="Q88" s="299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205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2">
        <f>SUM(B89:M89)/12</f>
        <v>61.633333333333333</v>
      </c>
      <c r="O89" s="212">
        <f>SUM(N89/N88)*100</f>
        <v>95.890055750032403</v>
      </c>
      <c r="P89" s="56"/>
      <c r="Q89" s="299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10">
        <v>59</v>
      </c>
      <c r="C90" s="210">
        <v>61.8</v>
      </c>
      <c r="D90" s="210">
        <v>70</v>
      </c>
      <c r="E90" s="210">
        <v>71.099999999999994</v>
      </c>
      <c r="F90" s="210">
        <v>71.400000000000006</v>
      </c>
      <c r="G90" s="210">
        <v>69.900000000000006</v>
      </c>
      <c r="H90" s="210">
        <v>72.599999999999994</v>
      </c>
      <c r="I90" s="210">
        <v>65.900000000000006</v>
      </c>
      <c r="J90" s="211">
        <v>68.8</v>
      </c>
      <c r="K90" s="210"/>
      <c r="L90" s="210"/>
      <c r="M90" s="211"/>
      <c r="N90" s="292"/>
      <c r="O90" s="212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J6" sqref="J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6" t="s">
        <v>230</v>
      </c>
      <c r="B1" s="567"/>
      <c r="C1" s="567"/>
      <c r="D1" s="567"/>
      <c r="E1" s="567"/>
      <c r="F1" s="567"/>
      <c r="G1" s="567"/>
      <c r="M1" s="20"/>
      <c r="N1" s="467" t="s">
        <v>217</v>
      </c>
      <c r="O1" s="155"/>
      <c r="P1" s="58"/>
      <c r="Q1" s="390" t="s">
        <v>205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8" t="s">
        <v>32</v>
      </c>
      <c r="J3" s="197">
        <v>113341</v>
      </c>
      <c r="K3" s="276">
        <v>1</v>
      </c>
      <c r="L3" s="5">
        <f>SUM(H3)</f>
        <v>26</v>
      </c>
      <c r="M3" s="228" t="s">
        <v>32</v>
      </c>
      <c r="N3" s="17">
        <f>SUM(J3)</f>
        <v>113341</v>
      </c>
      <c r="O3" s="5">
        <f>SUM(H3)</f>
        <v>26</v>
      </c>
      <c r="P3" s="228" t="s">
        <v>32</v>
      </c>
      <c r="Q3" s="277">
        <v>108536</v>
      </c>
    </row>
    <row r="4" spans="1:19" ht="13.5" customHeight="1">
      <c r="H4" s="119">
        <v>33</v>
      </c>
      <c r="I4" s="228" t="s">
        <v>0</v>
      </c>
      <c r="J4" s="307">
        <v>97820</v>
      </c>
      <c r="K4" s="276">
        <v>2</v>
      </c>
      <c r="L4" s="5">
        <f t="shared" ref="L4:L12" si="0">SUM(H4)</f>
        <v>33</v>
      </c>
      <c r="M4" s="228" t="s">
        <v>0</v>
      </c>
      <c r="N4" s="17">
        <f t="shared" ref="N4:N12" si="1">SUM(J4)</f>
        <v>97820</v>
      </c>
      <c r="O4" s="5">
        <f t="shared" ref="O4:O12" si="2">SUM(H4)</f>
        <v>33</v>
      </c>
      <c r="P4" s="228" t="s">
        <v>0</v>
      </c>
      <c r="Q4" s="125">
        <v>91832</v>
      </c>
    </row>
    <row r="5" spans="1:19" ht="13.5" customHeight="1">
      <c r="H5" s="412">
        <v>40</v>
      </c>
      <c r="I5" s="229" t="s">
        <v>2</v>
      </c>
      <c r="J5" s="126">
        <v>62887</v>
      </c>
      <c r="K5" s="276">
        <v>3</v>
      </c>
      <c r="L5" s="5">
        <f t="shared" si="0"/>
        <v>40</v>
      </c>
      <c r="M5" s="229" t="s">
        <v>2</v>
      </c>
      <c r="N5" s="17">
        <f t="shared" si="1"/>
        <v>62887</v>
      </c>
      <c r="O5" s="5">
        <f t="shared" si="2"/>
        <v>40</v>
      </c>
      <c r="P5" s="229" t="s">
        <v>2</v>
      </c>
      <c r="Q5" s="125">
        <v>61616</v>
      </c>
      <c r="S5" s="58"/>
    </row>
    <row r="6" spans="1:19" ht="13.5" customHeight="1">
      <c r="H6" s="119">
        <v>16</v>
      </c>
      <c r="I6" s="228" t="s">
        <v>3</v>
      </c>
      <c r="J6" s="17">
        <v>62492</v>
      </c>
      <c r="K6" s="276">
        <v>4</v>
      </c>
      <c r="L6" s="5">
        <f t="shared" si="0"/>
        <v>16</v>
      </c>
      <c r="M6" s="228" t="s">
        <v>3</v>
      </c>
      <c r="N6" s="17">
        <f t="shared" si="1"/>
        <v>62492</v>
      </c>
      <c r="O6" s="5">
        <f t="shared" si="2"/>
        <v>16</v>
      </c>
      <c r="P6" s="228" t="s">
        <v>3</v>
      </c>
      <c r="Q6" s="125">
        <v>54665</v>
      </c>
    </row>
    <row r="7" spans="1:19" ht="13.5" customHeight="1">
      <c r="H7" s="119">
        <v>34</v>
      </c>
      <c r="I7" s="228" t="s">
        <v>1</v>
      </c>
      <c r="J7" s="307">
        <v>59669</v>
      </c>
      <c r="K7" s="276">
        <v>5</v>
      </c>
      <c r="L7" s="5">
        <f t="shared" si="0"/>
        <v>34</v>
      </c>
      <c r="M7" s="228" t="s">
        <v>1</v>
      </c>
      <c r="N7" s="17">
        <f t="shared" si="1"/>
        <v>59669</v>
      </c>
      <c r="O7" s="5">
        <f t="shared" si="2"/>
        <v>34</v>
      </c>
      <c r="P7" s="228" t="s">
        <v>1</v>
      </c>
      <c r="Q7" s="125">
        <v>46737</v>
      </c>
    </row>
    <row r="8" spans="1:19" ht="13.5" customHeight="1">
      <c r="G8" s="1"/>
      <c r="H8" s="119">
        <v>17</v>
      </c>
      <c r="I8" s="228" t="s">
        <v>23</v>
      </c>
      <c r="J8" s="17">
        <v>45002</v>
      </c>
      <c r="K8" s="276">
        <v>6</v>
      </c>
      <c r="L8" s="5">
        <f t="shared" si="0"/>
        <v>17</v>
      </c>
      <c r="M8" s="228" t="s">
        <v>23</v>
      </c>
      <c r="N8" s="17">
        <f t="shared" si="1"/>
        <v>45002</v>
      </c>
      <c r="O8" s="5">
        <f t="shared" si="2"/>
        <v>17</v>
      </c>
      <c r="P8" s="228" t="s">
        <v>23</v>
      </c>
      <c r="Q8" s="125">
        <v>25667</v>
      </c>
    </row>
    <row r="9" spans="1:19" ht="13.5" customHeight="1">
      <c r="H9" s="198">
        <v>13</v>
      </c>
      <c r="I9" s="231" t="s">
        <v>7</v>
      </c>
      <c r="J9" s="17">
        <v>43914</v>
      </c>
      <c r="K9" s="276">
        <v>7</v>
      </c>
      <c r="L9" s="5">
        <f t="shared" si="0"/>
        <v>13</v>
      </c>
      <c r="M9" s="231" t="s">
        <v>7</v>
      </c>
      <c r="N9" s="17">
        <f t="shared" si="1"/>
        <v>43914</v>
      </c>
      <c r="O9" s="5">
        <f t="shared" si="2"/>
        <v>13</v>
      </c>
      <c r="P9" s="231" t="s">
        <v>7</v>
      </c>
      <c r="Q9" s="125">
        <v>29122</v>
      </c>
    </row>
    <row r="10" spans="1:19" ht="13.5" customHeight="1">
      <c r="G10" s="21"/>
      <c r="H10" s="119">
        <v>36</v>
      </c>
      <c r="I10" s="228" t="s">
        <v>5</v>
      </c>
      <c r="J10" s="17">
        <v>38461</v>
      </c>
      <c r="K10" s="276">
        <v>8</v>
      </c>
      <c r="L10" s="5">
        <f t="shared" si="0"/>
        <v>36</v>
      </c>
      <c r="M10" s="228" t="s">
        <v>5</v>
      </c>
      <c r="N10" s="17">
        <f t="shared" si="1"/>
        <v>38461</v>
      </c>
      <c r="O10" s="5">
        <f t="shared" si="2"/>
        <v>36</v>
      </c>
      <c r="P10" s="228" t="s">
        <v>5</v>
      </c>
      <c r="Q10" s="125">
        <v>28969</v>
      </c>
    </row>
    <row r="11" spans="1:19" ht="13.5" customHeight="1">
      <c r="H11" s="198">
        <v>38</v>
      </c>
      <c r="I11" s="231" t="s">
        <v>40</v>
      </c>
      <c r="J11" s="17">
        <v>35709</v>
      </c>
      <c r="K11" s="276">
        <v>9</v>
      </c>
      <c r="L11" s="5">
        <f t="shared" si="0"/>
        <v>38</v>
      </c>
      <c r="M11" s="231" t="s">
        <v>40</v>
      </c>
      <c r="N11" s="17">
        <f t="shared" si="1"/>
        <v>35709</v>
      </c>
      <c r="O11" s="5">
        <f t="shared" si="2"/>
        <v>38</v>
      </c>
      <c r="P11" s="231" t="s">
        <v>40</v>
      </c>
      <c r="Q11" s="125">
        <v>29407</v>
      </c>
    </row>
    <row r="12" spans="1:19" ht="13.5" customHeight="1" thickBot="1">
      <c r="H12" s="381">
        <v>25</v>
      </c>
      <c r="I12" s="473" t="s">
        <v>31</v>
      </c>
      <c r="J12" s="532">
        <v>32741</v>
      </c>
      <c r="K12" s="275">
        <v>10</v>
      </c>
      <c r="L12" s="5">
        <f t="shared" si="0"/>
        <v>25</v>
      </c>
      <c r="M12" s="473" t="s">
        <v>31</v>
      </c>
      <c r="N12" s="162">
        <f t="shared" si="1"/>
        <v>32741</v>
      </c>
      <c r="O12" s="18">
        <f t="shared" si="2"/>
        <v>25</v>
      </c>
      <c r="P12" s="473" t="s">
        <v>31</v>
      </c>
      <c r="Q12" s="278">
        <v>26317</v>
      </c>
    </row>
    <row r="13" spans="1:19" ht="13.5" customHeight="1" thickTop="1" thickBot="1">
      <c r="H13" s="170">
        <v>24</v>
      </c>
      <c r="I13" s="250" t="s">
        <v>30</v>
      </c>
      <c r="J13" s="533">
        <v>29964</v>
      </c>
      <c r="K13" s="147"/>
      <c r="L13" s="113"/>
      <c r="M13" s="232"/>
      <c r="N13" s="476">
        <f>SUM(J43)</f>
        <v>757311</v>
      </c>
      <c r="O13" s="5"/>
      <c r="P13" s="380" t="s">
        <v>189</v>
      </c>
      <c r="Q13" s="280">
        <v>654680</v>
      </c>
    </row>
    <row r="14" spans="1:19" ht="13.5" customHeight="1">
      <c r="B14" s="24"/>
      <c r="H14" s="119">
        <v>2</v>
      </c>
      <c r="I14" s="228" t="s">
        <v>6</v>
      </c>
      <c r="J14" s="17">
        <v>21868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8" t="s">
        <v>129</v>
      </c>
      <c r="J15" s="17">
        <v>16191</v>
      </c>
      <c r="K15" s="147"/>
      <c r="L15" s="31"/>
      <c r="M15" s="1" t="s">
        <v>218</v>
      </c>
      <c r="N15" s="19"/>
      <c r="O15"/>
      <c r="P15" s="467" t="s">
        <v>219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</v>
      </c>
      <c r="I16" s="228" t="s">
        <v>12</v>
      </c>
      <c r="J16" s="17">
        <v>13813</v>
      </c>
      <c r="K16" s="147"/>
      <c r="L16" s="5">
        <f>SUM(L3)</f>
        <v>26</v>
      </c>
      <c r="M16" s="17">
        <f>SUM(N3)</f>
        <v>113341</v>
      </c>
      <c r="N16" s="228" t="s">
        <v>32</v>
      </c>
      <c r="O16" s="5">
        <f>SUM(O3)</f>
        <v>26</v>
      </c>
      <c r="P16" s="17">
        <f>SUM(M16)</f>
        <v>113341</v>
      </c>
      <c r="Q16" s="385">
        <v>106211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8" t="s">
        <v>22</v>
      </c>
      <c r="J17" s="17">
        <v>9933</v>
      </c>
      <c r="K17" s="147"/>
      <c r="L17" s="5">
        <f t="shared" ref="L17:L25" si="3">SUM(L4)</f>
        <v>33</v>
      </c>
      <c r="M17" s="17">
        <f t="shared" ref="M17:M25" si="4">SUM(N4)</f>
        <v>97820</v>
      </c>
      <c r="N17" s="228" t="s">
        <v>0</v>
      </c>
      <c r="O17" s="5">
        <f t="shared" ref="O17:O25" si="5">SUM(O4)</f>
        <v>33</v>
      </c>
      <c r="P17" s="17">
        <f t="shared" ref="P17:P25" si="6">SUM(M17)</f>
        <v>97820</v>
      </c>
      <c r="Q17" s="386">
        <v>121484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21</v>
      </c>
      <c r="I18" s="468" t="s">
        <v>201</v>
      </c>
      <c r="J18" s="17">
        <v>9899</v>
      </c>
      <c r="K18" s="147"/>
      <c r="L18" s="5">
        <f t="shared" si="3"/>
        <v>40</v>
      </c>
      <c r="M18" s="17">
        <f t="shared" si="4"/>
        <v>62887</v>
      </c>
      <c r="N18" s="229" t="s">
        <v>2</v>
      </c>
      <c r="O18" s="5">
        <f t="shared" si="5"/>
        <v>40</v>
      </c>
      <c r="P18" s="17">
        <f t="shared" si="6"/>
        <v>62887</v>
      </c>
      <c r="Q18" s="386">
        <v>55588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7"/>
      <c r="H19" s="119">
        <v>14</v>
      </c>
      <c r="I19" s="228" t="s">
        <v>21</v>
      </c>
      <c r="J19" s="197">
        <v>9685</v>
      </c>
      <c r="L19" s="5">
        <f t="shared" si="3"/>
        <v>16</v>
      </c>
      <c r="M19" s="17">
        <f t="shared" si="4"/>
        <v>62492</v>
      </c>
      <c r="N19" s="228" t="s">
        <v>3</v>
      </c>
      <c r="O19" s="5">
        <f t="shared" si="5"/>
        <v>16</v>
      </c>
      <c r="P19" s="17">
        <f t="shared" si="6"/>
        <v>62492</v>
      </c>
      <c r="Q19" s="386">
        <v>59976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1</v>
      </c>
      <c r="I20" s="228" t="s">
        <v>4</v>
      </c>
      <c r="J20" s="17">
        <v>9395</v>
      </c>
      <c r="L20" s="5">
        <f t="shared" si="3"/>
        <v>34</v>
      </c>
      <c r="M20" s="17">
        <f t="shared" si="4"/>
        <v>59669</v>
      </c>
      <c r="N20" s="228" t="s">
        <v>1</v>
      </c>
      <c r="O20" s="5">
        <f t="shared" si="5"/>
        <v>34</v>
      </c>
      <c r="P20" s="17">
        <f t="shared" si="6"/>
        <v>59669</v>
      </c>
      <c r="Q20" s="386">
        <v>53660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9</v>
      </c>
      <c r="I21" s="468" t="s">
        <v>214</v>
      </c>
      <c r="J21" s="197">
        <v>7523</v>
      </c>
      <c r="L21" s="5">
        <f t="shared" si="3"/>
        <v>17</v>
      </c>
      <c r="M21" s="17">
        <f t="shared" si="4"/>
        <v>45002</v>
      </c>
      <c r="N21" s="228" t="s">
        <v>23</v>
      </c>
      <c r="O21" s="5">
        <f t="shared" si="5"/>
        <v>17</v>
      </c>
      <c r="P21" s="17">
        <f t="shared" si="6"/>
        <v>45002</v>
      </c>
      <c r="Q21" s="386">
        <v>31020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37</v>
      </c>
      <c r="I22" s="228" t="s">
        <v>39</v>
      </c>
      <c r="J22" s="17">
        <v>7163</v>
      </c>
      <c r="K22" s="19"/>
      <c r="L22" s="5">
        <f t="shared" si="3"/>
        <v>13</v>
      </c>
      <c r="M22" s="17">
        <f t="shared" si="4"/>
        <v>43914</v>
      </c>
      <c r="N22" s="231" t="s">
        <v>7</v>
      </c>
      <c r="O22" s="5">
        <f t="shared" si="5"/>
        <v>13</v>
      </c>
      <c r="P22" s="17">
        <f t="shared" si="6"/>
        <v>43914</v>
      </c>
      <c r="Q22" s="386">
        <v>44865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8" t="s">
        <v>19</v>
      </c>
      <c r="J23" s="17">
        <v>6666</v>
      </c>
      <c r="K23" s="19"/>
      <c r="L23" s="5">
        <f t="shared" si="3"/>
        <v>36</v>
      </c>
      <c r="M23" s="17">
        <f t="shared" si="4"/>
        <v>38461</v>
      </c>
      <c r="N23" s="228" t="s">
        <v>5</v>
      </c>
      <c r="O23" s="5">
        <f t="shared" si="5"/>
        <v>36</v>
      </c>
      <c r="P23" s="17">
        <f t="shared" si="6"/>
        <v>38461</v>
      </c>
      <c r="Q23" s="386">
        <v>35980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30</v>
      </c>
      <c r="I24" s="228" t="s">
        <v>35</v>
      </c>
      <c r="J24" s="17">
        <v>3928</v>
      </c>
      <c r="K24" s="19"/>
      <c r="L24" s="5">
        <f t="shared" si="3"/>
        <v>38</v>
      </c>
      <c r="M24" s="17">
        <f t="shared" si="4"/>
        <v>35709</v>
      </c>
      <c r="N24" s="231" t="s">
        <v>40</v>
      </c>
      <c r="O24" s="5">
        <f t="shared" si="5"/>
        <v>38</v>
      </c>
      <c r="P24" s="17">
        <f t="shared" si="6"/>
        <v>35709</v>
      </c>
      <c r="Q24" s="386">
        <v>30995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39</v>
      </c>
      <c r="I25" s="228" t="s">
        <v>41</v>
      </c>
      <c r="J25" s="17">
        <v>3695</v>
      </c>
      <c r="K25" s="19"/>
      <c r="L25" s="18">
        <f t="shared" si="3"/>
        <v>25</v>
      </c>
      <c r="M25" s="162">
        <f t="shared" si="4"/>
        <v>32741</v>
      </c>
      <c r="N25" s="473" t="s">
        <v>31</v>
      </c>
      <c r="O25" s="18">
        <f t="shared" si="5"/>
        <v>25</v>
      </c>
      <c r="P25" s="162">
        <f t="shared" si="6"/>
        <v>32741</v>
      </c>
      <c r="Q25" s="387">
        <v>27725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12</v>
      </c>
      <c r="I26" s="228" t="s">
        <v>20</v>
      </c>
      <c r="J26" s="307">
        <v>3154</v>
      </c>
      <c r="K26" s="19"/>
      <c r="L26" s="163"/>
      <c r="M26" s="230">
        <f>SUM(J43-(M16+M17+M18+M19+M20+M21+M22+M23+M24+M25))</f>
        <v>165275</v>
      </c>
      <c r="N26" s="308" t="s">
        <v>47</v>
      </c>
      <c r="O26" s="164"/>
      <c r="P26" s="230">
        <f>SUM(M26)</f>
        <v>165275</v>
      </c>
      <c r="Q26" s="230"/>
      <c r="R26" s="251">
        <v>711426</v>
      </c>
      <c r="T26" s="33"/>
    </row>
    <row r="27" spans="2:20" ht="13.5" customHeight="1">
      <c r="H27" s="119">
        <v>22</v>
      </c>
      <c r="I27" s="228" t="s">
        <v>28</v>
      </c>
      <c r="J27" s="17">
        <v>3047</v>
      </c>
      <c r="K27" s="19"/>
      <c r="M27" s="58" t="s">
        <v>206</v>
      </c>
      <c r="N27" s="58"/>
      <c r="O27" s="155"/>
      <c r="P27" s="156" t="s">
        <v>207</v>
      </c>
    </row>
    <row r="28" spans="2:20" ht="13.5" customHeight="1">
      <c r="H28" s="119">
        <v>18</v>
      </c>
      <c r="I28" s="228" t="s">
        <v>24</v>
      </c>
      <c r="J28" s="17">
        <v>2215</v>
      </c>
      <c r="K28" s="19"/>
      <c r="M28" s="125">
        <f t="shared" ref="M28:M37" si="7">SUM(Q3)</f>
        <v>108536</v>
      </c>
      <c r="N28" s="228" t="s">
        <v>32</v>
      </c>
      <c r="O28" s="5">
        <f>SUM(L3)</f>
        <v>26</v>
      </c>
      <c r="P28" s="125">
        <f t="shared" ref="P28:P37" si="8">SUM(Q3)</f>
        <v>108536</v>
      </c>
    </row>
    <row r="29" spans="2:20" ht="13.5" customHeight="1">
      <c r="H29" s="119">
        <v>35</v>
      </c>
      <c r="I29" s="228" t="s">
        <v>38</v>
      </c>
      <c r="J29" s="307">
        <v>1748</v>
      </c>
      <c r="K29" s="19"/>
      <c r="M29" s="125">
        <f t="shared" si="7"/>
        <v>91832</v>
      </c>
      <c r="N29" s="228" t="s">
        <v>0</v>
      </c>
      <c r="O29" s="5">
        <f t="shared" ref="O29:O37" si="9">SUM(L4)</f>
        <v>33</v>
      </c>
      <c r="P29" s="125">
        <f t="shared" si="8"/>
        <v>91832</v>
      </c>
    </row>
    <row r="30" spans="2:20" ht="13.5" customHeight="1">
      <c r="H30" s="119">
        <v>29</v>
      </c>
      <c r="I30" s="228" t="s">
        <v>118</v>
      </c>
      <c r="J30" s="17">
        <v>1331</v>
      </c>
      <c r="K30" s="19"/>
      <c r="M30" s="125">
        <f t="shared" si="7"/>
        <v>61616</v>
      </c>
      <c r="N30" s="229" t="s">
        <v>2</v>
      </c>
      <c r="O30" s="5">
        <f t="shared" si="9"/>
        <v>40</v>
      </c>
      <c r="P30" s="125">
        <f t="shared" si="8"/>
        <v>61616</v>
      </c>
    </row>
    <row r="31" spans="2:20" ht="13.5" customHeight="1">
      <c r="H31" s="119">
        <v>27</v>
      </c>
      <c r="I31" s="228" t="s">
        <v>33</v>
      </c>
      <c r="J31" s="307">
        <v>1164</v>
      </c>
      <c r="K31" s="19"/>
      <c r="M31" s="125">
        <f t="shared" si="7"/>
        <v>54665</v>
      </c>
      <c r="N31" s="228" t="s">
        <v>3</v>
      </c>
      <c r="O31" s="5">
        <f t="shared" si="9"/>
        <v>16</v>
      </c>
      <c r="P31" s="125">
        <f t="shared" si="8"/>
        <v>54665</v>
      </c>
    </row>
    <row r="32" spans="2:20" ht="13.5" customHeight="1">
      <c r="H32" s="119">
        <v>4</v>
      </c>
      <c r="I32" s="228" t="s">
        <v>13</v>
      </c>
      <c r="J32" s="17">
        <v>1001</v>
      </c>
      <c r="K32" s="19"/>
      <c r="M32" s="125">
        <f t="shared" si="7"/>
        <v>46737</v>
      </c>
      <c r="N32" s="228" t="s">
        <v>1</v>
      </c>
      <c r="O32" s="5">
        <f t="shared" si="9"/>
        <v>34</v>
      </c>
      <c r="P32" s="125">
        <f t="shared" si="8"/>
        <v>46737</v>
      </c>
      <c r="S32" s="14"/>
    </row>
    <row r="33" spans="7:21" ht="13.5" customHeight="1">
      <c r="H33" s="119">
        <v>6</v>
      </c>
      <c r="I33" s="228" t="s">
        <v>15</v>
      </c>
      <c r="J33" s="17">
        <v>544</v>
      </c>
      <c r="K33" s="19"/>
      <c r="M33" s="125">
        <f t="shared" si="7"/>
        <v>25667</v>
      </c>
      <c r="N33" s="228" t="s">
        <v>23</v>
      </c>
      <c r="O33" s="5">
        <f t="shared" si="9"/>
        <v>17</v>
      </c>
      <c r="P33" s="125">
        <f t="shared" si="8"/>
        <v>25667</v>
      </c>
      <c r="S33" s="33"/>
      <c r="T33" s="33"/>
    </row>
    <row r="34" spans="7:21" ht="13.5" customHeight="1">
      <c r="H34" s="119">
        <v>32</v>
      </c>
      <c r="I34" s="228" t="s">
        <v>37</v>
      </c>
      <c r="J34" s="197">
        <v>428</v>
      </c>
      <c r="K34" s="19"/>
      <c r="M34" s="125">
        <f t="shared" si="7"/>
        <v>29122</v>
      </c>
      <c r="N34" s="231" t="s">
        <v>7</v>
      </c>
      <c r="O34" s="5">
        <f t="shared" si="9"/>
        <v>13</v>
      </c>
      <c r="P34" s="125">
        <f t="shared" si="8"/>
        <v>29122</v>
      </c>
      <c r="S34" s="33"/>
      <c r="T34" s="33"/>
    </row>
    <row r="35" spans="7:21" ht="13.5" customHeight="1">
      <c r="H35" s="119">
        <v>20</v>
      </c>
      <c r="I35" s="228" t="s">
        <v>26</v>
      </c>
      <c r="J35" s="307">
        <v>231</v>
      </c>
      <c r="K35" s="19"/>
      <c r="M35" s="125">
        <f t="shared" si="7"/>
        <v>28969</v>
      </c>
      <c r="N35" s="228" t="s">
        <v>5</v>
      </c>
      <c r="O35" s="5">
        <f t="shared" si="9"/>
        <v>36</v>
      </c>
      <c r="P35" s="125">
        <f t="shared" si="8"/>
        <v>28969</v>
      </c>
      <c r="S35" s="33"/>
    </row>
    <row r="36" spans="7:21" ht="13.5" customHeight="1">
      <c r="H36" s="119">
        <v>23</v>
      </c>
      <c r="I36" s="228" t="s">
        <v>29</v>
      </c>
      <c r="J36" s="17">
        <v>218</v>
      </c>
      <c r="K36" s="19"/>
      <c r="M36" s="125">
        <f t="shared" si="7"/>
        <v>29407</v>
      </c>
      <c r="N36" s="231" t="s">
        <v>40</v>
      </c>
      <c r="O36" s="5">
        <f t="shared" si="9"/>
        <v>38</v>
      </c>
      <c r="P36" s="125">
        <f t="shared" si="8"/>
        <v>29407</v>
      </c>
      <c r="S36" s="33"/>
    </row>
    <row r="37" spans="7:21" ht="13.5" customHeight="1" thickBot="1">
      <c r="H37" s="119">
        <v>19</v>
      </c>
      <c r="I37" s="228" t="s">
        <v>25</v>
      </c>
      <c r="J37" s="17">
        <v>209</v>
      </c>
      <c r="K37" s="19"/>
      <c r="M37" s="161">
        <f t="shared" si="7"/>
        <v>26317</v>
      </c>
      <c r="N37" s="473" t="s">
        <v>31</v>
      </c>
      <c r="O37" s="18">
        <f t="shared" si="9"/>
        <v>25</v>
      </c>
      <c r="P37" s="161">
        <f t="shared" si="8"/>
        <v>26317</v>
      </c>
      <c r="S37" s="33"/>
    </row>
    <row r="38" spans="7:21" ht="13.5" customHeight="1" thickTop="1">
      <c r="G38" s="517"/>
      <c r="H38" s="119">
        <v>10</v>
      </c>
      <c r="I38" s="228" t="s">
        <v>18</v>
      </c>
      <c r="J38" s="17">
        <v>102</v>
      </c>
      <c r="K38" s="19"/>
      <c r="M38" s="484">
        <f>SUM(Q13-(Q3+Q4+Q5+Q6+Q7+Q8+Q9+Q10+Q11+Q12))</f>
        <v>151812</v>
      </c>
      <c r="N38" s="485" t="s">
        <v>210</v>
      </c>
      <c r="O38" s="486"/>
      <c r="P38" s="487">
        <f>SUM(M38)</f>
        <v>151812</v>
      </c>
      <c r="U38" s="33"/>
    </row>
    <row r="39" spans="7:21" ht="13.5" customHeight="1">
      <c r="H39" s="119">
        <v>28</v>
      </c>
      <c r="I39" s="228" t="s">
        <v>34</v>
      </c>
      <c r="J39" s="17">
        <v>84</v>
      </c>
      <c r="K39" s="19"/>
      <c r="P39" s="33"/>
    </row>
    <row r="40" spans="7:21" ht="13.5" customHeight="1">
      <c r="H40" s="119">
        <v>5</v>
      </c>
      <c r="I40" s="228" t="s">
        <v>14</v>
      </c>
      <c r="J40" s="17">
        <v>76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07" t="s">
        <v>112</v>
      </c>
      <c r="J43" s="408">
        <f>SUM(J3:J42)</f>
        <v>757311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217</v>
      </c>
      <c r="D52" s="12" t="s">
        <v>205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32</v>
      </c>
      <c r="C53" s="17">
        <f t="shared" ref="C53:C62" si="10">SUM(J3)</f>
        <v>113341</v>
      </c>
      <c r="D53" s="126">
        <f t="shared" ref="D53:D63" si="11">SUM(Q3)</f>
        <v>108536</v>
      </c>
      <c r="E53" s="123">
        <f t="shared" ref="E53:E62" si="12">SUM(P16/Q16*100)</f>
        <v>106.71305232038112</v>
      </c>
      <c r="F53" s="25">
        <f t="shared" ref="F53:F63" si="13">SUM(C53/D53*100)</f>
        <v>104.4271025281934</v>
      </c>
      <c r="G53" s="26"/>
      <c r="I53" s="227"/>
    </row>
    <row r="54" spans="1:16" ht="13.5" customHeight="1">
      <c r="A54" s="13">
        <v>2</v>
      </c>
      <c r="B54" s="228" t="s">
        <v>0</v>
      </c>
      <c r="C54" s="17">
        <f t="shared" si="10"/>
        <v>97820</v>
      </c>
      <c r="D54" s="126">
        <f t="shared" si="11"/>
        <v>91832</v>
      </c>
      <c r="E54" s="123">
        <f t="shared" si="12"/>
        <v>80.52089164005136</v>
      </c>
      <c r="F54" s="25">
        <f t="shared" si="13"/>
        <v>106.52060283996865</v>
      </c>
      <c r="G54" s="26"/>
      <c r="I54" s="227"/>
    </row>
    <row r="55" spans="1:16" ht="13.5" customHeight="1">
      <c r="A55" s="13">
        <v>3</v>
      </c>
      <c r="B55" s="229" t="s">
        <v>2</v>
      </c>
      <c r="C55" s="17">
        <f t="shared" si="10"/>
        <v>62887</v>
      </c>
      <c r="D55" s="126">
        <f t="shared" si="11"/>
        <v>61616</v>
      </c>
      <c r="E55" s="123">
        <f t="shared" si="12"/>
        <v>113.13053176944665</v>
      </c>
      <c r="F55" s="25">
        <f t="shared" si="13"/>
        <v>102.06277590236301</v>
      </c>
      <c r="G55" s="26"/>
      <c r="I55" s="227"/>
    </row>
    <row r="56" spans="1:16" ht="13.5" customHeight="1">
      <c r="A56" s="13">
        <v>4</v>
      </c>
      <c r="B56" s="228" t="s">
        <v>3</v>
      </c>
      <c r="C56" s="17">
        <f t="shared" si="10"/>
        <v>62492</v>
      </c>
      <c r="D56" s="126">
        <f t="shared" si="11"/>
        <v>54665</v>
      </c>
      <c r="E56" s="123">
        <f t="shared" si="12"/>
        <v>104.19501133786848</v>
      </c>
      <c r="F56" s="25">
        <f t="shared" si="13"/>
        <v>114.31811945486143</v>
      </c>
      <c r="G56" s="26"/>
      <c r="I56" s="227"/>
    </row>
    <row r="57" spans="1:16" ht="13.5" customHeight="1">
      <c r="A57" s="13">
        <v>5</v>
      </c>
      <c r="B57" s="228" t="s">
        <v>1</v>
      </c>
      <c r="C57" s="17">
        <f t="shared" si="10"/>
        <v>59669</v>
      </c>
      <c r="D57" s="126">
        <f t="shared" si="11"/>
        <v>46737</v>
      </c>
      <c r="E57" s="123">
        <f t="shared" si="12"/>
        <v>111.19828550130451</v>
      </c>
      <c r="F57" s="25">
        <f t="shared" si="13"/>
        <v>127.66972634101461</v>
      </c>
      <c r="G57" s="26"/>
      <c r="I57" s="227"/>
      <c r="P57" s="33"/>
    </row>
    <row r="58" spans="1:16" ht="13.5" customHeight="1">
      <c r="A58" s="13">
        <v>6</v>
      </c>
      <c r="B58" s="228" t="s">
        <v>23</v>
      </c>
      <c r="C58" s="17">
        <f t="shared" si="10"/>
        <v>45002</v>
      </c>
      <c r="D58" s="126">
        <f t="shared" si="11"/>
        <v>25667</v>
      </c>
      <c r="E58" s="123">
        <f t="shared" si="12"/>
        <v>145.0741457124436</v>
      </c>
      <c r="F58" s="25">
        <f t="shared" si="13"/>
        <v>175.33019051700626</v>
      </c>
      <c r="G58" s="26"/>
    </row>
    <row r="59" spans="1:16" ht="13.5" customHeight="1">
      <c r="A59" s="13">
        <v>7</v>
      </c>
      <c r="B59" s="231" t="s">
        <v>7</v>
      </c>
      <c r="C59" s="17">
        <f t="shared" si="10"/>
        <v>43914</v>
      </c>
      <c r="D59" s="126">
        <f t="shared" si="11"/>
        <v>29122</v>
      </c>
      <c r="E59" s="123">
        <f t="shared" si="12"/>
        <v>97.880307589434963</v>
      </c>
      <c r="F59" s="25">
        <f t="shared" si="13"/>
        <v>150.79321475173407</v>
      </c>
      <c r="G59" s="26"/>
    </row>
    <row r="60" spans="1:16" ht="13.5" customHeight="1">
      <c r="A60" s="13">
        <v>8</v>
      </c>
      <c r="B60" s="228" t="s">
        <v>5</v>
      </c>
      <c r="C60" s="17">
        <f t="shared" si="10"/>
        <v>38461</v>
      </c>
      <c r="D60" s="126">
        <f t="shared" si="11"/>
        <v>28969</v>
      </c>
      <c r="E60" s="123">
        <f t="shared" si="12"/>
        <v>106.89549749861034</v>
      </c>
      <c r="F60" s="25">
        <f t="shared" si="13"/>
        <v>132.76606027132451</v>
      </c>
      <c r="G60" s="26"/>
    </row>
    <row r="61" spans="1:16" ht="13.5" customHeight="1">
      <c r="A61" s="13">
        <v>9</v>
      </c>
      <c r="B61" s="231" t="s">
        <v>40</v>
      </c>
      <c r="C61" s="17">
        <f t="shared" si="10"/>
        <v>35709</v>
      </c>
      <c r="D61" s="126">
        <f t="shared" si="11"/>
        <v>29407</v>
      </c>
      <c r="E61" s="123">
        <f t="shared" si="12"/>
        <v>115.20890466204226</v>
      </c>
      <c r="F61" s="25">
        <f t="shared" si="13"/>
        <v>121.43027170401606</v>
      </c>
      <c r="G61" s="26"/>
    </row>
    <row r="62" spans="1:16" ht="13.5" customHeight="1" thickBot="1">
      <c r="A62" s="183">
        <v>10</v>
      </c>
      <c r="B62" s="473" t="s">
        <v>31</v>
      </c>
      <c r="C62" s="162">
        <f t="shared" si="10"/>
        <v>32741</v>
      </c>
      <c r="D62" s="184">
        <f t="shared" si="11"/>
        <v>26317</v>
      </c>
      <c r="E62" s="185">
        <f t="shared" si="12"/>
        <v>118.09197475202886</v>
      </c>
      <c r="F62" s="186">
        <f t="shared" si="13"/>
        <v>124.41007713645172</v>
      </c>
      <c r="G62" s="187"/>
    </row>
    <row r="63" spans="1:16" ht="13.5" customHeight="1" thickTop="1">
      <c r="A63" s="163"/>
      <c r="B63" s="188" t="s">
        <v>83</v>
      </c>
      <c r="C63" s="189">
        <f>SUM(J43)</f>
        <v>757311</v>
      </c>
      <c r="D63" s="189">
        <f t="shared" si="11"/>
        <v>654680</v>
      </c>
      <c r="E63" s="190">
        <f>SUM(C63/R26*100)</f>
        <v>106.44972210742931</v>
      </c>
      <c r="F63" s="191">
        <f t="shared" si="13"/>
        <v>115.67651371662491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46" sqref="H4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0" t="s">
        <v>217</v>
      </c>
      <c r="I2" s="119"/>
      <c r="J2" s="262" t="s">
        <v>126</v>
      </c>
      <c r="K2" s="5"/>
      <c r="L2" s="416" t="s">
        <v>205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2" t="s">
        <v>123</v>
      </c>
      <c r="I3" s="119"/>
      <c r="J3" s="206" t="s">
        <v>124</v>
      </c>
      <c r="K3" s="5"/>
      <c r="L3" s="416" t="s">
        <v>123</v>
      </c>
      <c r="M3" s="1"/>
      <c r="N3" s="129"/>
      <c r="O3" s="129"/>
      <c r="S3" s="31"/>
      <c r="T3" s="31"/>
      <c r="U3" s="31"/>
    </row>
    <row r="4" spans="8:30">
      <c r="H4" s="52">
        <v>28958</v>
      </c>
      <c r="I4" s="119">
        <v>33</v>
      </c>
      <c r="J4" s="228" t="s">
        <v>0</v>
      </c>
      <c r="K4" s="165">
        <f>SUM(I4)</f>
        <v>33</v>
      </c>
      <c r="L4" s="433">
        <v>26571</v>
      </c>
      <c r="M4" s="54"/>
      <c r="N4" s="130"/>
      <c r="O4" s="130"/>
      <c r="S4" s="31"/>
      <c r="T4" s="31"/>
      <c r="U4" s="31"/>
    </row>
    <row r="5" spans="8:30">
      <c r="H5" s="127">
        <v>20545</v>
      </c>
      <c r="I5" s="119">
        <v>26</v>
      </c>
      <c r="J5" s="228" t="s">
        <v>32</v>
      </c>
      <c r="K5" s="165">
        <f t="shared" ref="K5:K13" si="0">SUM(I5)</f>
        <v>26</v>
      </c>
      <c r="L5" s="434">
        <v>17866</v>
      </c>
      <c r="M5" s="54"/>
      <c r="N5" s="130"/>
      <c r="O5" s="130"/>
      <c r="S5" s="31"/>
      <c r="T5" s="31"/>
      <c r="U5" s="31"/>
    </row>
    <row r="6" spans="8:30">
      <c r="H6" s="272">
        <v>5037</v>
      </c>
      <c r="I6" s="119">
        <v>38</v>
      </c>
      <c r="J6" s="228" t="s">
        <v>40</v>
      </c>
      <c r="K6" s="165">
        <f t="shared" si="0"/>
        <v>38</v>
      </c>
      <c r="L6" s="434">
        <v>5730</v>
      </c>
      <c r="M6" s="54"/>
      <c r="N6" s="261"/>
      <c r="O6" s="130"/>
      <c r="S6" s="31"/>
      <c r="T6" s="31"/>
      <c r="U6" s="31"/>
    </row>
    <row r="7" spans="8:30">
      <c r="H7" s="127">
        <v>4810</v>
      </c>
      <c r="I7" s="119">
        <v>14</v>
      </c>
      <c r="J7" s="228" t="s">
        <v>21</v>
      </c>
      <c r="K7" s="165">
        <f t="shared" si="0"/>
        <v>14</v>
      </c>
      <c r="L7" s="434">
        <v>4652</v>
      </c>
      <c r="M7" s="54"/>
      <c r="N7" s="130"/>
      <c r="O7" s="130"/>
      <c r="S7" s="31"/>
      <c r="T7" s="31"/>
      <c r="U7" s="31"/>
    </row>
    <row r="8" spans="8:30">
      <c r="H8" s="248">
        <v>2827</v>
      </c>
      <c r="I8" s="119">
        <v>15</v>
      </c>
      <c r="J8" s="228" t="s">
        <v>22</v>
      </c>
      <c r="K8" s="165">
        <f t="shared" si="0"/>
        <v>15</v>
      </c>
      <c r="L8" s="434">
        <v>340</v>
      </c>
      <c r="M8" s="54"/>
      <c r="N8" s="130"/>
      <c r="O8" s="130"/>
      <c r="S8" s="31"/>
      <c r="T8" s="31"/>
      <c r="U8" s="31"/>
    </row>
    <row r="9" spans="8:30">
      <c r="H9" s="272">
        <v>2356</v>
      </c>
      <c r="I9" s="119">
        <v>37</v>
      </c>
      <c r="J9" s="228" t="s">
        <v>39</v>
      </c>
      <c r="K9" s="165">
        <f t="shared" si="0"/>
        <v>37</v>
      </c>
      <c r="L9" s="434">
        <v>1857</v>
      </c>
      <c r="M9" s="54"/>
      <c r="N9" s="130"/>
      <c r="O9" s="130"/>
      <c r="S9" s="31"/>
      <c r="T9" s="31"/>
      <c r="U9" s="31"/>
    </row>
    <row r="10" spans="8:30">
      <c r="H10" s="127">
        <v>2262</v>
      </c>
      <c r="I10" s="198">
        <v>36</v>
      </c>
      <c r="J10" s="231" t="s">
        <v>5</v>
      </c>
      <c r="K10" s="165">
        <f t="shared" si="0"/>
        <v>36</v>
      </c>
      <c r="L10" s="434">
        <v>2067</v>
      </c>
      <c r="S10" s="31"/>
      <c r="T10" s="31"/>
      <c r="U10" s="31"/>
    </row>
    <row r="11" spans="8:30">
      <c r="H11" s="52">
        <v>1551</v>
      </c>
      <c r="I11" s="119">
        <v>34</v>
      </c>
      <c r="J11" s="228" t="s">
        <v>1</v>
      </c>
      <c r="K11" s="165">
        <f t="shared" si="0"/>
        <v>34</v>
      </c>
      <c r="L11" s="434">
        <v>2565</v>
      </c>
      <c r="M11" s="54"/>
      <c r="N11" s="130"/>
      <c r="O11" s="130"/>
      <c r="S11" s="31"/>
      <c r="T11" s="31"/>
      <c r="U11" s="31"/>
    </row>
    <row r="12" spans="8:30">
      <c r="H12" s="199">
        <v>1471</v>
      </c>
      <c r="I12" s="198">
        <v>17</v>
      </c>
      <c r="J12" s="231" t="s">
        <v>23</v>
      </c>
      <c r="K12" s="165">
        <f t="shared" si="0"/>
        <v>17</v>
      </c>
      <c r="L12" s="434">
        <v>1435</v>
      </c>
      <c r="M12" s="54"/>
      <c r="N12" s="130"/>
      <c r="O12" s="130"/>
      <c r="S12" s="31"/>
      <c r="T12" s="31"/>
      <c r="U12" s="31"/>
    </row>
    <row r="13" spans="8:30" ht="14.25" thickBot="1">
      <c r="H13" s="540">
        <v>1454</v>
      </c>
      <c r="I13" s="478">
        <v>16</v>
      </c>
      <c r="J13" s="479" t="s">
        <v>3</v>
      </c>
      <c r="K13" s="165">
        <f t="shared" si="0"/>
        <v>16</v>
      </c>
      <c r="L13" s="434">
        <v>1492</v>
      </c>
      <c r="M13" s="54"/>
      <c r="N13" s="130"/>
      <c r="O13" s="130"/>
      <c r="S13" s="31"/>
      <c r="T13" s="31"/>
      <c r="U13" s="31"/>
    </row>
    <row r="14" spans="8:30" ht="14.25" thickTop="1">
      <c r="H14" s="272">
        <v>1045</v>
      </c>
      <c r="I14" s="170">
        <v>24</v>
      </c>
      <c r="J14" s="250" t="s">
        <v>30</v>
      </c>
      <c r="K14" s="151" t="s">
        <v>9</v>
      </c>
      <c r="L14" s="435">
        <v>69623</v>
      </c>
      <c r="S14" s="31"/>
      <c r="T14" s="31"/>
      <c r="U14" s="31"/>
    </row>
    <row r="15" spans="8:30">
      <c r="H15" s="127">
        <v>843</v>
      </c>
      <c r="I15" s="119">
        <v>1</v>
      </c>
      <c r="J15" s="228" t="s">
        <v>4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707</v>
      </c>
      <c r="I16" s="119">
        <v>25</v>
      </c>
      <c r="J16" s="228" t="s">
        <v>31</v>
      </c>
      <c r="K16" s="165">
        <f>SUM(I4)</f>
        <v>33</v>
      </c>
      <c r="L16" s="228" t="s">
        <v>0</v>
      </c>
      <c r="M16" s="436">
        <v>32663</v>
      </c>
      <c r="N16" s="128">
        <f>SUM(H4)</f>
        <v>28958</v>
      </c>
      <c r="O16" s="54"/>
      <c r="P16" s="21"/>
      <c r="S16" s="31"/>
      <c r="T16" s="31"/>
      <c r="U16" s="31"/>
    </row>
    <row r="17" spans="1:21">
      <c r="H17" s="53">
        <v>386</v>
      </c>
      <c r="I17" s="412">
        <v>40</v>
      </c>
      <c r="J17" s="229" t="s">
        <v>2</v>
      </c>
      <c r="K17" s="165">
        <f t="shared" ref="K17:K25" si="1">SUM(I5)</f>
        <v>26</v>
      </c>
      <c r="L17" s="228" t="s">
        <v>32</v>
      </c>
      <c r="M17" s="437">
        <v>17607</v>
      </c>
      <c r="N17" s="128">
        <f t="shared" ref="N17:N25" si="2">SUM(H5)</f>
        <v>20545</v>
      </c>
      <c r="O17" s="54"/>
      <c r="P17" s="21"/>
      <c r="S17" s="31"/>
      <c r="T17" s="31"/>
      <c r="U17" s="31"/>
    </row>
    <row r="18" spans="1:21">
      <c r="H18" s="489">
        <v>336</v>
      </c>
      <c r="I18" s="119">
        <v>27</v>
      </c>
      <c r="J18" s="228" t="s">
        <v>33</v>
      </c>
      <c r="K18" s="165">
        <f t="shared" si="1"/>
        <v>38</v>
      </c>
      <c r="L18" s="228" t="s">
        <v>40</v>
      </c>
      <c r="M18" s="437">
        <v>4538</v>
      </c>
      <c r="N18" s="128">
        <f t="shared" si="2"/>
        <v>5037</v>
      </c>
      <c r="O18" s="54"/>
      <c r="P18" s="21"/>
      <c r="S18" s="31"/>
      <c r="T18" s="31"/>
      <c r="U18" s="31"/>
    </row>
    <row r="19" spans="1:21">
      <c r="H19" s="6">
        <v>182</v>
      </c>
      <c r="I19" s="119">
        <v>23</v>
      </c>
      <c r="J19" s="228" t="s">
        <v>29</v>
      </c>
      <c r="K19" s="165">
        <f t="shared" si="1"/>
        <v>14</v>
      </c>
      <c r="L19" s="228" t="s">
        <v>21</v>
      </c>
      <c r="M19" s="437">
        <v>4633</v>
      </c>
      <c r="N19" s="128">
        <f t="shared" si="2"/>
        <v>4810</v>
      </c>
      <c r="O19" s="54"/>
      <c r="P19" s="21"/>
      <c r="S19" s="31"/>
      <c r="T19" s="31"/>
      <c r="U19" s="31"/>
    </row>
    <row r="20" spans="1:21" ht="14.25" thickBot="1">
      <c r="H20" s="53">
        <v>170</v>
      </c>
      <c r="I20" s="119">
        <v>19</v>
      </c>
      <c r="J20" s="228" t="s">
        <v>25</v>
      </c>
      <c r="K20" s="165">
        <f t="shared" si="1"/>
        <v>15</v>
      </c>
      <c r="L20" s="228" t="s">
        <v>22</v>
      </c>
      <c r="M20" s="437">
        <v>2278</v>
      </c>
      <c r="N20" s="128">
        <f t="shared" si="2"/>
        <v>2827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4" t="s">
        <v>56</v>
      </c>
      <c r="H21" s="127">
        <v>161</v>
      </c>
      <c r="I21" s="119">
        <v>21</v>
      </c>
      <c r="J21" s="228" t="s">
        <v>27</v>
      </c>
      <c r="K21" s="165">
        <f t="shared" si="1"/>
        <v>37</v>
      </c>
      <c r="L21" s="228" t="s">
        <v>39</v>
      </c>
      <c r="M21" s="437">
        <v>1660</v>
      </c>
      <c r="N21" s="128">
        <f t="shared" si="2"/>
        <v>2356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0</v>
      </c>
      <c r="C22" s="52">
        <f t="shared" ref="C22:C31" si="3">SUM(H4)</f>
        <v>28958</v>
      </c>
      <c r="D22" s="128">
        <f>SUM(L4)</f>
        <v>26571</v>
      </c>
      <c r="E22" s="66">
        <f t="shared" ref="E22:E32" si="4">SUM(N16/M16*100)</f>
        <v>88.656890059088269</v>
      </c>
      <c r="F22" s="70">
        <f>SUM(C22/D22*100)</f>
        <v>108.98347822814347</v>
      </c>
      <c r="G22" s="5"/>
      <c r="H22" s="180">
        <v>155</v>
      </c>
      <c r="I22" s="119">
        <v>2</v>
      </c>
      <c r="J22" s="228" t="s">
        <v>6</v>
      </c>
      <c r="K22" s="165">
        <f t="shared" si="1"/>
        <v>36</v>
      </c>
      <c r="L22" s="231" t="s">
        <v>5</v>
      </c>
      <c r="M22" s="437">
        <v>2739</v>
      </c>
      <c r="N22" s="128">
        <f t="shared" si="2"/>
        <v>2262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32</v>
      </c>
      <c r="C23" s="52">
        <f t="shared" si="3"/>
        <v>20545</v>
      </c>
      <c r="D23" s="128">
        <f t="shared" ref="D23:D31" si="5">SUM(L5)</f>
        <v>17866</v>
      </c>
      <c r="E23" s="66">
        <f t="shared" si="4"/>
        <v>116.68654512409837</v>
      </c>
      <c r="F23" s="70">
        <f t="shared" ref="F23:F32" si="6">SUM(C23/D23*100)</f>
        <v>114.99496249860069</v>
      </c>
      <c r="G23" s="5"/>
      <c r="H23" s="180">
        <v>80</v>
      </c>
      <c r="I23" s="119">
        <v>39</v>
      </c>
      <c r="J23" s="228" t="s">
        <v>41</v>
      </c>
      <c r="K23" s="165">
        <f t="shared" si="1"/>
        <v>34</v>
      </c>
      <c r="L23" s="228" t="s">
        <v>1</v>
      </c>
      <c r="M23" s="437">
        <v>1662</v>
      </c>
      <c r="N23" s="128">
        <f t="shared" si="2"/>
        <v>1551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40</v>
      </c>
      <c r="C24" s="52">
        <f t="shared" si="3"/>
        <v>5037</v>
      </c>
      <c r="D24" s="128">
        <f t="shared" si="5"/>
        <v>5730</v>
      </c>
      <c r="E24" s="66">
        <f t="shared" si="4"/>
        <v>110.99603349493168</v>
      </c>
      <c r="F24" s="70">
        <f t="shared" si="6"/>
        <v>87.905759162303667</v>
      </c>
      <c r="G24" s="5"/>
      <c r="H24" s="131">
        <v>29</v>
      </c>
      <c r="I24" s="119">
        <v>6</v>
      </c>
      <c r="J24" s="228" t="s">
        <v>15</v>
      </c>
      <c r="K24" s="165">
        <f t="shared" si="1"/>
        <v>17</v>
      </c>
      <c r="L24" s="231" t="s">
        <v>23</v>
      </c>
      <c r="M24" s="437">
        <v>1502</v>
      </c>
      <c r="N24" s="128">
        <f t="shared" si="2"/>
        <v>1471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21</v>
      </c>
      <c r="C25" s="52">
        <f t="shared" si="3"/>
        <v>4810</v>
      </c>
      <c r="D25" s="128">
        <f t="shared" si="5"/>
        <v>4652</v>
      </c>
      <c r="E25" s="66">
        <f t="shared" si="4"/>
        <v>103.82041873516081</v>
      </c>
      <c r="F25" s="70">
        <f t="shared" si="6"/>
        <v>103.39638865004299</v>
      </c>
      <c r="G25" s="5"/>
      <c r="H25" s="491">
        <v>28</v>
      </c>
      <c r="I25" s="119">
        <v>9</v>
      </c>
      <c r="J25" s="468" t="s">
        <v>215</v>
      </c>
      <c r="K25" s="257">
        <f t="shared" si="1"/>
        <v>16</v>
      </c>
      <c r="L25" s="479" t="s">
        <v>3</v>
      </c>
      <c r="M25" s="438">
        <v>1452</v>
      </c>
      <c r="N25" s="238">
        <f t="shared" si="2"/>
        <v>1454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8" t="s">
        <v>22</v>
      </c>
      <c r="C26" s="52">
        <f t="shared" si="3"/>
        <v>2827</v>
      </c>
      <c r="D26" s="128">
        <f t="shared" si="5"/>
        <v>340</v>
      </c>
      <c r="E26" s="66">
        <f t="shared" si="4"/>
        <v>124.10008779631256</v>
      </c>
      <c r="F26" s="70">
        <f t="shared" si="6"/>
        <v>831.47058823529414</v>
      </c>
      <c r="G26" s="16"/>
      <c r="H26" s="180">
        <v>19</v>
      </c>
      <c r="I26" s="119">
        <v>32</v>
      </c>
      <c r="J26" s="228" t="s">
        <v>37</v>
      </c>
      <c r="K26" s="5"/>
      <c r="L26" s="525" t="s">
        <v>200</v>
      </c>
      <c r="M26" s="439">
        <v>75375</v>
      </c>
      <c r="N26" s="270">
        <f>SUM(H44)</f>
        <v>75449</v>
      </c>
      <c r="S26" s="31"/>
      <c r="T26" s="31"/>
      <c r="U26" s="31"/>
    </row>
    <row r="27" spans="1:21">
      <c r="A27" s="76">
        <v>6</v>
      </c>
      <c r="B27" s="228" t="s">
        <v>39</v>
      </c>
      <c r="C27" s="52">
        <f t="shared" si="3"/>
        <v>2356</v>
      </c>
      <c r="D27" s="128">
        <f t="shared" si="5"/>
        <v>1857</v>
      </c>
      <c r="E27" s="66">
        <f t="shared" si="4"/>
        <v>141.92771084337349</v>
      </c>
      <c r="F27" s="70">
        <f t="shared" si="6"/>
        <v>126.87129779213787</v>
      </c>
      <c r="G27" s="5"/>
      <c r="H27" s="491">
        <v>16</v>
      </c>
      <c r="I27" s="119">
        <v>4</v>
      </c>
      <c r="J27" s="228" t="s">
        <v>13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5</v>
      </c>
      <c r="C28" s="52">
        <f t="shared" si="3"/>
        <v>2262</v>
      </c>
      <c r="D28" s="128">
        <f t="shared" si="5"/>
        <v>2067</v>
      </c>
      <c r="E28" s="66">
        <f t="shared" si="4"/>
        <v>82.584884994523549</v>
      </c>
      <c r="F28" s="70">
        <f t="shared" si="6"/>
        <v>109.43396226415094</v>
      </c>
      <c r="G28" s="5"/>
      <c r="H28" s="131">
        <v>13</v>
      </c>
      <c r="I28" s="119">
        <v>12</v>
      </c>
      <c r="J28" s="228" t="s">
        <v>20</v>
      </c>
      <c r="L28" s="36"/>
      <c r="S28" s="31"/>
      <c r="T28" s="31"/>
      <c r="U28" s="31"/>
    </row>
    <row r="29" spans="1:21">
      <c r="A29" s="76">
        <v>8</v>
      </c>
      <c r="B29" s="228" t="s">
        <v>1</v>
      </c>
      <c r="C29" s="52">
        <f t="shared" si="3"/>
        <v>1551</v>
      </c>
      <c r="D29" s="128">
        <f t="shared" si="5"/>
        <v>2565</v>
      </c>
      <c r="E29" s="66">
        <f t="shared" si="4"/>
        <v>93.321299638989174</v>
      </c>
      <c r="F29" s="70">
        <f t="shared" si="6"/>
        <v>60.467836257309941</v>
      </c>
      <c r="G29" s="15"/>
      <c r="H29" s="539">
        <v>6</v>
      </c>
      <c r="I29" s="119">
        <v>31</v>
      </c>
      <c r="J29" s="228" t="s">
        <v>129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23</v>
      </c>
      <c r="C30" s="52">
        <f t="shared" si="3"/>
        <v>1471</v>
      </c>
      <c r="D30" s="128">
        <f t="shared" si="5"/>
        <v>1435</v>
      </c>
      <c r="E30" s="66">
        <f t="shared" si="4"/>
        <v>97.936085219707053</v>
      </c>
      <c r="F30" s="70">
        <f t="shared" si="6"/>
        <v>102.50871080139372</v>
      </c>
      <c r="G30" s="16"/>
      <c r="H30" s="180">
        <v>2</v>
      </c>
      <c r="I30" s="119">
        <v>3</v>
      </c>
      <c r="J30" s="228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9" t="s">
        <v>3</v>
      </c>
      <c r="C31" s="52">
        <f t="shared" si="3"/>
        <v>1454</v>
      </c>
      <c r="D31" s="128">
        <f t="shared" si="5"/>
        <v>1492</v>
      </c>
      <c r="E31" s="66">
        <f t="shared" si="4"/>
        <v>100.13774104683195</v>
      </c>
      <c r="F31" s="70">
        <f t="shared" si="6"/>
        <v>97.453083109919575</v>
      </c>
      <c r="G31" s="132"/>
      <c r="H31" s="131">
        <v>0</v>
      </c>
      <c r="I31" s="119">
        <v>5</v>
      </c>
      <c r="J31" s="228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75449</v>
      </c>
      <c r="D32" s="82">
        <f>SUM(L14)</f>
        <v>69623</v>
      </c>
      <c r="E32" s="85">
        <f t="shared" si="4"/>
        <v>100.09817578772801</v>
      </c>
      <c r="F32" s="83">
        <f t="shared" si="6"/>
        <v>108.36792439280123</v>
      </c>
      <c r="G32" s="84"/>
      <c r="H32" s="541">
        <v>0</v>
      </c>
      <c r="I32" s="119">
        <v>7</v>
      </c>
      <c r="J32" s="228" t="s">
        <v>16</v>
      </c>
      <c r="L32" s="36"/>
      <c r="M32" s="31"/>
      <c r="S32" s="31"/>
      <c r="T32" s="31"/>
      <c r="U32" s="31"/>
    </row>
    <row r="33" spans="1:30">
      <c r="H33" s="139">
        <v>0</v>
      </c>
      <c r="I33" s="119">
        <v>8</v>
      </c>
      <c r="J33" s="228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8" t="s">
        <v>18</v>
      </c>
      <c r="L34" s="300"/>
      <c r="M34" s="31"/>
      <c r="S34" s="31"/>
      <c r="T34" s="31"/>
      <c r="U34" s="31"/>
    </row>
    <row r="35" spans="1:30">
      <c r="H35" s="489">
        <v>0</v>
      </c>
      <c r="I35" s="119">
        <v>11</v>
      </c>
      <c r="J35" s="228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13</v>
      </c>
      <c r="J36" s="228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18</v>
      </c>
      <c r="J37" s="228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20</v>
      </c>
      <c r="J38" s="228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72">
        <v>0</v>
      </c>
      <c r="I39" s="119">
        <v>22</v>
      </c>
      <c r="J39" s="228" t="s">
        <v>28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28</v>
      </c>
      <c r="J40" s="228" t="s">
        <v>34</v>
      </c>
      <c r="L40" s="57"/>
      <c r="M40" s="31"/>
      <c r="S40" s="31"/>
      <c r="T40" s="31"/>
      <c r="U40" s="31"/>
    </row>
    <row r="41" spans="1:30">
      <c r="H41" s="272">
        <v>0</v>
      </c>
      <c r="I41" s="119">
        <v>29</v>
      </c>
      <c r="J41" s="228" t="s">
        <v>118</v>
      </c>
      <c r="L41" s="57"/>
      <c r="M41" s="31"/>
      <c r="S41" s="31"/>
      <c r="T41" s="31"/>
      <c r="U41" s="31"/>
    </row>
    <row r="42" spans="1:30">
      <c r="H42" s="127">
        <v>0</v>
      </c>
      <c r="I42" s="119">
        <v>30</v>
      </c>
      <c r="J42" s="228" t="s">
        <v>35</v>
      </c>
      <c r="L42" s="57"/>
      <c r="M42" s="31"/>
      <c r="S42" s="31"/>
      <c r="T42" s="31"/>
      <c r="U42" s="31"/>
    </row>
    <row r="43" spans="1:30">
      <c r="H43" s="53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75449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6" t="s">
        <v>217</v>
      </c>
      <c r="I47" s="119"/>
      <c r="J47" s="255" t="s">
        <v>80</v>
      </c>
      <c r="K47" s="5"/>
      <c r="L47" s="421" t="s">
        <v>205</v>
      </c>
      <c r="S47" s="31"/>
      <c r="T47" s="31"/>
      <c r="U47" s="31"/>
      <c r="V47" s="31"/>
    </row>
    <row r="48" spans="1:30">
      <c r="H48" s="263" t="s">
        <v>123</v>
      </c>
      <c r="I48" s="170"/>
      <c r="J48" s="254" t="s">
        <v>57</v>
      </c>
      <c r="K48" s="248"/>
      <c r="L48" s="426" t="s">
        <v>123</v>
      </c>
      <c r="S48" s="31"/>
      <c r="T48" s="31"/>
      <c r="U48" s="31"/>
      <c r="V48" s="31"/>
    </row>
    <row r="49" spans="1:22">
      <c r="H49" s="52">
        <v>61967</v>
      </c>
      <c r="I49" s="119">
        <v>26</v>
      </c>
      <c r="J49" s="228" t="s">
        <v>32</v>
      </c>
      <c r="K49" s="5">
        <f>SUM(I49)</f>
        <v>26</v>
      </c>
      <c r="L49" s="427">
        <v>56938</v>
      </c>
      <c r="M49" s="1"/>
      <c r="N49" s="129"/>
      <c r="O49" s="129"/>
      <c r="S49" s="31"/>
      <c r="T49" s="31"/>
      <c r="U49" s="31"/>
      <c r="V49" s="31"/>
    </row>
    <row r="50" spans="1:22">
      <c r="H50" s="128">
        <v>20764</v>
      </c>
      <c r="I50" s="119">
        <v>13</v>
      </c>
      <c r="J50" s="228" t="s">
        <v>7</v>
      </c>
      <c r="K50" s="5">
        <f t="shared" ref="K50:K58" si="7">SUM(I50)</f>
        <v>13</v>
      </c>
      <c r="L50" s="427">
        <v>8779</v>
      </c>
      <c r="M50" s="31"/>
      <c r="N50" s="130"/>
      <c r="O50" s="130"/>
      <c r="S50" s="31"/>
      <c r="T50" s="31"/>
      <c r="U50" s="31"/>
      <c r="V50" s="31"/>
    </row>
    <row r="51" spans="1:22">
      <c r="H51" s="127">
        <v>15730</v>
      </c>
      <c r="I51" s="119">
        <v>33</v>
      </c>
      <c r="J51" s="228" t="s">
        <v>0</v>
      </c>
      <c r="K51" s="5">
        <f t="shared" si="7"/>
        <v>33</v>
      </c>
      <c r="L51" s="427">
        <v>15985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466">
        <v>13936</v>
      </c>
      <c r="I52" s="119">
        <v>25</v>
      </c>
      <c r="J52" s="228" t="s">
        <v>31</v>
      </c>
      <c r="K52" s="5">
        <f t="shared" si="7"/>
        <v>25</v>
      </c>
      <c r="L52" s="427">
        <v>13114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4" t="s">
        <v>56</v>
      </c>
      <c r="H53" s="466">
        <v>11239</v>
      </c>
      <c r="I53" s="119">
        <v>34</v>
      </c>
      <c r="J53" s="228" t="s">
        <v>1</v>
      </c>
      <c r="K53" s="5">
        <f t="shared" si="7"/>
        <v>34</v>
      </c>
      <c r="L53" s="427">
        <v>9883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61967</v>
      </c>
      <c r="D54" s="139">
        <f>SUM(L49)</f>
        <v>56938</v>
      </c>
      <c r="E54" s="66">
        <f t="shared" ref="E54:E64" si="9">SUM(N63/M63*100)</f>
        <v>102.42987255566392</v>
      </c>
      <c r="F54" s="66">
        <f>SUM(C54/D54*100)</f>
        <v>108.83241420492466</v>
      </c>
      <c r="G54" s="5"/>
      <c r="H54" s="127">
        <v>7166</v>
      </c>
      <c r="I54" s="119">
        <v>40</v>
      </c>
      <c r="J54" s="228" t="s">
        <v>2</v>
      </c>
      <c r="K54" s="5">
        <f t="shared" si="7"/>
        <v>40</v>
      </c>
      <c r="L54" s="427">
        <v>1175</v>
      </c>
      <c r="M54" s="31"/>
      <c r="N54" s="518"/>
      <c r="O54" s="130"/>
      <c r="S54" s="31"/>
      <c r="T54" s="31"/>
      <c r="U54" s="31"/>
      <c r="V54" s="31"/>
    </row>
    <row r="55" spans="1:22">
      <c r="A55" s="76">
        <v>2</v>
      </c>
      <c r="B55" s="228" t="s">
        <v>7</v>
      </c>
      <c r="C55" s="52">
        <f t="shared" si="8"/>
        <v>20764</v>
      </c>
      <c r="D55" s="139">
        <f t="shared" ref="D55:D64" si="10">SUM(L50)</f>
        <v>8779</v>
      </c>
      <c r="E55" s="66">
        <f t="shared" si="9"/>
        <v>109.57834186500608</v>
      </c>
      <c r="F55" s="66">
        <f t="shared" ref="F55:F64" si="11">SUM(C55/D55*100)</f>
        <v>236.5189657136348</v>
      </c>
      <c r="G55" s="5"/>
      <c r="H55" s="127">
        <v>5486</v>
      </c>
      <c r="I55" s="119">
        <v>16</v>
      </c>
      <c r="J55" s="228" t="s">
        <v>3</v>
      </c>
      <c r="K55" s="5">
        <f t="shared" si="7"/>
        <v>16</v>
      </c>
      <c r="L55" s="427">
        <v>6986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0</v>
      </c>
      <c r="C56" s="52">
        <f t="shared" si="8"/>
        <v>15730</v>
      </c>
      <c r="D56" s="139">
        <f t="shared" si="10"/>
        <v>15985</v>
      </c>
      <c r="E56" s="66">
        <f t="shared" si="9"/>
        <v>85.619420857827137</v>
      </c>
      <c r="F56" s="66">
        <f t="shared" si="11"/>
        <v>98.404754457303724</v>
      </c>
      <c r="G56" s="5"/>
      <c r="H56" s="127">
        <v>4279</v>
      </c>
      <c r="I56" s="119">
        <v>24</v>
      </c>
      <c r="J56" s="228" t="s">
        <v>30</v>
      </c>
      <c r="K56" s="5">
        <f t="shared" si="7"/>
        <v>24</v>
      </c>
      <c r="L56" s="427">
        <v>5359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31</v>
      </c>
      <c r="C57" s="52">
        <f t="shared" si="8"/>
        <v>13936</v>
      </c>
      <c r="D57" s="139">
        <f t="shared" si="10"/>
        <v>13114</v>
      </c>
      <c r="E57" s="66">
        <f t="shared" si="9"/>
        <v>108.1399860324358</v>
      </c>
      <c r="F57" s="66">
        <f t="shared" si="11"/>
        <v>106.26811041634893</v>
      </c>
      <c r="G57" s="5"/>
      <c r="H57" s="131">
        <v>3336</v>
      </c>
      <c r="I57" s="119">
        <v>15</v>
      </c>
      <c r="J57" s="228" t="s">
        <v>22</v>
      </c>
      <c r="K57" s="5">
        <f t="shared" si="7"/>
        <v>15</v>
      </c>
      <c r="L57" s="427">
        <v>1666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1</v>
      </c>
      <c r="C58" s="52">
        <f t="shared" si="8"/>
        <v>11239</v>
      </c>
      <c r="D58" s="139">
        <f t="shared" si="10"/>
        <v>9883</v>
      </c>
      <c r="E58" s="66">
        <f t="shared" si="9"/>
        <v>104.40315838365073</v>
      </c>
      <c r="F58" s="66">
        <f t="shared" si="11"/>
        <v>113.72053020337954</v>
      </c>
      <c r="G58" s="16"/>
      <c r="H58" s="460">
        <v>3102</v>
      </c>
      <c r="I58" s="198">
        <v>36</v>
      </c>
      <c r="J58" s="231" t="s">
        <v>5</v>
      </c>
      <c r="K58" s="18">
        <f t="shared" si="7"/>
        <v>36</v>
      </c>
      <c r="L58" s="428">
        <v>2128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2</v>
      </c>
      <c r="C59" s="52">
        <f t="shared" si="8"/>
        <v>7166</v>
      </c>
      <c r="D59" s="139">
        <f t="shared" si="10"/>
        <v>1175</v>
      </c>
      <c r="E59" s="66">
        <f t="shared" si="9"/>
        <v>126.49602824360106</v>
      </c>
      <c r="F59" s="66">
        <f t="shared" si="11"/>
        <v>609.872340425532</v>
      </c>
      <c r="G59" s="5"/>
      <c r="H59" s="465">
        <v>2165</v>
      </c>
      <c r="I59" s="475">
        <v>22</v>
      </c>
      <c r="J59" s="312" t="s">
        <v>28</v>
      </c>
      <c r="K59" s="12" t="s">
        <v>76</v>
      </c>
      <c r="L59" s="429">
        <v>127919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3</v>
      </c>
      <c r="C60" s="52">
        <f t="shared" si="8"/>
        <v>5486</v>
      </c>
      <c r="D60" s="139">
        <f t="shared" si="10"/>
        <v>6986</v>
      </c>
      <c r="E60" s="66">
        <f t="shared" si="9"/>
        <v>105.43916970978282</v>
      </c>
      <c r="F60" s="66">
        <f t="shared" si="11"/>
        <v>78.528485542513607</v>
      </c>
      <c r="G60" s="5"/>
      <c r="H60" s="131">
        <v>1328</v>
      </c>
      <c r="I60" s="201">
        <v>38</v>
      </c>
      <c r="J60" s="228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4279</v>
      </c>
      <c r="D61" s="139">
        <f t="shared" si="10"/>
        <v>5359</v>
      </c>
      <c r="E61" s="66">
        <f t="shared" si="9"/>
        <v>101.42213794738089</v>
      </c>
      <c r="F61" s="66">
        <f t="shared" si="11"/>
        <v>79.846986378055604</v>
      </c>
      <c r="G61" s="15"/>
      <c r="H61" s="131">
        <v>482</v>
      </c>
      <c r="I61" s="201">
        <v>17</v>
      </c>
      <c r="J61" s="228" t="s">
        <v>23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22</v>
      </c>
      <c r="C62" s="52">
        <f t="shared" si="8"/>
        <v>3336</v>
      </c>
      <c r="D62" s="139">
        <f t="shared" si="10"/>
        <v>1666</v>
      </c>
      <c r="E62" s="66">
        <f t="shared" si="9"/>
        <v>138.02234174596609</v>
      </c>
      <c r="F62" s="66">
        <f t="shared" si="11"/>
        <v>200.24009603841537</v>
      </c>
      <c r="G62" s="16"/>
      <c r="H62" s="180">
        <v>397</v>
      </c>
      <c r="I62" s="249">
        <v>21</v>
      </c>
      <c r="J62" s="5" t="s">
        <v>197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5</v>
      </c>
      <c r="C63" s="460">
        <f t="shared" si="8"/>
        <v>3102</v>
      </c>
      <c r="D63" s="199">
        <f t="shared" si="10"/>
        <v>2128</v>
      </c>
      <c r="E63" s="72">
        <f t="shared" si="9"/>
        <v>137.7442273534636</v>
      </c>
      <c r="F63" s="72">
        <f t="shared" si="11"/>
        <v>145.77067669172931</v>
      </c>
      <c r="G63" s="132"/>
      <c r="H63" s="131">
        <v>194</v>
      </c>
      <c r="I63" s="119">
        <v>9</v>
      </c>
      <c r="J63" s="468" t="s">
        <v>212</v>
      </c>
      <c r="K63" s="5">
        <f>SUM(K49)</f>
        <v>26</v>
      </c>
      <c r="L63" s="228" t="s">
        <v>32</v>
      </c>
      <c r="M63" s="241">
        <v>60497</v>
      </c>
      <c r="N63" s="128">
        <f>SUM(H49)</f>
        <v>61967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151867</v>
      </c>
      <c r="D64" s="200">
        <f t="shared" si="10"/>
        <v>127919</v>
      </c>
      <c r="E64" s="85">
        <f t="shared" si="9"/>
        <v>104.20191707320421</v>
      </c>
      <c r="F64" s="85">
        <f t="shared" si="11"/>
        <v>118.72122202331164</v>
      </c>
      <c r="G64" s="84"/>
      <c r="H64" s="131">
        <v>139</v>
      </c>
      <c r="I64" s="119">
        <v>1</v>
      </c>
      <c r="J64" s="228" t="s">
        <v>4</v>
      </c>
      <c r="K64" s="5">
        <f t="shared" ref="K64:K72" si="12">SUM(K50)</f>
        <v>13</v>
      </c>
      <c r="L64" s="228" t="s">
        <v>7</v>
      </c>
      <c r="M64" s="241">
        <v>18949</v>
      </c>
      <c r="N64" s="128">
        <f t="shared" ref="N64:N72" si="13">SUM(H50)</f>
        <v>20764</v>
      </c>
      <c r="O64" s="54"/>
      <c r="S64" s="31"/>
      <c r="T64" s="31"/>
      <c r="U64" s="31"/>
      <c r="V64" s="31"/>
    </row>
    <row r="65" spans="2:22">
      <c r="H65" s="52">
        <v>52</v>
      </c>
      <c r="I65" s="119">
        <v>29</v>
      </c>
      <c r="J65" s="228" t="s">
        <v>118</v>
      </c>
      <c r="K65" s="5">
        <f t="shared" si="12"/>
        <v>33</v>
      </c>
      <c r="L65" s="228" t="s">
        <v>0</v>
      </c>
      <c r="M65" s="241">
        <v>18372</v>
      </c>
      <c r="N65" s="128">
        <f t="shared" si="13"/>
        <v>15730</v>
      </c>
      <c r="O65" s="54"/>
      <c r="S65" s="31"/>
      <c r="T65" s="31"/>
      <c r="U65" s="31"/>
      <c r="V65" s="31"/>
    </row>
    <row r="66" spans="2:22">
      <c r="H66" s="128">
        <v>51</v>
      </c>
      <c r="I66" s="119">
        <v>30</v>
      </c>
      <c r="J66" s="228" t="s">
        <v>35</v>
      </c>
      <c r="K66" s="5">
        <f t="shared" si="12"/>
        <v>25</v>
      </c>
      <c r="L66" s="228" t="s">
        <v>31</v>
      </c>
      <c r="M66" s="241">
        <v>12887</v>
      </c>
      <c r="N66" s="128">
        <f t="shared" si="13"/>
        <v>13936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23</v>
      </c>
      <c r="I67" s="119">
        <v>27</v>
      </c>
      <c r="J67" s="228" t="s">
        <v>33</v>
      </c>
      <c r="K67" s="5">
        <f t="shared" si="12"/>
        <v>34</v>
      </c>
      <c r="L67" s="228" t="s">
        <v>1</v>
      </c>
      <c r="M67" s="241">
        <v>10765</v>
      </c>
      <c r="N67" s="128">
        <f t="shared" si="13"/>
        <v>11239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14</v>
      </c>
      <c r="I68" s="119">
        <v>23</v>
      </c>
      <c r="J68" s="228" t="s">
        <v>29</v>
      </c>
      <c r="K68" s="5">
        <f t="shared" si="12"/>
        <v>40</v>
      </c>
      <c r="L68" s="228" t="s">
        <v>2</v>
      </c>
      <c r="M68" s="241">
        <v>5665</v>
      </c>
      <c r="N68" s="128">
        <f t="shared" si="13"/>
        <v>7166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10</v>
      </c>
      <c r="I69" s="119">
        <v>14</v>
      </c>
      <c r="J69" s="228" t="s">
        <v>21</v>
      </c>
      <c r="K69" s="5">
        <f t="shared" si="12"/>
        <v>16</v>
      </c>
      <c r="L69" s="228" t="s">
        <v>3</v>
      </c>
      <c r="M69" s="241">
        <v>5203</v>
      </c>
      <c r="N69" s="128">
        <f t="shared" si="13"/>
        <v>5486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405">
        <v>7</v>
      </c>
      <c r="I70" s="119">
        <v>35</v>
      </c>
      <c r="J70" s="228" t="s">
        <v>38</v>
      </c>
      <c r="K70" s="5">
        <f t="shared" si="12"/>
        <v>24</v>
      </c>
      <c r="L70" s="228" t="s">
        <v>30</v>
      </c>
      <c r="M70" s="241">
        <v>4219</v>
      </c>
      <c r="N70" s="128">
        <f t="shared" si="13"/>
        <v>4279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8" t="s">
        <v>6</v>
      </c>
      <c r="K71" s="5">
        <f t="shared" si="12"/>
        <v>15</v>
      </c>
      <c r="L71" s="228" t="s">
        <v>22</v>
      </c>
      <c r="M71" s="241">
        <v>2417</v>
      </c>
      <c r="N71" s="128">
        <f t="shared" si="13"/>
        <v>3336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8" t="s">
        <v>12</v>
      </c>
      <c r="K72" s="5">
        <f t="shared" si="12"/>
        <v>36</v>
      </c>
      <c r="L72" s="231" t="s">
        <v>5</v>
      </c>
      <c r="M72" s="242">
        <v>2252</v>
      </c>
      <c r="N72" s="128">
        <f t="shared" si="13"/>
        <v>3102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4</v>
      </c>
      <c r="J73" s="228" t="s">
        <v>13</v>
      </c>
      <c r="K73" s="52"/>
      <c r="L73" s="391" t="s">
        <v>107</v>
      </c>
      <c r="M73" s="240">
        <v>145743</v>
      </c>
      <c r="N73" s="239">
        <f>SUM(H89)</f>
        <v>151867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8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6</v>
      </c>
      <c r="J75" s="228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8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8</v>
      </c>
      <c r="J77" s="228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8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11</v>
      </c>
      <c r="J79" s="228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12</v>
      </c>
      <c r="J80" s="228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542">
        <v>0</v>
      </c>
      <c r="I81" s="119">
        <v>18</v>
      </c>
      <c r="J81" s="228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8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466">
        <v>0</v>
      </c>
      <c r="I83" s="119">
        <v>20</v>
      </c>
      <c r="J83" s="228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8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8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8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151867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50" sqref="H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2" t="s">
        <v>217</v>
      </c>
      <c r="I2" s="119"/>
      <c r="J2" s="264" t="s">
        <v>127</v>
      </c>
      <c r="K2" s="5"/>
      <c r="L2" s="256" t="s">
        <v>205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3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20413</v>
      </c>
      <c r="I4" s="119">
        <v>2</v>
      </c>
      <c r="J4" s="40" t="s">
        <v>6</v>
      </c>
      <c r="K4" s="282">
        <f>SUM(I4)</f>
        <v>2</v>
      </c>
      <c r="L4" s="382">
        <v>18743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405">
        <v>16534</v>
      </c>
      <c r="I5" s="119">
        <v>33</v>
      </c>
      <c r="J5" s="40" t="s">
        <v>0</v>
      </c>
      <c r="K5" s="282">
        <f t="shared" ref="K5:K13" si="0">SUM(I5)</f>
        <v>33</v>
      </c>
      <c r="L5" s="382">
        <v>16894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15685</v>
      </c>
      <c r="I6" s="119">
        <v>13</v>
      </c>
      <c r="J6" s="40" t="s">
        <v>7</v>
      </c>
      <c r="K6" s="282">
        <f t="shared" si="0"/>
        <v>13</v>
      </c>
      <c r="L6" s="382">
        <v>15759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15086</v>
      </c>
      <c r="I7" s="119">
        <v>31</v>
      </c>
      <c r="J7" s="40" t="s">
        <v>72</v>
      </c>
      <c r="K7" s="282">
        <f t="shared" si="0"/>
        <v>31</v>
      </c>
      <c r="L7" s="382">
        <v>11405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14390</v>
      </c>
      <c r="I8" s="119">
        <v>38</v>
      </c>
      <c r="J8" s="40" t="s">
        <v>40</v>
      </c>
      <c r="K8" s="282">
        <f t="shared" si="0"/>
        <v>38</v>
      </c>
      <c r="L8" s="382">
        <v>10833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13811</v>
      </c>
      <c r="I9" s="119">
        <v>3</v>
      </c>
      <c r="J9" s="40" t="s">
        <v>12</v>
      </c>
      <c r="K9" s="282">
        <f t="shared" si="0"/>
        <v>3</v>
      </c>
      <c r="L9" s="382">
        <v>15351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13456</v>
      </c>
      <c r="I10" s="119">
        <v>40</v>
      </c>
      <c r="J10" s="40" t="s">
        <v>2</v>
      </c>
      <c r="K10" s="282">
        <f t="shared" si="0"/>
        <v>40</v>
      </c>
      <c r="L10" s="382">
        <v>19750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466">
        <v>12487</v>
      </c>
      <c r="I11" s="119">
        <v>34</v>
      </c>
      <c r="J11" s="40" t="s">
        <v>1</v>
      </c>
      <c r="K11" s="282">
        <f t="shared" si="0"/>
        <v>34</v>
      </c>
      <c r="L11" s="382">
        <v>16155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4">
        <v>12179</v>
      </c>
      <c r="I12" s="119">
        <v>17</v>
      </c>
      <c r="J12" s="40" t="s">
        <v>23</v>
      </c>
      <c r="K12" s="282">
        <f t="shared" si="0"/>
        <v>17</v>
      </c>
      <c r="L12" s="383">
        <v>8499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43">
        <v>11480</v>
      </c>
      <c r="I13" s="198">
        <v>16</v>
      </c>
      <c r="J13" s="103" t="s">
        <v>3</v>
      </c>
      <c r="K13" s="282">
        <f t="shared" si="0"/>
        <v>16</v>
      </c>
      <c r="L13" s="383">
        <v>3327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19">
        <v>8421</v>
      </c>
      <c r="I14" s="310">
        <v>21</v>
      </c>
      <c r="J14" s="544" t="s">
        <v>201</v>
      </c>
      <c r="K14" s="151" t="s">
        <v>9</v>
      </c>
      <c r="L14" s="384">
        <v>173443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8246</v>
      </c>
      <c r="I15" s="119">
        <v>26</v>
      </c>
      <c r="J15" s="40" t="s">
        <v>32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6564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4033</v>
      </c>
      <c r="I17" s="119">
        <v>25</v>
      </c>
      <c r="J17" s="40" t="s">
        <v>31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4015</v>
      </c>
      <c r="I18" s="119">
        <v>24</v>
      </c>
      <c r="J18" s="40" t="s">
        <v>30</v>
      </c>
      <c r="K18" s="1"/>
      <c r="L18" s="265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52">
        <v>3151</v>
      </c>
      <c r="I19" s="119">
        <v>36</v>
      </c>
      <c r="J19" s="40" t="s">
        <v>5</v>
      </c>
      <c r="K19" s="165">
        <f>SUM(I4)</f>
        <v>2</v>
      </c>
      <c r="L19" s="40" t="s">
        <v>6</v>
      </c>
      <c r="M19" s="451">
        <v>14944</v>
      </c>
      <c r="N19" s="128">
        <f>SUM(H4)</f>
        <v>20413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217</v>
      </c>
      <c r="D20" s="74" t="s">
        <v>205</v>
      </c>
      <c r="E20" s="74" t="s">
        <v>55</v>
      </c>
      <c r="F20" s="74" t="s">
        <v>54</v>
      </c>
      <c r="G20" s="75" t="s">
        <v>56</v>
      </c>
      <c r="H20" s="127">
        <v>3125</v>
      </c>
      <c r="I20" s="119">
        <v>14</v>
      </c>
      <c r="J20" s="40" t="s">
        <v>21</v>
      </c>
      <c r="K20" s="165">
        <f t="shared" ref="K20:K28" si="1">SUM(I5)</f>
        <v>33</v>
      </c>
      <c r="L20" s="40" t="s">
        <v>0</v>
      </c>
      <c r="M20" s="452">
        <v>24376</v>
      </c>
      <c r="N20" s="128">
        <f t="shared" ref="N20:N28" si="2">SUM(H5)</f>
        <v>16534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6</v>
      </c>
      <c r="C21" s="281">
        <f>SUM(H4)</f>
        <v>20413</v>
      </c>
      <c r="D21" s="9">
        <f>SUM(L4)</f>
        <v>18743</v>
      </c>
      <c r="E21" s="66">
        <f t="shared" ref="E21:E30" si="3">SUM(N19/M19*100)</f>
        <v>136.59662740899356</v>
      </c>
      <c r="F21" s="66">
        <f t="shared" ref="F21:F31" si="4">SUM(C21/D21*100)</f>
        <v>108.90999306407724</v>
      </c>
      <c r="G21" s="77"/>
      <c r="H21" s="127">
        <v>2187</v>
      </c>
      <c r="I21" s="119">
        <v>1</v>
      </c>
      <c r="J21" s="40" t="s">
        <v>4</v>
      </c>
      <c r="K21" s="165">
        <f t="shared" si="1"/>
        <v>13</v>
      </c>
      <c r="L21" s="40" t="s">
        <v>7</v>
      </c>
      <c r="M21" s="452">
        <v>17374</v>
      </c>
      <c r="N21" s="128">
        <f t="shared" si="2"/>
        <v>15685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81">
        <f t="shared" ref="C22:C30" si="5">SUM(H5)</f>
        <v>16534</v>
      </c>
      <c r="D22" s="9">
        <f t="shared" ref="D22:D30" si="6">SUM(L5)</f>
        <v>16894</v>
      </c>
      <c r="E22" s="66">
        <f t="shared" si="3"/>
        <v>67.82901214309156</v>
      </c>
      <c r="F22" s="66">
        <f t="shared" si="4"/>
        <v>97.869065940570621</v>
      </c>
      <c r="G22" s="77"/>
      <c r="H22" s="127">
        <v>1203</v>
      </c>
      <c r="I22" s="119">
        <v>9</v>
      </c>
      <c r="J22" s="468" t="s">
        <v>214</v>
      </c>
      <c r="K22" s="165">
        <f t="shared" si="1"/>
        <v>31</v>
      </c>
      <c r="L22" s="40" t="s">
        <v>72</v>
      </c>
      <c r="M22" s="452">
        <v>13993</v>
      </c>
      <c r="N22" s="128">
        <f t="shared" si="2"/>
        <v>15086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7</v>
      </c>
      <c r="C23" s="303">
        <f t="shared" si="5"/>
        <v>15685</v>
      </c>
      <c r="D23" s="139">
        <f t="shared" si="6"/>
        <v>15759</v>
      </c>
      <c r="E23" s="304">
        <f t="shared" si="3"/>
        <v>90.278577184298385</v>
      </c>
      <c r="F23" s="304">
        <f t="shared" si="4"/>
        <v>99.530427057554419</v>
      </c>
      <c r="G23" s="77"/>
      <c r="H23" s="127">
        <v>1056</v>
      </c>
      <c r="I23" s="119">
        <v>39</v>
      </c>
      <c r="J23" s="40" t="s">
        <v>41</v>
      </c>
      <c r="K23" s="165">
        <f t="shared" si="1"/>
        <v>38</v>
      </c>
      <c r="L23" s="40" t="s">
        <v>40</v>
      </c>
      <c r="M23" s="452">
        <v>9389</v>
      </c>
      <c r="N23" s="128">
        <f t="shared" si="2"/>
        <v>14390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81">
        <f t="shared" si="5"/>
        <v>15086</v>
      </c>
      <c r="D24" s="9">
        <f t="shared" si="6"/>
        <v>11405</v>
      </c>
      <c r="E24" s="66">
        <f t="shared" si="3"/>
        <v>107.81104838133353</v>
      </c>
      <c r="F24" s="66">
        <f t="shared" si="4"/>
        <v>132.27531784305128</v>
      </c>
      <c r="G24" s="77"/>
      <c r="H24" s="127">
        <v>755</v>
      </c>
      <c r="I24" s="119">
        <v>4</v>
      </c>
      <c r="J24" s="40" t="s">
        <v>13</v>
      </c>
      <c r="K24" s="165">
        <f t="shared" si="1"/>
        <v>3</v>
      </c>
      <c r="L24" s="40" t="s">
        <v>12</v>
      </c>
      <c r="M24" s="452">
        <v>18122</v>
      </c>
      <c r="N24" s="128">
        <f t="shared" si="2"/>
        <v>13811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40</v>
      </c>
      <c r="C25" s="281">
        <f t="shared" si="5"/>
        <v>14390</v>
      </c>
      <c r="D25" s="9">
        <f t="shared" si="6"/>
        <v>10833</v>
      </c>
      <c r="E25" s="66">
        <f t="shared" si="3"/>
        <v>153.26445840877622</v>
      </c>
      <c r="F25" s="66">
        <f t="shared" si="4"/>
        <v>132.83485645712176</v>
      </c>
      <c r="G25" s="87"/>
      <c r="H25" s="127">
        <v>750</v>
      </c>
      <c r="I25" s="119">
        <v>27</v>
      </c>
      <c r="J25" s="40" t="s">
        <v>33</v>
      </c>
      <c r="K25" s="165">
        <f t="shared" si="1"/>
        <v>40</v>
      </c>
      <c r="L25" s="40" t="s">
        <v>2</v>
      </c>
      <c r="M25" s="452">
        <v>11242</v>
      </c>
      <c r="N25" s="128">
        <f t="shared" si="2"/>
        <v>13456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12</v>
      </c>
      <c r="C26" s="281">
        <f t="shared" si="5"/>
        <v>13811</v>
      </c>
      <c r="D26" s="9">
        <f t="shared" si="6"/>
        <v>15351</v>
      </c>
      <c r="E26" s="66">
        <f t="shared" si="3"/>
        <v>76.21123496302836</v>
      </c>
      <c r="F26" s="66">
        <f t="shared" si="4"/>
        <v>89.968080255357947</v>
      </c>
      <c r="G26" s="77"/>
      <c r="H26" s="127">
        <v>372</v>
      </c>
      <c r="I26" s="119">
        <v>32</v>
      </c>
      <c r="J26" s="40" t="s">
        <v>37</v>
      </c>
      <c r="K26" s="165">
        <f t="shared" si="1"/>
        <v>34</v>
      </c>
      <c r="L26" s="40" t="s">
        <v>1</v>
      </c>
      <c r="M26" s="452">
        <v>10693</v>
      </c>
      <c r="N26" s="128">
        <f t="shared" si="2"/>
        <v>12487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81">
        <f t="shared" si="5"/>
        <v>13456</v>
      </c>
      <c r="D27" s="9">
        <f t="shared" si="6"/>
        <v>19750</v>
      </c>
      <c r="E27" s="66">
        <f t="shared" si="3"/>
        <v>119.69400462551147</v>
      </c>
      <c r="F27" s="66">
        <f t="shared" si="4"/>
        <v>68.131645569620261</v>
      </c>
      <c r="G27" s="77"/>
      <c r="H27" s="127">
        <v>341</v>
      </c>
      <c r="I27" s="119">
        <v>12</v>
      </c>
      <c r="J27" s="40" t="s">
        <v>20</v>
      </c>
      <c r="K27" s="165">
        <f t="shared" si="1"/>
        <v>17</v>
      </c>
      <c r="L27" s="40" t="s">
        <v>23</v>
      </c>
      <c r="M27" s="453">
        <v>15444</v>
      </c>
      <c r="N27" s="128">
        <f t="shared" si="2"/>
        <v>12179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1</v>
      </c>
      <c r="C28" s="281">
        <f t="shared" si="5"/>
        <v>12487</v>
      </c>
      <c r="D28" s="9">
        <f t="shared" si="6"/>
        <v>16155</v>
      </c>
      <c r="E28" s="66">
        <f t="shared" si="3"/>
        <v>116.77733096418217</v>
      </c>
      <c r="F28" s="66">
        <f t="shared" si="4"/>
        <v>77.294955122253171</v>
      </c>
      <c r="G28" s="88"/>
      <c r="H28" s="405">
        <v>198</v>
      </c>
      <c r="I28" s="119">
        <v>29</v>
      </c>
      <c r="J28" s="40" t="s">
        <v>58</v>
      </c>
      <c r="K28" s="257">
        <f t="shared" si="1"/>
        <v>16</v>
      </c>
      <c r="L28" s="103" t="s">
        <v>3</v>
      </c>
      <c r="M28" s="474">
        <v>8365</v>
      </c>
      <c r="N28" s="238">
        <f t="shared" si="2"/>
        <v>11480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23</v>
      </c>
      <c r="C29" s="281">
        <f t="shared" si="5"/>
        <v>12179</v>
      </c>
      <c r="D29" s="9">
        <f t="shared" si="6"/>
        <v>8499</v>
      </c>
      <c r="E29" s="66">
        <f t="shared" si="3"/>
        <v>78.859103859103868</v>
      </c>
      <c r="F29" s="66">
        <f t="shared" si="4"/>
        <v>143.29921167196142</v>
      </c>
      <c r="G29" s="87"/>
      <c r="H29" s="127">
        <v>193</v>
      </c>
      <c r="I29" s="119">
        <v>20</v>
      </c>
      <c r="J29" s="40" t="s">
        <v>26</v>
      </c>
      <c r="K29" s="163"/>
      <c r="L29" s="163" t="s">
        <v>70</v>
      </c>
      <c r="M29" s="454">
        <v>177651</v>
      </c>
      <c r="N29" s="246">
        <f>SUM(H44)</f>
        <v>190412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</v>
      </c>
      <c r="C30" s="281">
        <f t="shared" si="5"/>
        <v>11480</v>
      </c>
      <c r="D30" s="9">
        <f t="shared" si="6"/>
        <v>3327</v>
      </c>
      <c r="E30" s="72">
        <f t="shared" si="3"/>
        <v>137.23849372384939</v>
      </c>
      <c r="F30" s="78">
        <f t="shared" si="4"/>
        <v>345.05560565073637</v>
      </c>
      <c r="G30" s="90"/>
      <c r="H30" s="53">
        <v>102</v>
      </c>
      <c r="I30" s="119">
        <v>10</v>
      </c>
      <c r="J30" s="40" t="s">
        <v>18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190412</v>
      </c>
      <c r="D31" s="82">
        <f>SUM(L14)</f>
        <v>173443</v>
      </c>
      <c r="E31" s="85">
        <f>SUM(N29/M29*100)</f>
        <v>107.18318500880942</v>
      </c>
      <c r="F31" s="78">
        <f t="shared" si="4"/>
        <v>109.7836176726648</v>
      </c>
      <c r="G31" s="86"/>
      <c r="H31" s="127">
        <v>76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63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28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11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1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190412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6" t="s">
        <v>217</v>
      </c>
      <c r="I48" s="119"/>
      <c r="J48" s="267" t="s">
        <v>105</v>
      </c>
      <c r="K48" s="5"/>
      <c r="L48" s="456" t="s">
        <v>205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6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28">
        <v>21931</v>
      </c>
      <c r="I50" s="119">
        <v>16</v>
      </c>
      <c r="J50" s="40" t="s">
        <v>3</v>
      </c>
      <c r="K50" s="449">
        <f>SUM(I50)</f>
        <v>16</v>
      </c>
      <c r="L50" s="457">
        <v>21842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27">
        <v>3026</v>
      </c>
      <c r="I51" s="119">
        <v>25</v>
      </c>
      <c r="J51" s="40" t="s">
        <v>31</v>
      </c>
      <c r="K51" s="449">
        <f t="shared" ref="K51:K59" si="7">SUM(I51)</f>
        <v>25</v>
      </c>
      <c r="L51" s="458">
        <v>411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2912</v>
      </c>
      <c r="I52" s="119">
        <v>26</v>
      </c>
      <c r="J52" s="40" t="s">
        <v>32</v>
      </c>
      <c r="K52" s="449">
        <f t="shared" si="7"/>
        <v>26</v>
      </c>
      <c r="L52" s="458">
        <v>2885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5" t="s">
        <v>56</v>
      </c>
      <c r="H53" s="53">
        <v>1574</v>
      </c>
      <c r="I53" s="119">
        <v>33</v>
      </c>
      <c r="J53" s="40" t="s">
        <v>0</v>
      </c>
      <c r="K53" s="449">
        <f t="shared" si="7"/>
        <v>33</v>
      </c>
      <c r="L53" s="458">
        <v>494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21931</v>
      </c>
      <c r="D54" s="139">
        <f>SUM(L50)</f>
        <v>21842</v>
      </c>
      <c r="E54" s="66">
        <f t="shared" ref="E54:E63" si="8">SUM(N67/M67*100)</f>
        <v>94.383714925116209</v>
      </c>
      <c r="F54" s="66">
        <f t="shared" ref="F54:F61" si="9">SUM(C54/D54*100)</f>
        <v>100.4074718432378</v>
      </c>
      <c r="G54" s="77"/>
      <c r="H54" s="53">
        <v>1441</v>
      </c>
      <c r="I54" s="119">
        <v>36</v>
      </c>
      <c r="J54" s="40" t="s">
        <v>5</v>
      </c>
      <c r="K54" s="449">
        <f t="shared" si="7"/>
        <v>36</v>
      </c>
      <c r="L54" s="458">
        <v>26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3026</v>
      </c>
      <c r="D55" s="139">
        <f t="shared" ref="D55:D63" si="11">SUM(L51)</f>
        <v>411</v>
      </c>
      <c r="E55" s="66">
        <f t="shared" si="8"/>
        <v>151.45145145145145</v>
      </c>
      <c r="F55" s="66">
        <f t="shared" si="9"/>
        <v>736.25304136253044</v>
      </c>
      <c r="G55" s="77"/>
      <c r="H55" s="53">
        <v>1128</v>
      </c>
      <c r="I55" s="119">
        <v>38</v>
      </c>
      <c r="J55" s="40" t="s">
        <v>40</v>
      </c>
      <c r="K55" s="449">
        <f t="shared" si="7"/>
        <v>38</v>
      </c>
      <c r="L55" s="458">
        <v>1203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2912</v>
      </c>
      <c r="D56" s="139">
        <f t="shared" si="11"/>
        <v>2885</v>
      </c>
      <c r="E56" s="66">
        <f t="shared" si="8"/>
        <v>110.55429005315109</v>
      </c>
      <c r="F56" s="66">
        <f t="shared" si="9"/>
        <v>100.93587521663778</v>
      </c>
      <c r="G56" s="77"/>
      <c r="H56" s="53">
        <v>764</v>
      </c>
      <c r="I56" s="119">
        <v>34</v>
      </c>
      <c r="J56" s="40" t="s">
        <v>1</v>
      </c>
      <c r="K56" s="449">
        <f t="shared" si="7"/>
        <v>34</v>
      </c>
      <c r="L56" s="458">
        <v>695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0</v>
      </c>
      <c r="C57" s="52">
        <f t="shared" si="10"/>
        <v>1574</v>
      </c>
      <c r="D57" s="139">
        <f t="shared" si="11"/>
        <v>494</v>
      </c>
      <c r="E57" s="66">
        <f t="shared" si="8"/>
        <v>69.924478009773438</v>
      </c>
      <c r="F57" s="66">
        <f t="shared" si="9"/>
        <v>318.62348178137654</v>
      </c>
      <c r="G57" s="77"/>
      <c r="H57" s="127">
        <v>504</v>
      </c>
      <c r="I57" s="119">
        <v>31</v>
      </c>
      <c r="J57" s="40" t="s">
        <v>131</v>
      </c>
      <c r="K57" s="449">
        <f t="shared" si="7"/>
        <v>31</v>
      </c>
      <c r="L57" s="458">
        <v>440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5</v>
      </c>
      <c r="C58" s="52">
        <f t="shared" si="10"/>
        <v>1441</v>
      </c>
      <c r="D58" s="139">
        <f t="shared" si="11"/>
        <v>26</v>
      </c>
      <c r="E58" s="66">
        <f t="shared" si="8"/>
        <v>110.50613496932516</v>
      </c>
      <c r="F58" s="66">
        <f t="shared" si="9"/>
        <v>5542.3076923076924</v>
      </c>
      <c r="G58" s="87"/>
      <c r="H58" s="127">
        <v>485</v>
      </c>
      <c r="I58" s="119">
        <v>14</v>
      </c>
      <c r="J58" s="40" t="s">
        <v>21</v>
      </c>
      <c r="K58" s="449">
        <f t="shared" si="7"/>
        <v>14</v>
      </c>
      <c r="L58" s="458">
        <v>315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40</v>
      </c>
      <c r="C59" s="52">
        <f t="shared" si="10"/>
        <v>1128</v>
      </c>
      <c r="D59" s="139">
        <f t="shared" si="11"/>
        <v>1203</v>
      </c>
      <c r="E59" s="66">
        <f t="shared" si="8"/>
        <v>114.75076297049847</v>
      </c>
      <c r="F59" s="66">
        <f t="shared" si="9"/>
        <v>93.765586034912715</v>
      </c>
      <c r="G59" s="77"/>
      <c r="H59" s="535">
        <v>434</v>
      </c>
      <c r="I59" s="198">
        <v>40</v>
      </c>
      <c r="J59" s="103" t="s">
        <v>2</v>
      </c>
      <c r="K59" s="450">
        <f t="shared" si="7"/>
        <v>40</v>
      </c>
      <c r="L59" s="459">
        <v>2032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7">
        <v>7</v>
      </c>
      <c r="B60" s="40" t="s">
        <v>1</v>
      </c>
      <c r="C60" s="128">
        <f t="shared" si="10"/>
        <v>764</v>
      </c>
      <c r="D60" s="139">
        <f t="shared" si="11"/>
        <v>695</v>
      </c>
      <c r="E60" s="304">
        <f t="shared" si="8"/>
        <v>93.28449328449328</v>
      </c>
      <c r="F60" s="304">
        <f t="shared" si="9"/>
        <v>109.92805755395682</v>
      </c>
      <c r="G60" s="528"/>
      <c r="H60" s="526">
        <v>219</v>
      </c>
      <c r="I60" s="310">
        <v>24</v>
      </c>
      <c r="J60" s="536" t="s">
        <v>30</v>
      </c>
      <c r="K60" s="529" t="s">
        <v>9</v>
      </c>
      <c r="L60" s="530">
        <v>31792</v>
      </c>
      <c r="M60" s="531"/>
      <c r="N60" s="130"/>
      <c r="Q60" s="129"/>
      <c r="R60" s="531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72</v>
      </c>
      <c r="C61" s="52">
        <f t="shared" si="10"/>
        <v>504</v>
      </c>
      <c r="D61" s="139">
        <f t="shared" si="11"/>
        <v>440</v>
      </c>
      <c r="E61" s="66">
        <f t="shared" si="8"/>
        <v>87.348353552859621</v>
      </c>
      <c r="F61" s="66">
        <f t="shared" si="9"/>
        <v>114.54545454545455</v>
      </c>
      <c r="G61" s="88"/>
      <c r="H61" s="53">
        <v>166</v>
      </c>
      <c r="I61" s="119">
        <v>1</v>
      </c>
      <c r="J61" s="40" t="s">
        <v>4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21</v>
      </c>
      <c r="C62" s="52">
        <f t="shared" si="10"/>
        <v>485</v>
      </c>
      <c r="D62" s="139">
        <f t="shared" si="11"/>
        <v>315</v>
      </c>
      <c r="E62" s="66">
        <f t="shared" si="8"/>
        <v>111.75115207373271</v>
      </c>
      <c r="F62" s="66">
        <f>SUM(C62/D62*100)</f>
        <v>153.96825396825398</v>
      </c>
      <c r="G62" s="87"/>
      <c r="H62" s="53">
        <v>146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434</v>
      </c>
      <c r="D63" s="139">
        <f t="shared" si="11"/>
        <v>2032</v>
      </c>
      <c r="E63" s="72">
        <f t="shared" si="8"/>
        <v>79.633027522935791</v>
      </c>
      <c r="F63" s="72">
        <f>SUM(C63/D63*100)</f>
        <v>21.358267716535433</v>
      </c>
      <c r="G63" s="90"/>
      <c r="H63" s="127">
        <v>80</v>
      </c>
      <c r="I63" s="119">
        <v>9</v>
      </c>
      <c r="J63" s="468" t="s">
        <v>214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35004</v>
      </c>
      <c r="D64" s="82">
        <f>SUM(L60)</f>
        <v>31792</v>
      </c>
      <c r="E64" s="85">
        <f>SUM(N77/M77*100)</f>
        <v>98.928864143797867</v>
      </c>
      <c r="F64" s="85">
        <f>SUM(C64/D64*100)</f>
        <v>110.10317060895822</v>
      </c>
      <c r="G64" s="86"/>
      <c r="H64" s="489">
        <v>78</v>
      </c>
      <c r="I64" s="119">
        <v>17</v>
      </c>
      <c r="J64" s="40" t="s">
        <v>23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69</v>
      </c>
      <c r="I65" s="119">
        <v>13</v>
      </c>
      <c r="J65" s="40" t="s">
        <v>7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39</v>
      </c>
      <c r="I66" s="119">
        <v>19</v>
      </c>
      <c r="J66" s="40" t="s">
        <v>25</v>
      </c>
      <c r="K66" s="1"/>
      <c r="L66" s="268" t="s">
        <v>105</v>
      </c>
      <c r="M66" s="48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5</v>
      </c>
      <c r="I67" s="119">
        <v>29</v>
      </c>
      <c r="J67" s="40" t="s">
        <v>58</v>
      </c>
      <c r="K67" s="5">
        <f>SUM(I50)</f>
        <v>16</v>
      </c>
      <c r="L67" s="40" t="s">
        <v>3</v>
      </c>
      <c r="M67" s="243">
        <v>23236</v>
      </c>
      <c r="N67" s="128">
        <f>SUM(H50)</f>
        <v>21931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3</v>
      </c>
      <c r="I68" s="119">
        <v>23</v>
      </c>
      <c r="J68" s="40" t="s">
        <v>29</v>
      </c>
      <c r="K68" s="5">
        <f t="shared" ref="K68:K76" si="12">SUM(I51)</f>
        <v>25</v>
      </c>
      <c r="L68" s="40" t="s">
        <v>31</v>
      </c>
      <c r="M68" s="244">
        <v>1998</v>
      </c>
      <c r="N68" s="128">
        <f t="shared" ref="N68:N76" si="13">SUM(H51)</f>
        <v>3026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26</v>
      </c>
      <c r="L69" s="40" t="s">
        <v>32</v>
      </c>
      <c r="M69" s="244">
        <v>2634</v>
      </c>
      <c r="N69" s="128">
        <f t="shared" si="13"/>
        <v>2912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33</v>
      </c>
      <c r="L70" s="40" t="s">
        <v>0</v>
      </c>
      <c r="M70" s="244">
        <v>2251</v>
      </c>
      <c r="N70" s="128">
        <f t="shared" si="13"/>
        <v>1574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36</v>
      </c>
      <c r="L71" s="40" t="s">
        <v>5</v>
      </c>
      <c r="M71" s="244">
        <v>1304</v>
      </c>
      <c r="N71" s="128">
        <f t="shared" si="13"/>
        <v>1441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38</v>
      </c>
      <c r="L72" s="40" t="s">
        <v>40</v>
      </c>
      <c r="M72" s="244">
        <v>983</v>
      </c>
      <c r="N72" s="128">
        <f t="shared" si="13"/>
        <v>1128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15</v>
      </c>
      <c r="K73" s="5">
        <f t="shared" si="12"/>
        <v>34</v>
      </c>
      <c r="L73" s="40" t="s">
        <v>1</v>
      </c>
      <c r="M73" s="244">
        <v>819</v>
      </c>
      <c r="N73" s="128">
        <f t="shared" si="13"/>
        <v>764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31</v>
      </c>
      <c r="L74" s="40" t="s">
        <v>72</v>
      </c>
      <c r="M74" s="244">
        <v>577</v>
      </c>
      <c r="N74" s="128">
        <f t="shared" si="13"/>
        <v>504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14</v>
      </c>
      <c r="L75" s="40" t="s">
        <v>21</v>
      </c>
      <c r="M75" s="244">
        <v>434</v>
      </c>
      <c r="N75" s="128">
        <f t="shared" si="13"/>
        <v>485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40</v>
      </c>
      <c r="L76" s="103" t="s">
        <v>2</v>
      </c>
      <c r="M76" s="245">
        <v>545</v>
      </c>
      <c r="N76" s="238">
        <f t="shared" si="13"/>
        <v>434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3" t="s">
        <v>70</v>
      </c>
      <c r="M77" s="417">
        <v>35383</v>
      </c>
      <c r="N77" s="246">
        <f>SUM(H90)</f>
        <v>35004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128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71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35004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3" sqref="H53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6" t="s">
        <v>220</v>
      </c>
      <c r="I2" s="5"/>
      <c r="J2" s="259" t="s">
        <v>125</v>
      </c>
      <c r="K2" s="117"/>
      <c r="L2" s="440" t="s">
        <v>208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1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31216</v>
      </c>
      <c r="I4" s="119">
        <v>33</v>
      </c>
      <c r="J4" s="229" t="s">
        <v>0</v>
      </c>
      <c r="K4" s="169">
        <f>SUM(I4)</f>
        <v>33</v>
      </c>
      <c r="L4" s="433">
        <v>30679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30834</v>
      </c>
      <c r="I5" s="119">
        <v>34</v>
      </c>
      <c r="J5" s="229" t="s">
        <v>1</v>
      </c>
      <c r="K5" s="169">
        <f t="shared" ref="K5:K13" si="0">SUM(I5)</f>
        <v>34</v>
      </c>
      <c r="L5" s="434">
        <v>14011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18640</v>
      </c>
      <c r="I6" s="119">
        <v>40</v>
      </c>
      <c r="J6" s="229" t="s">
        <v>2</v>
      </c>
      <c r="K6" s="169">
        <f t="shared" si="0"/>
        <v>40</v>
      </c>
      <c r="L6" s="434">
        <v>16030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8707</v>
      </c>
      <c r="I7" s="119">
        <v>36</v>
      </c>
      <c r="J7" s="229" t="s">
        <v>5</v>
      </c>
      <c r="K7" s="169">
        <f t="shared" si="0"/>
        <v>36</v>
      </c>
      <c r="L7" s="434">
        <v>4506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7104</v>
      </c>
      <c r="I8" s="119">
        <v>24</v>
      </c>
      <c r="J8" s="229" t="s">
        <v>30</v>
      </c>
      <c r="K8" s="169">
        <f t="shared" si="0"/>
        <v>24</v>
      </c>
      <c r="L8" s="434">
        <v>6199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7033</v>
      </c>
      <c r="I9" s="119">
        <v>13</v>
      </c>
      <c r="J9" s="229" t="s">
        <v>7</v>
      </c>
      <c r="K9" s="169">
        <f t="shared" si="0"/>
        <v>13</v>
      </c>
      <c r="L9" s="434">
        <v>4114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5920</v>
      </c>
      <c r="I10" s="119">
        <v>9</v>
      </c>
      <c r="J10" s="490" t="s">
        <v>213</v>
      </c>
      <c r="K10" s="169">
        <f t="shared" si="0"/>
        <v>9</v>
      </c>
      <c r="L10" s="434">
        <v>6133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2988</v>
      </c>
      <c r="I11" s="119">
        <v>25</v>
      </c>
      <c r="J11" s="229" t="s">
        <v>31</v>
      </c>
      <c r="K11" s="169">
        <f t="shared" si="0"/>
        <v>25</v>
      </c>
      <c r="L11" s="434">
        <v>3281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2800</v>
      </c>
      <c r="I12" s="119">
        <v>12</v>
      </c>
      <c r="J12" s="229" t="s">
        <v>20</v>
      </c>
      <c r="K12" s="169">
        <f t="shared" si="0"/>
        <v>12</v>
      </c>
      <c r="L12" s="434">
        <v>2800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2694</v>
      </c>
      <c r="I13" s="198">
        <v>16</v>
      </c>
      <c r="J13" s="309" t="s">
        <v>3</v>
      </c>
      <c r="K13" s="258">
        <f t="shared" si="0"/>
        <v>16</v>
      </c>
      <c r="L13" s="442">
        <v>11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5">
        <v>1300</v>
      </c>
      <c r="I14" s="310">
        <v>2</v>
      </c>
      <c r="J14" s="311" t="s">
        <v>6</v>
      </c>
      <c r="K14" s="117" t="s">
        <v>9</v>
      </c>
      <c r="L14" s="443">
        <v>93758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961</v>
      </c>
      <c r="I15" s="119">
        <v>17</v>
      </c>
      <c r="J15" s="229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946</v>
      </c>
      <c r="I16" s="119">
        <v>1</v>
      </c>
      <c r="J16" s="229" t="s">
        <v>4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789</v>
      </c>
      <c r="I17" s="119">
        <v>22</v>
      </c>
      <c r="J17" s="229" t="s">
        <v>28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771</v>
      </c>
      <c r="I18" s="119">
        <v>26</v>
      </c>
      <c r="J18" s="229" t="s">
        <v>32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656</v>
      </c>
      <c r="I19" s="119">
        <v>21</v>
      </c>
      <c r="J19" s="229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595</v>
      </c>
      <c r="I20" s="119">
        <v>31</v>
      </c>
      <c r="J20" s="119" t="s">
        <v>190</v>
      </c>
      <c r="K20" s="169">
        <f>SUM(I4)</f>
        <v>33</v>
      </c>
      <c r="L20" s="229" t="s">
        <v>0</v>
      </c>
      <c r="M20" s="444">
        <v>40133</v>
      </c>
      <c r="N20" s="128">
        <f>SUM(H4)</f>
        <v>31216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5" t="s">
        <v>56</v>
      </c>
      <c r="H21" s="127">
        <v>515</v>
      </c>
      <c r="I21" s="119">
        <v>6</v>
      </c>
      <c r="J21" s="229" t="s">
        <v>15</v>
      </c>
      <c r="K21" s="169">
        <f t="shared" ref="K21:K29" si="1">SUM(I5)</f>
        <v>34</v>
      </c>
      <c r="L21" s="229" t="s">
        <v>1</v>
      </c>
      <c r="M21" s="445">
        <v>26482</v>
      </c>
      <c r="N21" s="128">
        <f t="shared" ref="N21:N29" si="2">SUM(H5)</f>
        <v>30834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31216</v>
      </c>
      <c r="D22" s="139">
        <f>SUM(L4)</f>
        <v>30679</v>
      </c>
      <c r="E22" s="70">
        <f t="shared" ref="E22:E31" si="3">SUM(N20/M20*100)</f>
        <v>77.78137692173523</v>
      </c>
      <c r="F22" s="66">
        <f t="shared" ref="F22:F32" si="4">SUM(C22/D22*100)</f>
        <v>101.75038299814206</v>
      </c>
      <c r="G22" s="77"/>
      <c r="H22" s="127">
        <v>515</v>
      </c>
      <c r="I22" s="119">
        <v>38</v>
      </c>
      <c r="J22" s="229" t="s">
        <v>40</v>
      </c>
      <c r="K22" s="169">
        <f t="shared" si="1"/>
        <v>40</v>
      </c>
      <c r="L22" s="229" t="s">
        <v>2</v>
      </c>
      <c r="M22" s="445">
        <v>17229</v>
      </c>
      <c r="N22" s="128">
        <f t="shared" si="2"/>
        <v>18640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30834</v>
      </c>
      <c r="D23" s="139">
        <f t="shared" ref="D23:D31" si="6">SUM(L5)</f>
        <v>14011</v>
      </c>
      <c r="E23" s="70">
        <f t="shared" si="3"/>
        <v>116.43380409334642</v>
      </c>
      <c r="F23" s="66">
        <f t="shared" si="4"/>
        <v>220.06994504318035</v>
      </c>
      <c r="G23" s="77"/>
      <c r="H23" s="127">
        <v>374</v>
      </c>
      <c r="I23" s="119">
        <v>14</v>
      </c>
      <c r="J23" s="229" t="s">
        <v>21</v>
      </c>
      <c r="K23" s="169">
        <f t="shared" si="1"/>
        <v>36</v>
      </c>
      <c r="L23" s="229" t="s">
        <v>5</v>
      </c>
      <c r="M23" s="445">
        <v>8777</v>
      </c>
      <c r="N23" s="128">
        <f t="shared" si="2"/>
        <v>8707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18640</v>
      </c>
      <c r="D24" s="139">
        <f t="shared" si="6"/>
        <v>16030</v>
      </c>
      <c r="E24" s="70">
        <f t="shared" si="3"/>
        <v>108.18968019037669</v>
      </c>
      <c r="F24" s="66">
        <f t="shared" si="4"/>
        <v>116.28197130380538</v>
      </c>
      <c r="G24" s="77"/>
      <c r="H24" s="127">
        <v>200</v>
      </c>
      <c r="I24" s="119">
        <v>4</v>
      </c>
      <c r="J24" s="229" t="s">
        <v>13</v>
      </c>
      <c r="K24" s="169">
        <f t="shared" si="1"/>
        <v>24</v>
      </c>
      <c r="L24" s="229" t="s">
        <v>30</v>
      </c>
      <c r="M24" s="445">
        <v>5460</v>
      </c>
      <c r="N24" s="128">
        <f t="shared" si="2"/>
        <v>7104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9" t="s">
        <v>5</v>
      </c>
      <c r="C25" s="52">
        <f t="shared" si="5"/>
        <v>8707</v>
      </c>
      <c r="D25" s="139">
        <f t="shared" si="6"/>
        <v>4506</v>
      </c>
      <c r="E25" s="70">
        <f t="shared" si="3"/>
        <v>99.202460977554978</v>
      </c>
      <c r="F25" s="66">
        <f t="shared" si="4"/>
        <v>193.23124722592101</v>
      </c>
      <c r="G25" s="77"/>
      <c r="H25" s="127">
        <v>180</v>
      </c>
      <c r="I25" s="119">
        <v>18</v>
      </c>
      <c r="J25" s="229" t="s">
        <v>24</v>
      </c>
      <c r="K25" s="169">
        <f t="shared" si="1"/>
        <v>13</v>
      </c>
      <c r="L25" s="229" t="s">
        <v>7</v>
      </c>
      <c r="M25" s="445">
        <v>8187</v>
      </c>
      <c r="N25" s="128">
        <f t="shared" si="2"/>
        <v>7033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9" t="s">
        <v>30</v>
      </c>
      <c r="C26" s="52">
        <f t="shared" si="5"/>
        <v>7104</v>
      </c>
      <c r="D26" s="139">
        <f t="shared" si="6"/>
        <v>6199</v>
      </c>
      <c r="E26" s="70">
        <f t="shared" si="3"/>
        <v>130.1098901098901</v>
      </c>
      <c r="F26" s="66">
        <f t="shared" si="4"/>
        <v>114.59912889175673</v>
      </c>
      <c r="G26" s="87"/>
      <c r="H26" s="127">
        <v>127</v>
      </c>
      <c r="I26" s="119">
        <v>39</v>
      </c>
      <c r="J26" s="229" t="s">
        <v>41</v>
      </c>
      <c r="K26" s="169">
        <f t="shared" si="1"/>
        <v>9</v>
      </c>
      <c r="L26" s="490" t="s">
        <v>212</v>
      </c>
      <c r="M26" s="445">
        <v>6887</v>
      </c>
      <c r="N26" s="128">
        <f t="shared" si="2"/>
        <v>5920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7</v>
      </c>
      <c r="C27" s="52">
        <f t="shared" si="5"/>
        <v>7033</v>
      </c>
      <c r="D27" s="139">
        <f t="shared" si="6"/>
        <v>4114</v>
      </c>
      <c r="E27" s="70">
        <f t="shared" si="3"/>
        <v>85.904482716501775</v>
      </c>
      <c r="F27" s="66">
        <f t="shared" si="4"/>
        <v>170.95284394749635</v>
      </c>
      <c r="G27" s="91"/>
      <c r="H27" s="127">
        <v>102</v>
      </c>
      <c r="I27" s="119">
        <v>11</v>
      </c>
      <c r="J27" s="229" t="s">
        <v>19</v>
      </c>
      <c r="K27" s="169">
        <f t="shared" si="1"/>
        <v>25</v>
      </c>
      <c r="L27" s="229" t="s">
        <v>31</v>
      </c>
      <c r="M27" s="445">
        <v>2893</v>
      </c>
      <c r="N27" s="128">
        <f t="shared" si="2"/>
        <v>2988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490" t="s">
        <v>212</v>
      </c>
      <c r="C28" s="52">
        <f t="shared" si="5"/>
        <v>5920</v>
      </c>
      <c r="D28" s="139">
        <f t="shared" si="6"/>
        <v>6133</v>
      </c>
      <c r="E28" s="70">
        <f t="shared" si="3"/>
        <v>85.959053288804995</v>
      </c>
      <c r="F28" s="66">
        <f t="shared" si="4"/>
        <v>96.526985162237082</v>
      </c>
      <c r="G28" s="77"/>
      <c r="H28" s="127">
        <v>38</v>
      </c>
      <c r="I28" s="119">
        <v>20</v>
      </c>
      <c r="J28" s="229" t="s">
        <v>26</v>
      </c>
      <c r="K28" s="169">
        <f t="shared" si="1"/>
        <v>12</v>
      </c>
      <c r="L28" s="229" t="s">
        <v>20</v>
      </c>
      <c r="M28" s="445">
        <v>1360</v>
      </c>
      <c r="N28" s="128">
        <f t="shared" si="2"/>
        <v>2800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31</v>
      </c>
      <c r="C29" s="52">
        <f t="shared" si="5"/>
        <v>2988</v>
      </c>
      <c r="D29" s="139">
        <f t="shared" si="6"/>
        <v>3281</v>
      </c>
      <c r="E29" s="70">
        <f t="shared" si="3"/>
        <v>103.28378845489112</v>
      </c>
      <c r="F29" s="66">
        <f t="shared" si="4"/>
        <v>91.069795793965255</v>
      </c>
      <c r="G29" s="88"/>
      <c r="H29" s="127">
        <v>37</v>
      </c>
      <c r="I29" s="119">
        <v>32</v>
      </c>
      <c r="J29" s="229" t="s">
        <v>37</v>
      </c>
      <c r="K29" s="258">
        <f t="shared" si="1"/>
        <v>16</v>
      </c>
      <c r="L29" s="309" t="s">
        <v>3</v>
      </c>
      <c r="M29" s="446">
        <v>3107</v>
      </c>
      <c r="N29" s="128">
        <f t="shared" si="2"/>
        <v>2694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20</v>
      </c>
      <c r="C30" s="52">
        <f t="shared" si="5"/>
        <v>2800</v>
      </c>
      <c r="D30" s="139">
        <f t="shared" si="6"/>
        <v>2800</v>
      </c>
      <c r="E30" s="70">
        <f t="shared" si="3"/>
        <v>205.88235294117646</v>
      </c>
      <c r="F30" s="66">
        <f t="shared" si="4"/>
        <v>100</v>
      </c>
      <c r="G30" s="87"/>
      <c r="H30" s="127">
        <v>28</v>
      </c>
      <c r="I30" s="119">
        <v>29</v>
      </c>
      <c r="J30" s="229" t="s">
        <v>118</v>
      </c>
      <c r="K30" s="163"/>
      <c r="L30" s="464" t="s">
        <v>133</v>
      </c>
      <c r="M30" s="447">
        <v>126983</v>
      </c>
      <c r="N30" s="128">
        <f>SUM(H44)</f>
        <v>126107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9" t="s">
        <v>3</v>
      </c>
      <c r="C31" s="52">
        <f t="shared" si="5"/>
        <v>2694</v>
      </c>
      <c r="D31" s="139">
        <f t="shared" si="6"/>
        <v>11</v>
      </c>
      <c r="E31" s="71">
        <f t="shared" si="3"/>
        <v>86.70743482458964</v>
      </c>
      <c r="F31" s="78">
        <f t="shared" si="4"/>
        <v>24490.909090909092</v>
      </c>
      <c r="G31" s="90"/>
      <c r="H31" s="127">
        <v>23</v>
      </c>
      <c r="I31" s="119">
        <v>27</v>
      </c>
      <c r="J31" s="229" t="s">
        <v>33</v>
      </c>
      <c r="K31" s="54"/>
      <c r="L31" s="30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126107</v>
      </c>
      <c r="D32" s="82">
        <f>SUM(L14)</f>
        <v>93758</v>
      </c>
      <c r="E32" s="83">
        <f>SUM(N30/M30*100)</f>
        <v>99.310143877526912</v>
      </c>
      <c r="F32" s="78">
        <f t="shared" si="4"/>
        <v>134.50265577337402</v>
      </c>
      <c r="G32" s="86"/>
      <c r="H32" s="462">
        <v>14</v>
      </c>
      <c r="I32" s="119">
        <v>15</v>
      </c>
      <c r="J32" s="229" t="s">
        <v>22</v>
      </c>
      <c r="K32" s="54"/>
      <c r="L32" s="300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405">
        <v>0</v>
      </c>
      <c r="I33" s="119">
        <v>3</v>
      </c>
      <c r="J33" s="229" t="s">
        <v>12</v>
      </c>
      <c r="K33" s="54"/>
      <c r="L33" s="300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520">
        <v>0</v>
      </c>
      <c r="I34" s="119">
        <v>5</v>
      </c>
      <c r="J34" s="229" t="s">
        <v>14</v>
      </c>
      <c r="K34" s="54"/>
      <c r="L34" s="300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9" t="s">
        <v>16</v>
      </c>
      <c r="K35" s="54"/>
      <c r="L35" s="300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9" t="s">
        <v>17</v>
      </c>
      <c r="K36" s="54"/>
      <c r="L36" s="300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9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9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9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9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405">
        <v>0</v>
      </c>
      <c r="I41" s="119">
        <v>30</v>
      </c>
      <c r="J41" s="229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9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9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126107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0" t="s">
        <v>217</v>
      </c>
      <c r="I48" s="5"/>
      <c r="J48" s="255" t="s">
        <v>128</v>
      </c>
      <c r="K48" s="117"/>
      <c r="L48" s="419" t="s">
        <v>208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39">
        <v>29831</v>
      </c>
      <c r="I50" s="229">
        <v>17</v>
      </c>
      <c r="J50" s="228" t="s">
        <v>23</v>
      </c>
      <c r="K50" s="172">
        <f>SUM(I50)</f>
        <v>17</v>
      </c>
      <c r="L50" s="420">
        <v>14122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22805</v>
      </c>
      <c r="I51" s="229">
        <v>40</v>
      </c>
      <c r="J51" s="228" t="s">
        <v>2</v>
      </c>
      <c r="K51" s="172">
        <f t="shared" ref="K51:K59" si="7">SUM(I51)</f>
        <v>40</v>
      </c>
      <c r="L51" s="420">
        <v>21771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19798</v>
      </c>
      <c r="I52" s="229">
        <v>36</v>
      </c>
      <c r="J52" s="228" t="s">
        <v>5</v>
      </c>
      <c r="K52" s="172">
        <f t="shared" si="7"/>
        <v>36</v>
      </c>
      <c r="L52" s="420">
        <v>16949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19447</v>
      </c>
      <c r="I53" s="229">
        <v>16</v>
      </c>
      <c r="J53" s="228" t="s">
        <v>3</v>
      </c>
      <c r="K53" s="172">
        <f t="shared" si="7"/>
        <v>16</v>
      </c>
      <c r="L53" s="420">
        <v>21007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217</v>
      </c>
      <c r="D54" s="74" t="s">
        <v>205</v>
      </c>
      <c r="E54" s="74" t="s">
        <v>55</v>
      </c>
      <c r="F54" s="74" t="s">
        <v>54</v>
      </c>
      <c r="G54" s="75" t="s">
        <v>56</v>
      </c>
      <c r="H54" s="127">
        <v>18900</v>
      </c>
      <c r="I54" s="229">
        <v>26</v>
      </c>
      <c r="J54" s="228" t="s">
        <v>32</v>
      </c>
      <c r="K54" s="172">
        <f t="shared" si="7"/>
        <v>26</v>
      </c>
      <c r="L54" s="420">
        <v>20315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23</v>
      </c>
      <c r="C55" s="52">
        <f>SUM(H50)</f>
        <v>29831</v>
      </c>
      <c r="D55" s="9">
        <f t="shared" ref="D55:D64" si="8">SUM(L50)</f>
        <v>14122</v>
      </c>
      <c r="E55" s="66">
        <f>SUM(N66/M66*100)</f>
        <v>231.08683863970873</v>
      </c>
      <c r="F55" s="66">
        <f t="shared" ref="F55:F65" si="9">SUM(C55/D55*100)</f>
        <v>211.23778501628664</v>
      </c>
      <c r="G55" s="77"/>
      <c r="H55" s="127">
        <v>13311</v>
      </c>
      <c r="I55" s="229">
        <v>38</v>
      </c>
      <c r="J55" s="228" t="s">
        <v>40</v>
      </c>
      <c r="K55" s="172">
        <f t="shared" si="7"/>
        <v>38</v>
      </c>
      <c r="L55" s="420">
        <v>10321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2</v>
      </c>
      <c r="C56" s="52">
        <f t="shared" ref="C56:C64" si="10">SUM(H51)</f>
        <v>22805</v>
      </c>
      <c r="D56" s="9">
        <f t="shared" si="8"/>
        <v>21771</v>
      </c>
      <c r="E56" s="66">
        <f t="shared" ref="E56:E65" si="11">SUM(N67/M67*100)</f>
        <v>112.08591369310921</v>
      </c>
      <c r="F56" s="66">
        <f t="shared" si="9"/>
        <v>104.74943732488174</v>
      </c>
      <c r="G56" s="77"/>
      <c r="H56" s="127">
        <v>13302</v>
      </c>
      <c r="I56" s="229">
        <v>24</v>
      </c>
      <c r="J56" s="228" t="s">
        <v>30</v>
      </c>
      <c r="K56" s="172">
        <f t="shared" si="7"/>
        <v>24</v>
      </c>
      <c r="L56" s="420">
        <v>13189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5</v>
      </c>
      <c r="C57" s="52">
        <f t="shared" si="10"/>
        <v>19798</v>
      </c>
      <c r="D57" s="9">
        <f t="shared" si="8"/>
        <v>16949</v>
      </c>
      <c r="E57" s="66">
        <f t="shared" si="11"/>
        <v>109.20022062879207</v>
      </c>
      <c r="F57" s="66">
        <f t="shared" si="9"/>
        <v>116.80925128326155</v>
      </c>
      <c r="G57" s="77"/>
      <c r="H57" s="127">
        <v>8051</v>
      </c>
      <c r="I57" s="228">
        <v>25</v>
      </c>
      <c r="J57" s="228" t="s">
        <v>31</v>
      </c>
      <c r="K57" s="172">
        <f t="shared" si="7"/>
        <v>25</v>
      </c>
      <c r="L57" s="420">
        <v>6540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3</v>
      </c>
      <c r="C58" s="52">
        <f t="shared" si="10"/>
        <v>19447</v>
      </c>
      <c r="D58" s="9">
        <f t="shared" si="8"/>
        <v>21007</v>
      </c>
      <c r="E58" s="66">
        <f t="shared" si="11"/>
        <v>104.48073926825336</v>
      </c>
      <c r="F58" s="66">
        <f t="shared" si="9"/>
        <v>92.573903936782969</v>
      </c>
      <c r="G58" s="77"/>
      <c r="H58" s="455">
        <v>5114</v>
      </c>
      <c r="I58" s="231">
        <v>1</v>
      </c>
      <c r="J58" s="231" t="s">
        <v>4</v>
      </c>
      <c r="K58" s="172">
        <f t="shared" si="7"/>
        <v>1</v>
      </c>
      <c r="L58" s="418">
        <v>5975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32</v>
      </c>
      <c r="C59" s="52">
        <f t="shared" si="10"/>
        <v>18900</v>
      </c>
      <c r="D59" s="9">
        <f t="shared" si="8"/>
        <v>20315</v>
      </c>
      <c r="E59" s="66">
        <f t="shared" si="11"/>
        <v>106.8823163490358</v>
      </c>
      <c r="F59" s="66">
        <f t="shared" si="9"/>
        <v>93.034703421117399</v>
      </c>
      <c r="G59" s="87"/>
      <c r="H59" s="455">
        <v>4806</v>
      </c>
      <c r="I59" s="309">
        <v>37</v>
      </c>
      <c r="J59" s="231" t="s">
        <v>39</v>
      </c>
      <c r="K59" s="172">
        <f t="shared" si="7"/>
        <v>37</v>
      </c>
      <c r="L59" s="418">
        <v>6900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40</v>
      </c>
      <c r="C60" s="52">
        <f t="shared" si="10"/>
        <v>13311</v>
      </c>
      <c r="D60" s="9">
        <f t="shared" si="8"/>
        <v>10321</v>
      </c>
      <c r="E60" s="66">
        <f t="shared" si="11"/>
        <v>93.89813769751693</v>
      </c>
      <c r="F60" s="66">
        <f t="shared" si="9"/>
        <v>128.97006104059685</v>
      </c>
      <c r="G60" s="77"/>
      <c r="H60" s="526">
        <v>3877</v>
      </c>
      <c r="I60" s="311">
        <v>30</v>
      </c>
      <c r="J60" s="312" t="s">
        <v>122</v>
      </c>
      <c r="K60" s="117" t="s">
        <v>9</v>
      </c>
      <c r="L60" s="422">
        <v>158145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30</v>
      </c>
      <c r="C61" s="52">
        <f t="shared" si="10"/>
        <v>13302</v>
      </c>
      <c r="D61" s="9">
        <f t="shared" si="8"/>
        <v>13189</v>
      </c>
      <c r="E61" s="66">
        <f t="shared" si="11"/>
        <v>125.21886472747812</v>
      </c>
      <c r="F61" s="66">
        <f t="shared" si="9"/>
        <v>100.85677458488134</v>
      </c>
      <c r="G61" s="77"/>
      <c r="H61" s="405">
        <v>3808</v>
      </c>
      <c r="I61" s="229">
        <v>33</v>
      </c>
      <c r="J61" s="228" t="s">
        <v>0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31</v>
      </c>
      <c r="C62" s="52">
        <f t="shared" si="10"/>
        <v>8051</v>
      </c>
      <c r="D62" s="9">
        <f t="shared" si="8"/>
        <v>6540</v>
      </c>
      <c r="E62" s="66">
        <f t="shared" si="11"/>
        <v>112.85393888421642</v>
      </c>
      <c r="F62" s="66">
        <f t="shared" si="9"/>
        <v>123.10397553516819</v>
      </c>
      <c r="G62" s="88"/>
      <c r="H62" s="127">
        <v>3547</v>
      </c>
      <c r="I62" s="228">
        <v>15</v>
      </c>
      <c r="J62" s="228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4</v>
      </c>
      <c r="C63" s="52">
        <f t="shared" si="10"/>
        <v>5114</v>
      </c>
      <c r="D63" s="9">
        <f t="shared" si="8"/>
        <v>5975</v>
      </c>
      <c r="E63" s="66">
        <f t="shared" si="11"/>
        <v>262.25641025641028</v>
      </c>
      <c r="F63" s="66">
        <f t="shared" si="9"/>
        <v>85.589958158995813</v>
      </c>
      <c r="G63" s="87"/>
      <c r="H63" s="405">
        <v>2794</v>
      </c>
      <c r="I63" s="229">
        <v>34</v>
      </c>
      <c r="J63" s="228" t="s">
        <v>1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39</v>
      </c>
      <c r="C64" s="52">
        <f t="shared" si="10"/>
        <v>4806</v>
      </c>
      <c r="D64" s="9">
        <f t="shared" si="8"/>
        <v>6900</v>
      </c>
      <c r="E64" s="72">
        <f t="shared" si="11"/>
        <v>86.03651987110635</v>
      </c>
      <c r="F64" s="66">
        <f t="shared" si="9"/>
        <v>69.652173913043484</v>
      </c>
      <c r="G64" s="90"/>
      <c r="H64" s="520">
        <v>2432</v>
      </c>
      <c r="I64" s="228">
        <v>39</v>
      </c>
      <c r="J64" s="228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178472</v>
      </c>
      <c r="D65" s="82">
        <f>SUM(L60)</f>
        <v>158145</v>
      </c>
      <c r="E65" s="85">
        <f t="shared" si="11"/>
        <v>118.75095647776645</v>
      </c>
      <c r="F65" s="85">
        <f t="shared" si="9"/>
        <v>112.85339403711782</v>
      </c>
      <c r="G65" s="86"/>
      <c r="H65" s="128">
        <v>2007</v>
      </c>
      <c r="I65" s="228">
        <v>18</v>
      </c>
      <c r="J65" s="228" t="s">
        <v>24</v>
      </c>
      <c r="K65" s="1"/>
      <c r="L65" s="269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405">
        <v>1741</v>
      </c>
      <c r="I66" s="229">
        <v>35</v>
      </c>
      <c r="J66" s="228" t="s">
        <v>38</v>
      </c>
      <c r="K66" s="165">
        <f>SUM(I50)</f>
        <v>17</v>
      </c>
      <c r="L66" s="228" t="s">
        <v>23</v>
      </c>
      <c r="M66" s="432">
        <v>12909</v>
      </c>
      <c r="N66" s="128">
        <f>SUM(H50)</f>
        <v>29831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1048</v>
      </c>
      <c r="I67" s="229">
        <v>29</v>
      </c>
      <c r="J67" s="228" t="s">
        <v>118</v>
      </c>
      <c r="K67" s="165">
        <f t="shared" ref="K67:K75" si="12">SUM(I51)</f>
        <v>40</v>
      </c>
      <c r="L67" s="228" t="s">
        <v>2</v>
      </c>
      <c r="M67" s="430">
        <v>20346</v>
      </c>
      <c r="N67" s="128">
        <f t="shared" ref="N67:N75" si="13">SUM(H51)</f>
        <v>22805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881</v>
      </c>
      <c r="I68" s="229">
        <v>14</v>
      </c>
      <c r="J68" s="228" t="s">
        <v>21</v>
      </c>
      <c r="K68" s="165">
        <f t="shared" si="12"/>
        <v>36</v>
      </c>
      <c r="L68" s="228" t="s">
        <v>5</v>
      </c>
      <c r="M68" s="430">
        <v>18130</v>
      </c>
      <c r="N68" s="128">
        <f t="shared" si="13"/>
        <v>19798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363</v>
      </c>
      <c r="I69" s="228">
        <v>13</v>
      </c>
      <c r="J69" s="228" t="s">
        <v>7</v>
      </c>
      <c r="K69" s="165">
        <f t="shared" si="12"/>
        <v>16</v>
      </c>
      <c r="L69" s="228" t="s">
        <v>3</v>
      </c>
      <c r="M69" s="430">
        <v>18613</v>
      </c>
      <c r="N69" s="128">
        <f t="shared" si="13"/>
        <v>19447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264</v>
      </c>
      <c r="I70" s="228">
        <v>21</v>
      </c>
      <c r="J70" s="228" t="s">
        <v>27</v>
      </c>
      <c r="K70" s="165">
        <f t="shared" si="12"/>
        <v>26</v>
      </c>
      <c r="L70" s="228" t="s">
        <v>32</v>
      </c>
      <c r="M70" s="430">
        <v>17683</v>
      </c>
      <c r="N70" s="128">
        <f t="shared" si="13"/>
        <v>18900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98</v>
      </c>
      <c r="I71" s="228">
        <v>9</v>
      </c>
      <c r="J71" s="468" t="s">
        <v>213</v>
      </c>
      <c r="K71" s="165">
        <f t="shared" si="12"/>
        <v>38</v>
      </c>
      <c r="L71" s="228" t="s">
        <v>40</v>
      </c>
      <c r="M71" s="430">
        <v>14176</v>
      </c>
      <c r="N71" s="128">
        <f t="shared" si="13"/>
        <v>13311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93</v>
      </c>
      <c r="I72" s="228">
        <v>22</v>
      </c>
      <c r="J72" s="228" t="s">
        <v>28</v>
      </c>
      <c r="K72" s="165">
        <f t="shared" si="12"/>
        <v>24</v>
      </c>
      <c r="L72" s="228" t="s">
        <v>30</v>
      </c>
      <c r="M72" s="430">
        <v>10623</v>
      </c>
      <c r="N72" s="128">
        <f t="shared" si="13"/>
        <v>13302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84</v>
      </c>
      <c r="I73" s="228">
        <v>28</v>
      </c>
      <c r="J73" s="228" t="s">
        <v>34</v>
      </c>
      <c r="K73" s="165">
        <f t="shared" si="12"/>
        <v>25</v>
      </c>
      <c r="L73" s="228" t="s">
        <v>31</v>
      </c>
      <c r="M73" s="430">
        <v>7134</v>
      </c>
      <c r="N73" s="128">
        <f t="shared" si="13"/>
        <v>8051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32</v>
      </c>
      <c r="I74" s="228">
        <v>27</v>
      </c>
      <c r="J74" s="228" t="s">
        <v>33</v>
      </c>
      <c r="K74" s="165">
        <f t="shared" si="12"/>
        <v>1</v>
      </c>
      <c r="L74" s="231" t="s">
        <v>4</v>
      </c>
      <c r="M74" s="431">
        <v>1950</v>
      </c>
      <c r="N74" s="128">
        <f t="shared" si="13"/>
        <v>5114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30</v>
      </c>
      <c r="I75" s="228">
        <v>4</v>
      </c>
      <c r="J75" s="228" t="s">
        <v>13</v>
      </c>
      <c r="K75" s="165">
        <f t="shared" si="12"/>
        <v>37</v>
      </c>
      <c r="L75" s="231" t="s">
        <v>39</v>
      </c>
      <c r="M75" s="431">
        <v>5586</v>
      </c>
      <c r="N75" s="238">
        <f t="shared" si="13"/>
        <v>4806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8</v>
      </c>
      <c r="I76" s="228">
        <v>23</v>
      </c>
      <c r="J76" s="228" t="s">
        <v>29</v>
      </c>
      <c r="K76" s="5"/>
      <c r="L76" s="464" t="s">
        <v>133</v>
      </c>
      <c r="M76" s="477">
        <v>150291</v>
      </c>
      <c r="N76" s="246">
        <f>SUM(H90)</f>
        <v>178472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0</v>
      </c>
      <c r="I77" s="228">
        <v>2</v>
      </c>
      <c r="J77" s="228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3</v>
      </c>
      <c r="J78" s="228" t="s">
        <v>12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8">
        <v>5</v>
      </c>
      <c r="J79" s="228" t="s">
        <v>14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6</v>
      </c>
      <c r="J80" s="228" t="s">
        <v>15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7</v>
      </c>
      <c r="J81" s="228" t="s">
        <v>16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8">
        <v>8</v>
      </c>
      <c r="J82" s="228" t="s">
        <v>17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8">
        <v>10</v>
      </c>
      <c r="J83" s="228" t="s">
        <v>18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11</v>
      </c>
      <c r="J84" s="228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5">
        <v>0</v>
      </c>
      <c r="I85" s="229">
        <v>12</v>
      </c>
      <c r="J85" s="229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8">
        <v>19</v>
      </c>
      <c r="J86" s="228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178472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M22" sqref="M22"/>
    </sheetView>
  </sheetViews>
  <sheetFormatPr defaultRowHeight="13.5"/>
  <cols>
    <col min="1" max="1" width="5.625" style="313" customWidth="1"/>
    <col min="2" max="2" width="19.5" style="313" customWidth="1"/>
    <col min="3" max="4" width="13.25" style="313" customWidth="1"/>
    <col min="5" max="5" width="11.875" style="313" customWidth="1"/>
    <col min="6" max="6" width="15.125" style="313" customWidth="1"/>
    <col min="7" max="7" width="15" style="313" customWidth="1"/>
    <col min="8" max="8" width="15.5" style="313" customWidth="1"/>
    <col min="9" max="9" width="18.375" style="313" customWidth="1"/>
    <col min="10" max="10" width="17.125" style="313" customWidth="1"/>
    <col min="11" max="11" width="18.5" style="313" customWidth="1"/>
    <col min="12" max="12" width="16.875" style="313" customWidth="1"/>
    <col min="13" max="13" width="15.125" style="313" customWidth="1"/>
    <col min="14" max="16384" width="9" style="313"/>
  </cols>
  <sheetData>
    <row r="1" spans="1:12" ht="22.5" customHeight="1">
      <c r="A1" s="566" t="s">
        <v>231</v>
      </c>
      <c r="B1" s="567"/>
      <c r="C1" s="567"/>
      <c r="D1" s="567"/>
      <c r="E1" s="567"/>
      <c r="F1" s="567"/>
      <c r="G1" s="567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9" t="s">
        <v>217</v>
      </c>
      <c r="J2" s="409" t="s">
        <v>217</v>
      </c>
      <c r="K2" s="413" t="s">
        <v>205</v>
      </c>
      <c r="L2" s="413" t="s">
        <v>205</v>
      </c>
    </row>
    <row r="3" spans="1:12">
      <c r="I3" s="40" t="s">
        <v>85</v>
      </c>
      <c r="J3" s="410">
        <v>156694</v>
      </c>
      <c r="K3" s="40" t="s">
        <v>85</v>
      </c>
      <c r="L3" s="414">
        <v>162159</v>
      </c>
    </row>
    <row r="4" spans="1:12">
      <c r="I4" s="5" t="s">
        <v>106</v>
      </c>
      <c r="J4" s="410">
        <v>106288</v>
      </c>
      <c r="K4" s="5" t="s">
        <v>106</v>
      </c>
      <c r="L4" s="414">
        <v>94675</v>
      </c>
    </row>
    <row r="5" spans="1:12">
      <c r="I5" s="18" t="s">
        <v>88</v>
      </c>
      <c r="J5" s="410">
        <v>93202</v>
      </c>
      <c r="K5" s="18" t="s">
        <v>88</v>
      </c>
      <c r="L5" s="414">
        <v>81707</v>
      </c>
    </row>
    <row r="6" spans="1:12">
      <c r="I6" s="18" t="s">
        <v>117</v>
      </c>
      <c r="J6" s="410">
        <v>89656</v>
      </c>
      <c r="K6" s="18" t="s">
        <v>117</v>
      </c>
      <c r="L6" s="414">
        <v>64624</v>
      </c>
    </row>
    <row r="7" spans="1:12">
      <c r="I7" s="18" t="s">
        <v>114</v>
      </c>
      <c r="J7" s="410">
        <v>66566</v>
      </c>
      <c r="K7" s="18" t="s">
        <v>114</v>
      </c>
      <c r="L7" s="414">
        <v>66369</v>
      </c>
    </row>
    <row r="8" spans="1:12">
      <c r="I8" s="18" t="s">
        <v>108</v>
      </c>
      <c r="J8" s="410">
        <v>61314</v>
      </c>
      <c r="K8" s="18" t="s">
        <v>108</v>
      </c>
      <c r="L8" s="414">
        <v>68097</v>
      </c>
    </row>
    <row r="9" spans="1:12">
      <c r="I9" s="18" t="s">
        <v>158</v>
      </c>
      <c r="J9" s="410">
        <v>54857</v>
      </c>
      <c r="K9" s="18" t="s">
        <v>158</v>
      </c>
      <c r="L9" s="414">
        <v>48365</v>
      </c>
    </row>
    <row r="10" spans="1:12">
      <c r="I10" s="18" t="s">
        <v>192</v>
      </c>
      <c r="J10" s="410">
        <v>54781</v>
      </c>
      <c r="K10" s="18" t="s">
        <v>192</v>
      </c>
      <c r="L10" s="414">
        <v>57101</v>
      </c>
    </row>
    <row r="11" spans="1:12">
      <c r="I11" s="18" t="s">
        <v>87</v>
      </c>
      <c r="J11" s="410">
        <v>53091</v>
      </c>
      <c r="K11" s="18" t="s">
        <v>87</v>
      </c>
      <c r="L11" s="414">
        <v>55664</v>
      </c>
    </row>
    <row r="12" spans="1:12" ht="14.25" thickBot="1">
      <c r="I12" s="18" t="s">
        <v>110</v>
      </c>
      <c r="J12" s="411">
        <v>50585</v>
      </c>
      <c r="K12" s="18" t="s">
        <v>110</v>
      </c>
      <c r="L12" s="415">
        <v>50943</v>
      </c>
    </row>
    <row r="13" spans="1:12" ht="15.75" thickTop="1" thickBot="1">
      <c r="A13" s="65"/>
      <c r="B13" s="214"/>
      <c r="C13" s="315"/>
      <c r="D13" s="316"/>
      <c r="E13" s="65"/>
      <c r="F13" s="39"/>
      <c r="G13" s="39"/>
      <c r="I13" s="120" t="s">
        <v>8</v>
      </c>
      <c r="J13" s="448">
        <v>1095965</v>
      </c>
      <c r="K13" s="35" t="s">
        <v>9</v>
      </c>
      <c r="L13" s="178">
        <v>1052751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7" t="s">
        <v>221</v>
      </c>
      <c r="K23" s="494" t="s">
        <v>221</v>
      </c>
      <c r="L23" s="22" t="s">
        <v>71</v>
      </c>
      <c r="M23" s="8"/>
    </row>
    <row r="24" spans="9:14">
      <c r="I24" s="410">
        <f t="shared" ref="I24:I33" si="0">SUM(J3)</f>
        <v>156694</v>
      </c>
      <c r="J24" s="40" t="s">
        <v>85</v>
      </c>
      <c r="K24" s="410">
        <f>SUM(I24)</f>
        <v>156694</v>
      </c>
      <c r="L24" s="174">
        <v>152263</v>
      </c>
      <c r="M24" s="141"/>
      <c r="N24" s="1"/>
    </row>
    <row r="25" spans="9:14">
      <c r="I25" s="410">
        <f t="shared" si="0"/>
        <v>106288</v>
      </c>
      <c r="J25" s="5" t="s">
        <v>106</v>
      </c>
      <c r="K25" s="410">
        <f t="shared" ref="K25:K33" si="1">SUM(I25)</f>
        <v>106288</v>
      </c>
      <c r="L25" s="174">
        <v>102432</v>
      </c>
      <c r="M25" s="181"/>
      <c r="N25" s="1"/>
    </row>
    <row r="26" spans="9:14">
      <c r="I26" s="410">
        <f t="shared" si="0"/>
        <v>93202</v>
      </c>
      <c r="J26" s="18" t="s">
        <v>88</v>
      </c>
      <c r="K26" s="410">
        <f t="shared" si="1"/>
        <v>93202</v>
      </c>
      <c r="L26" s="174">
        <v>91917</v>
      </c>
      <c r="M26" s="141"/>
      <c r="N26" s="1"/>
    </row>
    <row r="27" spans="9:14">
      <c r="I27" s="410">
        <f t="shared" si="0"/>
        <v>89656</v>
      </c>
      <c r="J27" s="18" t="s">
        <v>117</v>
      </c>
      <c r="K27" s="410">
        <f t="shared" si="1"/>
        <v>89656</v>
      </c>
      <c r="L27" s="174">
        <v>81441</v>
      </c>
      <c r="M27" s="141"/>
      <c r="N27" s="1"/>
    </row>
    <row r="28" spans="9:14">
      <c r="I28" s="410">
        <f t="shared" si="0"/>
        <v>66566</v>
      </c>
      <c r="J28" s="18" t="s">
        <v>114</v>
      </c>
      <c r="K28" s="410">
        <f t="shared" si="1"/>
        <v>66566</v>
      </c>
      <c r="L28" s="174">
        <v>64030</v>
      </c>
      <c r="M28" s="141"/>
      <c r="N28" s="2"/>
    </row>
    <row r="29" spans="9:14">
      <c r="I29" s="410">
        <f t="shared" si="0"/>
        <v>61314</v>
      </c>
      <c r="J29" s="18" t="s">
        <v>108</v>
      </c>
      <c r="K29" s="410">
        <f t="shared" si="1"/>
        <v>61314</v>
      </c>
      <c r="L29" s="174">
        <v>79497</v>
      </c>
      <c r="M29" s="141"/>
      <c r="N29" s="1"/>
    </row>
    <row r="30" spans="9:14">
      <c r="I30" s="410">
        <f t="shared" si="0"/>
        <v>54857</v>
      </c>
      <c r="J30" s="18" t="s">
        <v>158</v>
      </c>
      <c r="K30" s="410">
        <f t="shared" si="1"/>
        <v>54857</v>
      </c>
      <c r="L30" s="174">
        <v>53953</v>
      </c>
      <c r="M30" s="141"/>
      <c r="N30" s="1"/>
    </row>
    <row r="31" spans="9:14">
      <c r="I31" s="410">
        <f t="shared" si="0"/>
        <v>54781</v>
      </c>
      <c r="J31" s="18" t="s">
        <v>192</v>
      </c>
      <c r="K31" s="410">
        <f t="shared" si="1"/>
        <v>54781</v>
      </c>
      <c r="L31" s="174">
        <v>45855</v>
      </c>
      <c r="M31" s="141"/>
      <c r="N31" s="1"/>
    </row>
    <row r="32" spans="9:14">
      <c r="I32" s="410">
        <f t="shared" si="0"/>
        <v>53091</v>
      </c>
      <c r="J32" s="18" t="s">
        <v>87</v>
      </c>
      <c r="K32" s="410">
        <f t="shared" si="1"/>
        <v>53091</v>
      </c>
      <c r="L32" s="174">
        <v>48191</v>
      </c>
      <c r="M32" s="141"/>
      <c r="N32" s="37"/>
    </row>
    <row r="33" spans="8:14">
      <c r="I33" s="410">
        <f t="shared" si="0"/>
        <v>50585</v>
      </c>
      <c r="J33" s="18" t="s">
        <v>110</v>
      </c>
      <c r="K33" s="410">
        <f t="shared" si="1"/>
        <v>50585</v>
      </c>
      <c r="L33" s="175">
        <v>55218</v>
      </c>
      <c r="M33" s="141"/>
      <c r="N33" s="37"/>
    </row>
    <row r="34" spans="8:14" ht="14.25" thickBot="1">
      <c r="H34" s="8"/>
      <c r="I34" s="173">
        <f>SUM(J13-(I24+I25+I26+I27+I28+I29+I30+I31+I32+I33))</f>
        <v>308931</v>
      </c>
      <c r="J34" s="108" t="s">
        <v>135</v>
      </c>
      <c r="K34" s="173">
        <f>SUM(I34)</f>
        <v>308931</v>
      </c>
      <c r="L34" s="173" t="s">
        <v>86</v>
      </c>
    </row>
    <row r="35" spans="8:14" ht="15.75" thickTop="1" thickBot="1">
      <c r="H35" s="8"/>
      <c r="I35" s="470">
        <f>SUM(I24:I34)</f>
        <v>1095965</v>
      </c>
      <c r="J35" s="194" t="s">
        <v>9</v>
      </c>
      <c r="K35" s="176">
        <f>SUM(J13)</f>
        <v>1095965</v>
      </c>
      <c r="L35" s="196">
        <v>1078361</v>
      </c>
    </row>
    <row r="36" spans="8:14" ht="14.25" thickTop="1"/>
    <row r="37" spans="8:14">
      <c r="I37" s="467" t="s">
        <v>209</v>
      </c>
      <c r="J37" s="65"/>
      <c r="K37" s="494" t="s">
        <v>209</v>
      </c>
    </row>
    <row r="38" spans="8:14">
      <c r="I38" s="414">
        <f>SUM(L3)</f>
        <v>162159</v>
      </c>
      <c r="J38" s="40" t="s">
        <v>85</v>
      </c>
      <c r="K38" s="414">
        <f>SUM(I38)</f>
        <v>162159</v>
      </c>
    </row>
    <row r="39" spans="8:14">
      <c r="I39" s="414">
        <f t="shared" ref="I39:I47" si="2">SUM(L4)</f>
        <v>94675</v>
      </c>
      <c r="J39" s="5" t="s">
        <v>106</v>
      </c>
      <c r="K39" s="414">
        <f t="shared" ref="K39:K47" si="3">SUM(I39)</f>
        <v>94675</v>
      </c>
    </row>
    <row r="40" spans="8:14">
      <c r="I40" s="414">
        <f t="shared" si="2"/>
        <v>81707</v>
      </c>
      <c r="J40" s="18" t="s">
        <v>88</v>
      </c>
      <c r="K40" s="414">
        <f t="shared" si="3"/>
        <v>81707</v>
      </c>
    </row>
    <row r="41" spans="8:14">
      <c r="I41" s="414">
        <f t="shared" si="2"/>
        <v>64624</v>
      </c>
      <c r="J41" s="18" t="s">
        <v>117</v>
      </c>
      <c r="K41" s="414">
        <f t="shared" si="3"/>
        <v>64624</v>
      </c>
    </row>
    <row r="42" spans="8:14">
      <c r="I42" s="414">
        <f t="shared" si="2"/>
        <v>66369</v>
      </c>
      <c r="J42" s="18" t="s">
        <v>114</v>
      </c>
      <c r="K42" s="414">
        <f t="shared" si="3"/>
        <v>66369</v>
      </c>
    </row>
    <row r="43" spans="8:14">
      <c r="I43" s="414">
        <f>SUM(L8)</f>
        <v>68097</v>
      </c>
      <c r="J43" s="18" t="s">
        <v>108</v>
      </c>
      <c r="K43" s="414">
        <f t="shared" si="3"/>
        <v>68097</v>
      </c>
    </row>
    <row r="44" spans="8:14">
      <c r="I44" s="414">
        <f t="shared" si="2"/>
        <v>48365</v>
      </c>
      <c r="J44" s="18" t="s">
        <v>158</v>
      </c>
      <c r="K44" s="414">
        <f t="shared" si="3"/>
        <v>48365</v>
      </c>
    </row>
    <row r="45" spans="8:14">
      <c r="I45" s="414">
        <f>SUM(L10)</f>
        <v>57101</v>
      </c>
      <c r="J45" s="18" t="s">
        <v>192</v>
      </c>
      <c r="K45" s="414">
        <f t="shared" si="3"/>
        <v>57101</v>
      </c>
    </row>
    <row r="46" spans="8:14">
      <c r="I46" s="414">
        <f t="shared" si="2"/>
        <v>55664</v>
      </c>
      <c r="J46" s="18" t="s">
        <v>87</v>
      </c>
      <c r="K46" s="414">
        <f t="shared" si="3"/>
        <v>55664</v>
      </c>
      <c r="M46" s="8"/>
    </row>
    <row r="47" spans="8:14" ht="14.25" thickBot="1">
      <c r="I47" s="414">
        <f t="shared" si="2"/>
        <v>50943</v>
      </c>
      <c r="J47" s="18" t="s">
        <v>110</v>
      </c>
      <c r="K47" s="414">
        <f t="shared" si="3"/>
        <v>50943</v>
      </c>
      <c r="M47" s="8"/>
    </row>
    <row r="48" spans="8:14" ht="15" thickTop="1" thickBot="1">
      <c r="I48" s="157">
        <f>SUM(L13-(I38+I39+I40+I41+I42+I43+I44+I45+I46+I47))</f>
        <v>303047</v>
      </c>
      <c r="J48" s="103" t="s">
        <v>135</v>
      </c>
      <c r="K48" s="158">
        <f>SUM(I48)</f>
        <v>303047</v>
      </c>
    </row>
    <row r="49" spans="1:12" ht="15" thickTop="1" thickBot="1">
      <c r="I49" s="537">
        <f>SUM(I38:I48)</f>
        <v>1052751</v>
      </c>
      <c r="J49" s="469" t="s">
        <v>202</v>
      </c>
      <c r="K49" s="177">
        <f>SUM(L13)</f>
        <v>1052751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217</v>
      </c>
      <c r="D51" s="12" t="s">
        <v>205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156694</v>
      </c>
      <c r="D52" s="6">
        <f t="shared" ref="D52:D61" si="5">SUM(I38)</f>
        <v>162159</v>
      </c>
      <c r="E52" s="41">
        <f t="shared" ref="E52:E61" si="6">SUM(K24/L24*100)</f>
        <v>102.91009634645319</v>
      </c>
      <c r="F52" s="41">
        <f t="shared" ref="F52:F62" si="7">SUM(C52/D52*100)</f>
        <v>96.629850948760165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106288</v>
      </c>
      <c r="D53" s="6">
        <f t="shared" si="5"/>
        <v>94675</v>
      </c>
      <c r="E53" s="41">
        <f t="shared" si="6"/>
        <v>103.76444860980945</v>
      </c>
      <c r="F53" s="41">
        <f t="shared" si="7"/>
        <v>112.26617375231054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93202</v>
      </c>
      <c r="D54" s="6">
        <f t="shared" si="5"/>
        <v>81707</v>
      </c>
      <c r="E54" s="41">
        <f t="shared" si="6"/>
        <v>101.39800036989892</v>
      </c>
      <c r="F54" s="41">
        <f t="shared" si="7"/>
        <v>114.06856205710649</v>
      </c>
      <c r="G54" s="40"/>
      <c r="I54" s="8"/>
    </row>
    <row r="55" spans="1:12" s="58" customFormat="1">
      <c r="A55" s="253">
        <v>4</v>
      </c>
      <c r="B55" s="18" t="s">
        <v>117</v>
      </c>
      <c r="C55" s="462">
        <f t="shared" si="4"/>
        <v>89656</v>
      </c>
      <c r="D55" s="462">
        <f t="shared" si="5"/>
        <v>64624</v>
      </c>
      <c r="E55" s="234">
        <f t="shared" si="6"/>
        <v>110.08705688780836</v>
      </c>
      <c r="F55" s="234">
        <f t="shared" si="7"/>
        <v>138.73483535528598</v>
      </c>
      <c r="G55" s="412"/>
    </row>
    <row r="56" spans="1:12">
      <c r="A56" s="28">
        <v>5</v>
      </c>
      <c r="B56" s="18" t="s">
        <v>114</v>
      </c>
      <c r="C56" s="6">
        <f t="shared" si="4"/>
        <v>66566</v>
      </c>
      <c r="D56" s="6">
        <f t="shared" si="5"/>
        <v>66369</v>
      </c>
      <c r="E56" s="41">
        <f t="shared" si="6"/>
        <v>103.96064344838356</v>
      </c>
      <c r="F56" s="41">
        <f t="shared" si="7"/>
        <v>100.29682532507647</v>
      </c>
      <c r="G56" s="40"/>
    </row>
    <row r="57" spans="1:12">
      <c r="A57" s="28">
        <v>6</v>
      </c>
      <c r="B57" s="18" t="s">
        <v>108</v>
      </c>
      <c r="C57" s="6">
        <f t="shared" si="4"/>
        <v>61314</v>
      </c>
      <c r="D57" s="6">
        <f t="shared" si="5"/>
        <v>68097</v>
      </c>
      <c r="E57" s="41">
        <f t="shared" si="6"/>
        <v>77.127438771274399</v>
      </c>
      <c r="F57" s="41">
        <f t="shared" si="7"/>
        <v>90.039208775717</v>
      </c>
      <c r="G57" s="40"/>
    </row>
    <row r="58" spans="1:12" s="58" customFormat="1">
      <c r="A58" s="253">
        <v>7</v>
      </c>
      <c r="B58" s="18" t="s">
        <v>158</v>
      </c>
      <c r="C58" s="462">
        <f t="shared" si="4"/>
        <v>54857</v>
      </c>
      <c r="D58" s="462">
        <f t="shared" si="5"/>
        <v>48365</v>
      </c>
      <c r="E58" s="234">
        <f t="shared" si="6"/>
        <v>101.67553240783644</v>
      </c>
      <c r="F58" s="234">
        <f t="shared" si="7"/>
        <v>113.42292980461077</v>
      </c>
      <c r="G58" s="412"/>
    </row>
    <row r="59" spans="1:12">
      <c r="A59" s="28">
        <v>8</v>
      </c>
      <c r="B59" s="18" t="s">
        <v>192</v>
      </c>
      <c r="C59" s="6">
        <f t="shared" si="4"/>
        <v>54781</v>
      </c>
      <c r="D59" s="6">
        <f t="shared" si="5"/>
        <v>57101</v>
      </c>
      <c r="E59" s="41">
        <f t="shared" si="6"/>
        <v>119.46570712027042</v>
      </c>
      <c r="F59" s="41">
        <f t="shared" si="7"/>
        <v>95.937023869984756</v>
      </c>
      <c r="G59" s="40"/>
    </row>
    <row r="60" spans="1:12">
      <c r="A60" s="28">
        <v>9</v>
      </c>
      <c r="B60" s="18" t="s">
        <v>87</v>
      </c>
      <c r="C60" s="6">
        <f t="shared" si="4"/>
        <v>53091</v>
      </c>
      <c r="D60" s="6">
        <f t="shared" si="5"/>
        <v>55664</v>
      </c>
      <c r="E60" s="41">
        <f t="shared" si="6"/>
        <v>110.16787366935733</v>
      </c>
      <c r="F60" s="41">
        <f t="shared" si="7"/>
        <v>95.377622880137963</v>
      </c>
      <c r="G60" s="40"/>
    </row>
    <row r="61" spans="1:12" ht="14.25" thickBot="1">
      <c r="A61" s="108">
        <v>10</v>
      </c>
      <c r="B61" s="18" t="s">
        <v>110</v>
      </c>
      <c r="C61" s="111">
        <f t="shared" si="4"/>
        <v>50585</v>
      </c>
      <c r="D61" s="111">
        <f t="shared" si="5"/>
        <v>50943</v>
      </c>
      <c r="E61" s="102">
        <f t="shared" si="6"/>
        <v>91.609620051432501</v>
      </c>
      <c r="F61" s="102">
        <f t="shared" si="7"/>
        <v>99.297253793455425</v>
      </c>
      <c r="G61" s="103"/>
    </row>
    <row r="62" spans="1:12" ht="14.25" thickTop="1">
      <c r="A62" s="192"/>
      <c r="B62" s="163" t="s">
        <v>83</v>
      </c>
      <c r="C62" s="193">
        <f>SUM(J13)</f>
        <v>1095965</v>
      </c>
      <c r="D62" s="193">
        <f>SUM(L13)</f>
        <v>1052751</v>
      </c>
      <c r="E62" s="195">
        <f>SUM(C62/L35)*100</f>
        <v>101.63247743566394</v>
      </c>
      <c r="F62" s="195">
        <f t="shared" si="7"/>
        <v>104.10486430314481</v>
      </c>
      <c r="G62" s="202">
        <v>68.8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2017-11-07T00:37:58Z</cp:lastPrinted>
  <dcterms:created xsi:type="dcterms:W3CDTF">2004-08-12T01:21:30Z</dcterms:created>
  <dcterms:modified xsi:type="dcterms:W3CDTF">2017-11-07T02:56:39Z</dcterms:modified>
</cp:coreProperties>
</file>