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D55" i="13" l="1"/>
  <c r="L12" i="41" l="1"/>
  <c r="L13" i="41"/>
  <c r="L14" i="41"/>
  <c r="L15" i="41"/>
  <c r="L16" i="41"/>
  <c r="L11" i="41"/>
  <c r="H44" i="15" l="1"/>
  <c r="C55" i="44" l="1"/>
  <c r="J43" i="7" l="1"/>
  <c r="N87" i="56" l="1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O27" i="56"/>
  <c r="N27" i="56"/>
  <c r="N26" i="56"/>
  <c r="O26" i="56" s="1"/>
  <c r="N25" i="56"/>
  <c r="N87" i="55" l="1"/>
  <c r="O87" i="55" s="1"/>
  <c r="N86" i="55"/>
  <c r="O86" i="55" s="1"/>
  <c r="N85" i="55"/>
  <c r="O85" i="55" s="1"/>
  <c r="N84" i="55"/>
  <c r="N57" i="55"/>
  <c r="N56" i="55"/>
  <c r="N55" i="55"/>
  <c r="N54" i="55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27" i="54"/>
  <c r="N28" i="54"/>
  <c r="N29" i="54"/>
  <c r="N26" i="54"/>
  <c r="N17" i="46"/>
  <c r="N86" i="54"/>
  <c r="N56" i="54"/>
  <c r="N89" i="54" l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O86" i="49" s="1"/>
  <c r="N85" i="49"/>
  <c r="O85" i="49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6" i="48" l="1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<sst xmlns="http://schemas.openxmlformats.org/spreadsheetml/2006/main" count="1320" uniqueCount="233">
  <si>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</si>
  <si>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</si>
  <si>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</si>
  <si>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</si>
  <si>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</si>
  <si>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</si>
  <si>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</si>
  <si>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</si>
  <si>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</si>
  <si>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</si>
  <si>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</si>
  <si>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</si>
  <si>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</si>
  <si>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</si>
  <si>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</si>
  <si>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</si>
  <si>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</si>
  <si>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</si>
  <si>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</si>
  <si>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</si>
  <si>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</si>
  <si>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</si>
  <si>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</si>
  <si>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</si>
  <si>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</si>
  <si>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</si>
  <si>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</si>
  <si>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</si>
  <si>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</si>
  <si>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</si>
  <si>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</si>
  <si>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</si>
  <si>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</si>
  <si>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</si>
  <si>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</si>
  <si>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</si>
  <si>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</si>
  <si>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</si>
  <si>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</si>
  <si>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</si>
  <si>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</si>
  <si>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</si>
  <si>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</si>
  <si>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</si>
  <si>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</si>
  <si>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</si>
  <si>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</si>
  <si>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</si>
  <si>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</si>
  <si>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</si>
  <si>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</si>
  <si>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</si>
  <si>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</si>
  <si>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</si>
  <si>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</si>
  <si>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</si>
  <si>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</si>
  <si>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</si>
  <si>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</si>
  <si>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</si>
  <si>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</si>
  <si>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</si>
  <si>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</si>
  <si>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</si>
  <si>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</si>
  <si>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</si>
  <si>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</si>
  <si>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</si>
  <si>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</si>
  <si>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</si>
  <si>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</si>
  <si>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</si>
  <si>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</si>
  <si>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</si>
  <si>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</si>
  <si>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</si>
  <si>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</si>
  <si>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</si>
  <si>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</si>
  <si>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</si>
  <si>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</si>
  <si>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</si>
  <si>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</si>
  <si>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</si>
  <si>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</si>
  <si>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</si>
  <si>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</si>
  <si>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</si>
  <si>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</si>
  <si>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</si>
  <si>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</si>
  <si>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</si>
  <si>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</si>
  <si>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</si>
  <si>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</si>
  <si>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</si>
  <si>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</si>
  <si>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</si>
  <si>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</si>
  <si>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</si>
  <si>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</si>
  <si>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</si>
  <si>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</si>
  <si>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</si>
  <si>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</si>
  <si>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</si>
  <si>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</si>
  <si>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</si>
  <si>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</si>
  <si>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</si>
  <si>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</si>
  <si>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</si>
  <si>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</si>
  <si>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</si>
  <si>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</si>
  <si>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</si>
  <si>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</si>
  <si>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</si>
  <si>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</si>
  <si>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</si>
  <si>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</si>
  <si>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</si>
  <si>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</si>
  <si>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</si>
  <si>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</si>
  <si>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</si>
  <si>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</si>
  <si>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</si>
  <si>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</si>
  <si>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</si>
  <si>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</si>
  <si>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</si>
  <si>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</si>
  <si>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</si>
  <si>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</si>
  <si>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</si>
  <si>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</si>
  <si>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</si>
  <si>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</si>
  <si>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</si>
  <si>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</si>
  <si>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</si>
  <si>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</si>
  <si>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</si>
  <si>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</si>
  <si>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</si>
  <si>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</si>
  <si>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</si>
  <si>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</si>
  <si>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</si>
  <si>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</si>
  <si>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</si>
  <si>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</si>
  <si>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</si>
  <si>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</si>
  <si>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</si>
  <si>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</si>
  <si>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</si>
  <si>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</si>
  <si>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</si>
  <si>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</si>
  <si>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</si>
  <si>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</si>
  <si>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</si>
  <si>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</si>
  <si>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</si>
  <si>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</si>
  <si>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</si>
  <si>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</si>
  <si>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</si>
  <si>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</si>
  <si>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</si>
  <si>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</si>
  <si>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</si>
  <si>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</si>
  <si>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</si>
  <si>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</si>
  <si>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</si>
  <si>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</si>
  <si>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</si>
  <si>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</si>
  <si>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</si>
  <si>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</si>
  <si>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</si>
  <si>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</si>
  <si>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</si>
  <si>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</si>
  <si>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</si>
  <si>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</si>
  <si>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</si>
  <si>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</si>
  <si>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</si>
  <si>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</si>
  <si>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</si>
  <si>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</si>
  <si>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</si>
  <si>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</si>
  <si>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</si>
  <si>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</si>
  <si>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</si>
  <si>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</si>
  <si>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</si>
  <si>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</si>
  <si>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</si>
  <si>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</si>
  <si>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</si>
  <si>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</si>
  <si>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</si>
  <si>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</si>
  <si>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</si>
  <si>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</si>
  <si>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</si>
  <si>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</si>
  <si>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</si>
  <si>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</si>
  <si>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</si>
  <si>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</si>
  <si>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</si>
  <si>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</si>
  <si>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</si>
  <si>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</si>
  <si>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</si>
  <si>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2，957　㎡</t>
    <phoneticPr fontId="2"/>
  </si>
  <si>
    <t>その他織物</t>
    <rPh sb="2" eb="3">
      <t>タ</t>
    </rPh>
    <rPh sb="3" eb="5">
      <t>オリモノ</t>
    </rPh>
    <phoneticPr fontId="2"/>
  </si>
  <si>
    <t>(12月実績）</t>
    <rPh sb="3" eb="4">
      <t>ガツ</t>
    </rPh>
    <rPh sb="4" eb="6">
      <t>ジッセキ</t>
    </rPh>
    <phoneticPr fontId="2"/>
  </si>
  <si>
    <t>（平成29年8月分倉庫統計）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</si>
  <si>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平成29年8月</t>
    <rPh sb="0" eb="2">
      <t>ヘイセイ</t>
    </rPh>
    <rPh sb="4" eb="5">
      <t>ネン</t>
    </rPh>
    <rPh sb="6" eb="7">
      <t>ガツ</t>
    </rPh>
    <phoneticPr fontId="2"/>
  </si>
  <si>
    <t>平成29年8月所管面（1～3類）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</si>
  <si>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79，262 m</t>
    </r>
    <r>
      <rPr>
        <sz val="8"/>
        <rFont val="ＭＳ Ｐゴシック"/>
        <family val="3"/>
        <charset val="128"/>
      </rPr>
      <t>3</t>
    </r>
    <phoneticPr fontId="2"/>
  </si>
  <si>
    <t>8，673 ㎡</t>
    <phoneticPr fontId="2"/>
  </si>
  <si>
    <t>　　　　　　　　　　　　　　　　平成29年8月末上位10品目入庫高(県合計）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</si>
  <si>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平成29年8月末上位１０品目保管残高（県合計）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</si>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</sst>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0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38" fontId="1" fillId="0" borderId="39" xfId="1" applyBorder="1"/>
    <xf numFmtId="38" fontId="0" fillId="0" borderId="12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38" fontId="1" fillId="0" borderId="10" xfId="1" applyFont="1" applyFill="1" applyBorder="1"/>
    <xf numFmtId="0" fontId="0" fillId="0" borderId="49" xfId="0" applyFont="1" applyFill="1" applyBorder="1"/>
    <xf numFmtId="38" fontId="1" fillId="0" borderId="40" xfId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179" fontId="1" fillId="0" borderId="42" xfId="1" applyNumberFormat="1" applyBorder="1"/>
    <xf numFmtId="179" fontId="0" fillId="0" borderId="11" xfId="1" applyNumberFormat="1" applyFont="1" applyBorder="1"/>
    <xf numFmtId="38" fontId="0" fillId="0" borderId="9" xfId="1" applyFont="1" applyBorder="1"/>
    <xf numFmtId="0" fontId="0" fillId="0" borderId="12" xfId="0" applyBorder="1"/>
    <xf numFmtId="38" fontId="1" fillId="0" borderId="38" xfId="1" applyBorder="1"/>
    <xf numFmtId="0" fontId="1" fillId="0" borderId="39" xfId="0" applyFont="1" applyBorder="1"/>
    <xf numFmtId="38" fontId="1" fillId="0" borderId="47" xfId="1" applyBorder="1"/>
    <xf numFmtId="38" fontId="1" fillId="0" borderId="43" xfId="1" applyFill="1" applyBorder="1"/>
    <xf numFmtId="38" fontId="1" fillId="0" borderId="21" xfId="1" applyBorder="1"/>
    <xf numFmtId="38" fontId="1" fillId="0" borderId="40" xfId="1" applyBorder="1"/>
    <xf numFmtId="0" fontId="1" fillId="0" borderId="39" xfId="0" applyFont="1" applyFill="1" applyBorder="1"/>
    <xf numFmtId="38" fontId="0" fillId="24" borderId="34" xfId="0" applyNumberForma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00CC66"/>
      <color rgb="FFFF99FF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平成29年8月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41584"/>
        <c:axId val="19213695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平成29年8月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平成29年8月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41584"/>
        <c:axId val="192136952"/>
      </c:lineChart>
      <c:catAx>
        <c:axId val="1921415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2136952"/>
        <c:crosses val="autoZero"/>
        <c:auto val="1"/>
        <c:lblAlgn val="ctr"/>
        <c:lblOffset val="100"/>
        <c:tickLblSkip val="1"/>
        <c:noMultiLvlLbl val="0"/>
      </c:catAx>
      <c:valAx>
        <c:axId val="19213695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14158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2,320,366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2,320,366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489262</c:v>
                </c:pt>
                <c:pt idx="3">
                  <c:v>85288</c:v>
                </c:pt>
                <c:pt idx="4">
                  <c:v>420243</c:v>
                </c:pt>
                <c:pt idx="5">
                  <c:v>748906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8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126957</c:v>
                </c:pt>
                <c:pt idx="1">
                  <c:v>234649</c:v>
                </c:pt>
                <c:pt idx="2">
                  <c:v>287705</c:v>
                </c:pt>
                <c:pt idx="3">
                  <c:v>53047</c:v>
                </c:pt>
                <c:pt idx="4">
                  <c:v>320516</c:v>
                </c:pt>
                <c:pt idx="5">
                  <c:v>491119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67907</c:v>
                </c:pt>
                <c:pt idx="1">
                  <c:v>147154</c:v>
                </c:pt>
                <c:pt idx="2">
                  <c:v>201557</c:v>
                </c:pt>
                <c:pt idx="3">
                  <c:v>32241</c:v>
                </c:pt>
                <c:pt idx="4">
                  <c:v>99727</c:v>
                </c:pt>
                <c:pt idx="5">
                  <c:v>257787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0.65151592905821498</c:v>
                </c:pt>
                <c:pt idx="1">
                  <c:v>0.61458134168668133</c:v>
                </c:pt>
                <c:pt idx="2">
                  <c:v>0.58803871954085951</c:v>
                </c:pt>
                <c:pt idx="3">
                  <c:v>0.62197495544508019</c:v>
                </c:pt>
                <c:pt idx="4">
                  <c:v>0.76269206149775248</c:v>
                </c:pt>
                <c:pt idx="5">
                  <c:v>0.65578190053224306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427584"/>
        <c:axId val="192583560"/>
        <c:axId val="0"/>
      </c:bar3DChart>
      <c:catAx>
        <c:axId val="192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583560"/>
        <c:crosses val="autoZero"/>
        <c:auto val="1"/>
        <c:lblAlgn val="ctr"/>
        <c:lblOffset val="100"/>
        <c:noMultiLvlLbl val="0"/>
      </c:catAx>
      <c:valAx>
        <c:axId val="1925835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4275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20200"/>
        <c:axId val="193671656"/>
      </c:lineChart>
      <c:catAx>
        <c:axId val="1934202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3671656"/>
        <c:crosses val="autoZero"/>
        <c:auto val="1"/>
        <c:lblAlgn val="ctr"/>
        <c:lblOffset val="100"/>
        <c:tickLblSkip val="1"/>
        <c:noMultiLvlLbl val="0"/>
      </c:catAx>
      <c:valAx>
        <c:axId val="193671656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934202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92624"/>
        <c:axId val="193493008"/>
      </c:lineChart>
      <c:catAx>
        <c:axId val="1934926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3493008"/>
        <c:crosses val="autoZero"/>
        <c:auto val="1"/>
        <c:lblAlgn val="ctr"/>
        <c:lblOffset val="100"/>
        <c:noMultiLvlLbl val="0"/>
      </c:catAx>
      <c:valAx>
        <c:axId val="193493008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49262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95488"/>
        <c:axId val="191330176"/>
      </c:lineChart>
      <c:catAx>
        <c:axId val="1934954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1330176"/>
        <c:crosses val="autoZero"/>
        <c:auto val="1"/>
        <c:lblAlgn val="ctr"/>
        <c:lblOffset val="100"/>
        <c:noMultiLvlLbl val="0"/>
      </c:catAx>
      <c:valAx>
        <c:axId val="191330176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349548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475309528621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2458849214369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121484</c:v>
                </c:pt>
                <c:pt idx="1">
                  <c:v>106211</c:v>
                </c:pt>
                <c:pt idx="2">
                  <c:v>59976</c:v>
                </c:pt>
                <c:pt idx="3">
                  <c:v>55588</c:v>
                </c:pt>
                <c:pt idx="4">
                  <c:v>53660</c:v>
                </c:pt>
                <c:pt idx="5">
                  <c:v>44865</c:v>
                </c:pt>
                <c:pt idx="6">
                  <c:v>35980</c:v>
                </c:pt>
                <c:pt idx="7">
                  <c:v>31020</c:v>
                </c:pt>
                <c:pt idx="8">
                  <c:v>30995</c:v>
                </c:pt>
                <c:pt idx="9">
                  <c:v>27725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108757</c:v>
                </c:pt>
                <c:pt idx="1">
                  <c:v>93040</c:v>
                </c:pt>
                <c:pt idx="2">
                  <c:v>54404</c:v>
                </c:pt>
                <c:pt idx="3">
                  <c:v>49698</c:v>
                </c:pt>
                <c:pt idx="4">
                  <c:v>37136</c:v>
                </c:pt>
                <c:pt idx="5">
                  <c:v>31455</c:v>
                </c:pt>
                <c:pt idx="6">
                  <c:v>26866</c:v>
                </c:pt>
                <c:pt idx="7">
                  <c:v>19195</c:v>
                </c:pt>
                <c:pt idx="8">
                  <c:v>28751</c:v>
                </c:pt>
                <c:pt idx="9">
                  <c:v>25764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93264504"/>
        <c:axId val="193264896"/>
      </c:barChart>
      <c:catAx>
        <c:axId val="193264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264896"/>
        <c:crosses val="autoZero"/>
        <c:auto val="1"/>
        <c:lblAlgn val="ctr"/>
        <c:lblOffset val="100"/>
        <c:noMultiLvlLbl val="0"/>
      </c:catAx>
      <c:valAx>
        <c:axId val="19326489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26450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479499891573383E-2"/>
                  <c:y val="-0.1110712995737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677501850730199E-2"/>
                  <c:y val="-7.1785740085241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869843192677839"/>
                  <c:y val="-0.159082568807339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4386193505839563E-2"/>
                  <c:y val="-4.70035396951527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6315768221280033"/>
                  <c:y val="-6.7758554263285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698E-4"/>
                  <c:y val="5.44330467865828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2.3951664161637909E-2"/>
                  <c:y val="2.0124852512701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121484</c:v>
                </c:pt>
                <c:pt idx="1">
                  <c:v>106211</c:v>
                </c:pt>
                <c:pt idx="2">
                  <c:v>59976</c:v>
                </c:pt>
                <c:pt idx="3">
                  <c:v>55588</c:v>
                </c:pt>
                <c:pt idx="4">
                  <c:v>53660</c:v>
                </c:pt>
                <c:pt idx="5">
                  <c:v>44865</c:v>
                </c:pt>
                <c:pt idx="6">
                  <c:v>35980</c:v>
                </c:pt>
                <c:pt idx="7">
                  <c:v>31020</c:v>
                </c:pt>
                <c:pt idx="8">
                  <c:v>30995</c:v>
                </c:pt>
                <c:pt idx="9">
                  <c:v>27725</c:v>
                </c:pt>
                <c:pt idx="10">
                  <c:v>143922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121484</c:v>
                </c:pt>
                <c:pt idx="1">
                  <c:v>106211</c:v>
                </c:pt>
                <c:pt idx="2">
                  <c:v>59976</c:v>
                </c:pt>
                <c:pt idx="3">
                  <c:v>55588</c:v>
                </c:pt>
                <c:pt idx="4">
                  <c:v>53660</c:v>
                </c:pt>
                <c:pt idx="5">
                  <c:v>44865</c:v>
                </c:pt>
                <c:pt idx="6">
                  <c:v>35980</c:v>
                </c:pt>
                <c:pt idx="7">
                  <c:v>31020</c:v>
                </c:pt>
                <c:pt idx="8">
                  <c:v>30995</c:v>
                </c:pt>
                <c:pt idx="9">
                  <c:v>27725</c:v>
                </c:pt>
                <c:pt idx="10">
                  <c:v>143922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407926108473082E-2"/>
                  <c:y val="-0.167616737562977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112019394522253E-2"/>
                  <c:y val="-8.43446465743507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0558420655433338"/>
                  <c:y val="-0.169705614384408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8701288293161826E-2"/>
                  <c:y val="-6.257048903369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4963955841397692"/>
                  <c:y val="-0.12501113222916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108757</c:v>
                </c:pt>
                <c:pt idx="1">
                  <c:v>93040</c:v>
                </c:pt>
                <c:pt idx="2">
                  <c:v>54404</c:v>
                </c:pt>
                <c:pt idx="3">
                  <c:v>49698</c:v>
                </c:pt>
                <c:pt idx="4">
                  <c:v>37136</c:v>
                </c:pt>
                <c:pt idx="5">
                  <c:v>31455</c:v>
                </c:pt>
                <c:pt idx="6">
                  <c:v>26866</c:v>
                </c:pt>
                <c:pt idx="7">
                  <c:v>19195</c:v>
                </c:pt>
                <c:pt idx="8">
                  <c:v>28751</c:v>
                </c:pt>
                <c:pt idx="9">
                  <c:v>25764</c:v>
                </c:pt>
                <c:pt idx="10" formatCode="#,##0_);[Red]\(#,##0\)">
                  <c:v>151662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98269635355713E-3"/>
                  <c:y val="1.120393517683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48514627577558E-2"/>
                  <c:y val="1.104950845188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640509035587265E-5"/>
                  <c:y val="-3.5695548438806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ゴム製品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32663</c:v>
                </c:pt>
                <c:pt idx="1">
                  <c:v>17607</c:v>
                </c:pt>
                <c:pt idx="2">
                  <c:v>4633</c:v>
                </c:pt>
                <c:pt idx="3">
                  <c:v>4538</c:v>
                </c:pt>
                <c:pt idx="4">
                  <c:v>2739</c:v>
                </c:pt>
                <c:pt idx="5">
                  <c:v>2278</c:v>
                </c:pt>
                <c:pt idx="6">
                  <c:v>1662</c:v>
                </c:pt>
                <c:pt idx="7">
                  <c:v>1660</c:v>
                </c:pt>
                <c:pt idx="8">
                  <c:v>1569</c:v>
                </c:pt>
                <c:pt idx="9">
                  <c:v>1502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-2.216096208722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074861399505187E-2"/>
                  <c:y val="7.3246544156736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1.4742953662676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496434992869344E-3"/>
                  <c:y val="1.1172891098109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497812773403319E-3"/>
                  <c:y val="-1.1173184357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ゴム製品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33268</c:v>
                </c:pt>
                <c:pt idx="1">
                  <c:v>16450</c:v>
                </c:pt>
                <c:pt idx="2">
                  <c:v>4440</c:v>
                </c:pt>
                <c:pt idx="3">
                  <c:v>6255</c:v>
                </c:pt>
                <c:pt idx="4">
                  <c:v>1776</c:v>
                </c:pt>
                <c:pt idx="5">
                  <c:v>364</c:v>
                </c:pt>
                <c:pt idx="6">
                  <c:v>575</c:v>
                </c:pt>
                <c:pt idx="7">
                  <c:v>1732</c:v>
                </c:pt>
                <c:pt idx="8">
                  <c:v>1916</c:v>
                </c:pt>
                <c:pt idx="9">
                  <c:v>1362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29000"/>
        <c:axId val="191328608"/>
      </c:barChart>
      <c:catAx>
        <c:axId val="191329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328608"/>
        <c:crosses val="autoZero"/>
        <c:auto val="1"/>
        <c:lblAlgn val="ctr"/>
        <c:lblOffset val="100"/>
        <c:noMultiLvlLbl val="0"/>
      </c:catAx>
      <c:valAx>
        <c:axId val="191328608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329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29193899782135E-3"/>
                  <c:y val="-1.136363636363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145969498910684E-3"/>
                  <c:y val="-1.515211166785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287581699346089E-3"/>
                  <c:y val="-1.132098544500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60497</c:v>
                </c:pt>
                <c:pt idx="1">
                  <c:v>18949</c:v>
                </c:pt>
                <c:pt idx="2">
                  <c:v>18372</c:v>
                </c:pt>
                <c:pt idx="3">
                  <c:v>12887</c:v>
                </c:pt>
                <c:pt idx="4">
                  <c:v>10765</c:v>
                </c:pt>
                <c:pt idx="5">
                  <c:v>5665</c:v>
                </c:pt>
                <c:pt idx="6">
                  <c:v>5203</c:v>
                </c:pt>
                <c:pt idx="7">
                  <c:v>4219</c:v>
                </c:pt>
                <c:pt idx="8">
                  <c:v>2417</c:v>
                </c:pt>
                <c:pt idx="9">
                  <c:v>2252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91240800782255E-2"/>
                  <c:y val="1.515091863517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767810886384299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716775599127905E-3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576913179970157E-6"/>
                  <c:y val="-2.272757098544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49395</c:v>
                </c:pt>
                <c:pt idx="1">
                  <c:v>13367</c:v>
                </c:pt>
                <c:pt idx="2">
                  <c:v>17383</c:v>
                </c:pt>
                <c:pt idx="3">
                  <c:v>13055</c:v>
                </c:pt>
                <c:pt idx="4">
                  <c:v>10135</c:v>
                </c:pt>
                <c:pt idx="5">
                  <c:v>770</c:v>
                </c:pt>
                <c:pt idx="6">
                  <c:v>6786</c:v>
                </c:pt>
                <c:pt idx="7">
                  <c:v>4607</c:v>
                </c:pt>
                <c:pt idx="8">
                  <c:v>2213</c:v>
                </c:pt>
                <c:pt idx="9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65680"/>
        <c:axId val="193266072"/>
      </c:barChart>
      <c:catAx>
        <c:axId val="19326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266072"/>
        <c:crosses val="autoZero"/>
        <c:auto val="1"/>
        <c:lblAlgn val="ctr"/>
        <c:lblOffset val="100"/>
        <c:noMultiLvlLbl val="0"/>
      </c:catAx>
      <c:valAx>
        <c:axId val="1932660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2656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5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191489361702456E-3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3049645390070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38297872340425E-2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411347517730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雑穀</c:v>
                </c:pt>
                <c:pt idx="2">
                  <c:v>鉄鋼</c:v>
                </c:pt>
                <c:pt idx="3">
                  <c:v>その他の機械</c:v>
                </c:pt>
                <c:pt idx="4">
                  <c:v>麦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24376</c:v>
                </c:pt>
                <c:pt idx="1">
                  <c:v>18122</c:v>
                </c:pt>
                <c:pt idx="2">
                  <c:v>17374</c:v>
                </c:pt>
                <c:pt idx="3">
                  <c:v>15444</c:v>
                </c:pt>
                <c:pt idx="4">
                  <c:v>14944</c:v>
                </c:pt>
                <c:pt idx="5">
                  <c:v>13993</c:v>
                </c:pt>
                <c:pt idx="6">
                  <c:v>11242</c:v>
                </c:pt>
                <c:pt idx="7">
                  <c:v>10693</c:v>
                </c:pt>
                <c:pt idx="8">
                  <c:v>9389</c:v>
                </c:pt>
                <c:pt idx="9">
                  <c:v>8365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91489361702126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638297872340361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3049645389941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9148936170082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91489361700825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雑穀</c:v>
                </c:pt>
                <c:pt idx="2">
                  <c:v>鉄鋼</c:v>
                </c:pt>
                <c:pt idx="3">
                  <c:v>その他の機械</c:v>
                </c:pt>
                <c:pt idx="4">
                  <c:v>麦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20076</c:v>
                </c:pt>
                <c:pt idx="1">
                  <c:v>21881</c:v>
                </c:pt>
                <c:pt idx="2">
                  <c:v>12192</c:v>
                </c:pt>
                <c:pt idx="3">
                  <c:v>6539</c:v>
                </c:pt>
                <c:pt idx="4">
                  <c:v>24082</c:v>
                </c:pt>
                <c:pt idx="5">
                  <c:v>10698</c:v>
                </c:pt>
                <c:pt idx="6">
                  <c:v>12406</c:v>
                </c:pt>
                <c:pt idx="7">
                  <c:v>11261</c:v>
                </c:pt>
                <c:pt idx="8">
                  <c:v>11130</c:v>
                </c:pt>
                <c:pt idx="9">
                  <c:v>2952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66856"/>
        <c:axId val="193267248"/>
      </c:barChart>
      <c:catAx>
        <c:axId val="193266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267248"/>
        <c:crosses val="autoZero"/>
        <c:auto val="1"/>
        <c:lblAlgn val="ctr"/>
        <c:lblOffset val="100"/>
        <c:noMultiLvlLbl val="0"/>
      </c:catAx>
      <c:valAx>
        <c:axId val="1932672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266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その他の日用品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23236</c:v>
                </c:pt>
                <c:pt idx="1">
                  <c:v>2634</c:v>
                </c:pt>
                <c:pt idx="2">
                  <c:v>2251</c:v>
                </c:pt>
                <c:pt idx="3">
                  <c:v>1998</c:v>
                </c:pt>
                <c:pt idx="4">
                  <c:v>1304</c:v>
                </c:pt>
                <c:pt idx="5">
                  <c:v>983</c:v>
                </c:pt>
                <c:pt idx="6">
                  <c:v>819</c:v>
                </c:pt>
                <c:pt idx="7">
                  <c:v>577</c:v>
                </c:pt>
                <c:pt idx="8">
                  <c:v>545</c:v>
                </c:pt>
                <c:pt idx="9">
                  <c:v>434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2.4954875292994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555555555555228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88888888888823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その他の日用品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23204</c:v>
                </c:pt>
                <c:pt idx="1">
                  <c:v>3099</c:v>
                </c:pt>
                <c:pt idx="2">
                  <c:v>1401</c:v>
                </c:pt>
                <c:pt idx="3">
                  <c:v>289</c:v>
                </c:pt>
                <c:pt idx="4">
                  <c:v>22</c:v>
                </c:pt>
                <c:pt idx="5">
                  <c:v>961</c:v>
                </c:pt>
                <c:pt idx="6">
                  <c:v>852</c:v>
                </c:pt>
                <c:pt idx="7">
                  <c:v>713</c:v>
                </c:pt>
                <c:pt idx="8">
                  <c:v>1849</c:v>
                </c:pt>
                <c:pt idx="9">
                  <c:v>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68032"/>
        <c:axId val="194261704"/>
      </c:barChart>
      <c:catAx>
        <c:axId val="19326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261704"/>
        <c:crosses val="autoZero"/>
        <c:auto val="1"/>
        <c:lblAlgn val="ctr"/>
        <c:lblOffset val="100"/>
        <c:noMultiLvlLbl val="0"/>
      </c:catAx>
      <c:valAx>
        <c:axId val="1942617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268032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8.771929824561403E-3"/>
                  <c:y val="-9.3564774991361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542478242851222E-3"/>
                  <c:y val="9.8752361837123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719298245615314E-3"/>
                  <c:y val="5.44196681297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175438596491229E-3"/>
                  <c:y val="-9.03416484704131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鉄鋼</c:v>
                </c:pt>
                <c:pt idx="5">
                  <c:v>その他の農作物</c:v>
                </c:pt>
                <c:pt idx="6">
                  <c:v>合成樹脂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40133</c:v>
                </c:pt>
                <c:pt idx="1">
                  <c:v>26482</c:v>
                </c:pt>
                <c:pt idx="2">
                  <c:v>17229</c:v>
                </c:pt>
                <c:pt idx="3">
                  <c:v>8777</c:v>
                </c:pt>
                <c:pt idx="4">
                  <c:v>8187</c:v>
                </c:pt>
                <c:pt idx="5">
                  <c:v>6887</c:v>
                </c:pt>
                <c:pt idx="6">
                  <c:v>5460</c:v>
                </c:pt>
                <c:pt idx="7">
                  <c:v>3107</c:v>
                </c:pt>
                <c:pt idx="8">
                  <c:v>2893</c:v>
                </c:pt>
                <c:pt idx="9">
                  <c:v>1360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71929824561403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717916839342453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087719298244327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鉄鋼</c:v>
                </c:pt>
                <c:pt idx="5">
                  <c:v>その他の農作物</c:v>
                </c:pt>
                <c:pt idx="6">
                  <c:v>合成樹脂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35389</c:v>
                </c:pt>
                <c:pt idx="1">
                  <c:v>11535</c:v>
                </c:pt>
                <c:pt idx="2">
                  <c:v>15863</c:v>
                </c:pt>
                <c:pt idx="3">
                  <c:v>3933</c:v>
                </c:pt>
                <c:pt idx="4">
                  <c:v>5582</c:v>
                </c:pt>
                <c:pt idx="5">
                  <c:v>5096</c:v>
                </c:pt>
                <c:pt idx="6">
                  <c:v>4890</c:v>
                </c:pt>
                <c:pt idx="7">
                  <c:v>12</c:v>
                </c:pt>
                <c:pt idx="8">
                  <c:v>2489</c:v>
                </c:pt>
                <c:pt idx="9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62488"/>
        <c:axId val="194262880"/>
      </c:barChart>
      <c:catAx>
        <c:axId val="19426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262880"/>
        <c:crosses val="autoZero"/>
        <c:auto val="1"/>
        <c:lblAlgn val="ctr"/>
        <c:lblOffset val="100"/>
        <c:noMultiLvlLbl val="0"/>
      </c:catAx>
      <c:valAx>
        <c:axId val="1942628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2624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1.075240594925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073828117572554E-17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9497645294014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83885544186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2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その他の製造工業品</c:v>
                </c:pt>
                <c:pt idx="5">
                  <c:v>その他の機械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20346</c:v>
                </c:pt>
                <c:pt idx="1">
                  <c:v>18613</c:v>
                </c:pt>
                <c:pt idx="2">
                  <c:v>18130</c:v>
                </c:pt>
                <c:pt idx="3">
                  <c:v>17683</c:v>
                </c:pt>
                <c:pt idx="4">
                  <c:v>14176</c:v>
                </c:pt>
                <c:pt idx="5">
                  <c:v>12909</c:v>
                </c:pt>
                <c:pt idx="6">
                  <c:v>10623</c:v>
                </c:pt>
                <c:pt idx="7">
                  <c:v>7134</c:v>
                </c:pt>
                <c:pt idx="8">
                  <c:v>5586</c:v>
                </c:pt>
                <c:pt idx="9">
                  <c:v>3689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7.1684587813620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484929358820427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7.16789433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84791761322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74882264700709E-3"/>
                  <c:y val="-1.792171139897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4929358820463E-2"/>
                  <c:y val="1.433691756272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その他の製造工業品</c:v>
                </c:pt>
                <c:pt idx="5">
                  <c:v>その他の機械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18090</c:v>
                </c:pt>
                <c:pt idx="1">
                  <c:v>19966</c:v>
                </c:pt>
                <c:pt idx="2">
                  <c:v>15438</c:v>
                </c:pt>
                <c:pt idx="3">
                  <c:v>15673</c:v>
                </c:pt>
                <c:pt idx="4">
                  <c:v>9295</c:v>
                </c:pt>
                <c:pt idx="5">
                  <c:v>9722</c:v>
                </c:pt>
                <c:pt idx="6">
                  <c:v>10791</c:v>
                </c:pt>
                <c:pt idx="7">
                  <c:v>6454</c:v>
                </c:pt>
                <c:pt idx="8">
                  <c:v>5831</c:v>
                </c:pt>
                <c:pt idx="9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63664"/>
        <c:axId val="194264056"/>
      </c:barChart>
      <c:catAx>
        <c:axId val="19426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264056"/>
        <c:crosses val="autoZero"/>
        <c:auto val="1"/>
        <c:lblAlgn val="ctr"/>
        <c:lblOffset val="100"/>
        <c:noMultiLvlLbl val="0"/>
      </c:catAx>
      <c:valAx>
        <c:axId val="1942640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263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5890895164209053E-3"/>
                  <c:y val="-1.525553012967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505802738513108E-3"/>
                  <c:y val="-6.2153672438542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61057879813217E-3"/>
                  <c:y val="-2.81086145695759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-5.645747370823498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849174475679192E-3"/>
                  <c:y val="-5.645747370823498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919081399965559E-3"/>
                  <c:y val="-3.051106025934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726535187117668E-3"/>
                  <c:y val="-6.2432356138549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その他の日用品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152263</c:v>
                </c:pt>
                <c:pt idx="1">
                  <c:v>102432</c:v>
                </c:pt>
                <c:pt idx="2">
                  <c:v>91917</c:v>
                </c:pt>
                <c:pt idx="3">
                  <c:v>81441</c:v>
                </c:pt>
                <c:pt idx="4">
                  <c:v>79497</c:v>
                </c:pt>
                <c:pt idx="5">
                  <c:v>64030</c:v>
                </c:pt>
                <c:pt idx="6">
                  <c:v>55218</c:v>
                </c:pt>
                <c:pt idx="7">
                  <c:v>53953</c:v>
                </c:pt>
                <c:pt idx="8">
                  <c:v>48191</c:v>
                </c:pt>
                <c:pt idx="9">
                  <c:v>45855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45473934232115E-2"/>
                  <c:y val="3.0227571667957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94320940806093E-2"/>
                  <c:y val="-2.994648552226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20350167072424E-2"/>
                  <c:y val="9.2376439215120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3443028456784271E-3"/>
                  <c:y val="-9.0687519895253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610512039408729E-2"/>
                  <c:y val="-6.07458392643716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-9.3789077280671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9.350558868928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533988974269778E-3"/>
                  <c:y val="9.181426692372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5570383019391656E-6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9.0406433749557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その他の日用品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150957</c:v>
                </c:pt>
                <c:pt idx="1">
                  <c:v>89202</c:v>
                </c:pt>
                <c:pt idx="2">
                  <c:v>85007</c:v>
                </c:pt>
                <c:pt idx="3">
                  <c:v>57728</c:v>
                </c:pt>
                <c:pt idx="4">
                  <c:v>70738</c:v>
                </c:pt>
                <c:pt idx="5">
                  <c:v>66699</c:v>
                </c:pt>
                <c:pt idx="6">
                  <c:v>53007</c:v>
                </c:pt>
                <c:pt idx="7">
                  <c:v>48117</c:v>
                </c:pt>
                <c:pt idx="8">
                  <c:v>56805</c:v>
                </c:pt>
                <c:pt idx="9">
                  <c:v>52920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94264840"/>
        <c:axId val="194265232"/>
      </c:barChart>
      <c:catAx>
        <c:axId val="194264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265232"/>
        <c:crosses val="autoZero"/>
        <c:auto val="1"/>
        <c:lblAlgn val="ctr"/>
        <c:lblOffset val="100"/>
        <c:noMultiLvlLbl val="0"/>
      </c:catAx>
      <c:valAx>
        <c:axId val="194265232"/>
        <c:scaling>
          <c:orientation val="minMax"/>
          <c:max val="18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26484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6.0266648901176674E-2"/>
                  <c:y val="-4.6158999861859375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8.207016932336085E-2"/>
                  <c:y val="-5.402806557075102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その他の日用品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152263</c:v>
                </c:pt>
                <c:pt idx="1">
                  <c:v>102432</c:v>
                </c:pt>
                <c:pt idx="2">
                  <c:v>91917</c:v>
                </c:pt>
                <c:pt idx="3">
                  <c:v>81441</c:v>
                </c:pt>
                <c:pt idx="4">
                  <c:v>79497</c:v>
                </c:pt>
                <c:pt idx="5">
                  <c:v>64030</c:v>
                </c:pt>
                <c:pt idx="6">
                  <c:v>55218</c:v>
                </c:pt>
                <c:pt idx="7">
                  <c:v>53953</c:v>
                </c:pt>
                <c:pt idx="8">
                  <c:v>48191</c:v>
                </c:pt>
                <c:pt idx="9">
                  <c:v>45855</c:v>
                </c:pt>
                <c:pt idx="10">
                  <c:v>303564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8.4297916958853428E-2"/>
                  <c:y val="-0.15885247968458091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0324738033699986"/>
                  <c:y val="-5.5212437964905152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7313190812980439"/>
                  <c:y val="-0.16164586413597865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991751985200324"/>
                  <c:y val="-7.6564774381368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415092197444785"/>
                  <c:y val="-5.1463741704775988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その他の日用品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150957</c:v>
                </c:pt>
                <c:pt idx="1">
                  <c:v>89202</c:v>
                </c:pt>
                <c:pt idx="2">
                  <c:v>85007</c:v>
                </c:pt>
                <c:pt idx="3">
                  <c:v>57728</c:v>
                </c:pt>
                <c:pt idx="4">
                  <c:v>70738</c:v>
                </c:pt>
                <c:pt idx="5">
                  <c:v>66699</c:v>
                </c:pt>
                <c:pt idx="6">
                  <c:v>53007</c:v>
                </c:pt>
                <c:pt idx="7">
                  <c:v>48117</c:v>
                </c:pt>
                <c:pt idx="8">
                  <c:v>56805</c:v>
                </c:pt>
                <c:pt idx="9">
                  <c:v>52920</c:v>
                </c:pt>
                <c:pt idx="10">
                  <c:v>306453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0624169986719787E-2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24169986719787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24169986719787E-2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19009</c:v>
                </c:pt>
                <c:pt idx="1">
                  <c:v>17144</c:v>
                </c:pt>
                <c:pt idx="2">
                  <c:v>11081</c:v>
                </c:pt>
                <c:pt idx="3">
                  <c:v>4848</c:v>
                </c:pt>
                <c:pt idx="4">
                  <c:v>4556</c:v>
                </c:pt>
                <c:pt idx="5">
                  <c:v>4169</c:v>
                </c:pt>
                <c:pt idx="6">
                  <c:v>3970</c:v>
                </c:pt>
                <c:pt idx="7">
                  <c:v>3124</c:v>
                </c:pt>
                <c:pt idx="8">
                  <c:v>3077</c:v>
                </c:pt>
                <c:pt idx="9">
                  <c:v>2779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6231183309029472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20849933598934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06949977866313E-3"/>
                  <c:y val="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827799911465901E-3"/>
                  <c:y val="1.4813944244369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25135</c:v>
                </c:pt>
                <c:pt idx="1">
                  <c:v>17668</c:v>
                </c:pt>
                <c:pt idx="2">
                  <c:v>8604</c:v>
                </c:pt>
                <c:pt idx="3">
                  <c:v>6151</c:v>
                </c:pt>
                <c:pt idx="4">
                  <c:v>4753</c:v>
                </c:pt>
                <c:pt idx="5">
                  <c:v>3594</c:v>
                </c:pt>
                <c:pt idx="6">
                  <c:v>4118</c:v>
                </c:pt>
                <c:pt idx="7">
                  <c:v>3228</c:v>
                </c:pt>
                <c:pt idx="8">
                  <c:v>4865</c:v>
                </c:pt>
                <c:pt idx="9">
                  <c:v>2567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63944"/>
        <c:axId val="242964336"/>
      </c:barChart>
      <c:catAx>
        <c:axId val="242963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964336"/>
        <c:crosses val="autoZero"/>
        <c:auto val="1"/>
        <c:lblAlgn val="ctr"/>
        <c:lblOffset val="100"/>
        <c:noMultiLvlLbl val="0"/>
      </c:catAx>
      <c:valAx>
        <c:axId val="2429643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29639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8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0733863837312196E-3"/>
                  <c:y val="-3.01686427092522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1.53253688116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050397877985383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104399</c:v>
                </c:pt>
                <c:pt idx="1">
                  <c:v>23589</c:v>
                </c:pt>
                <c:pt idx="2">
                  <c:v>23376</c:v>
                </c:pt>
                <c:pt idx="3">
                  <c:v>15901</c:v>
                </c:pt>
                <c:pt idx="4">
                  <c:v>14372</c:v>
                </c:pt>
                <c:pt idx="5">
                  <c:v>12603</c:v>
                </c:pt>
                <c:pt idx="6">
                  <c:v>9685</c:v>
                </c:pt>
                <c:pt idx="7">
                  <c:v>6553</c:v>
                </c:pt>
                <c:pt idx="8">
                  <c:v>4642</c:v>
                </c:pt>
                <c:pt idx="9">
                  <c:v>4610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417329796639972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3465959328027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79575596816E-2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83465959328027E-3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366931918656055E-3"/>
                  <c:y val="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386383731223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73386383731211E-3"/>
                  <c:y val="2.681992337164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98916</c:v>
                </c:pt>
                <c:pt idx="1">
                  <c:v>28956</c:v>
                </c:pt>
                <c:pt idx="2">
                  <c:v>17267</c:v>
                </c:pt>
                <c:pt idx="3">
                  <c:v>15006</c:v>
                </c:pt>
                <c:pt idx="4">
                  <c:v>14219</c:v>
                </c:pt>
                <c:pt idx="5">
                  <c:v>8929</c:v>
                </c:pt>
                <c:pt idx="6">
                  <c:v>8626</c:v>
                </c:pt>
                <c:pt idx="7">
                  <c:v>11456</c:v>
                </c:pt>
                <c:pt idx="8">
                  <c:v>4756</c:v>
                </c:pt>
                <c:pt idx="9">
                  <c:v>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65120"/>
        <c:axId val="242965512"/>
      </c:barChart>
      <c:catAx>
        <c:axId val="24296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965512"/>
        <c:crosses val="autoZero"/>
        <c:auto val="1"/>
        <c:lblAlgn val="ctr"/>
        <c:lblOffset val="100"/>
        <c:noMultiLvlLbl val="0"/>
      </c:catAx>
      <c:valAx>
        <c:axId val="242965512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965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2477856965506342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56646335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26024755284473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28323167528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82530944105584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660873909E-2"/>
                  <c:y val="1.1203893630943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47771660873922E-2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25309441055842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61798</c:v>
                </c:pt>
                <c:pt idx="1">
                  <c:v>45218</c:v>
                </c:pt>
                <c:pt idx="2">
                  <c:v>33949</c:v>
                </c:pt>
                <c:pt idx="3">
                  <c:v>26582</c:v>
                </c:pt>
                <c:pt idx="4">
                  <c:v>22811</c:v>
                </c:pt>
                <c:pt idx="5">
                  <c:v>21672</c:v>
                </c:pt>
                <c:pt idx="6">
                  <c:v>20629</c:v>
                </c:pt>
                <c:pt idx="7">
                  <c:v>17312</c:v>
                </c:pt>
                <c:pt idx="8">
                  <c:v>15659</c:v>
                </c:pt>
                <c:pt idx="9">
                  <c:v>13938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7825309441055841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650618882111683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-1.86747244829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825309441055841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49243750720202E-3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63820</c:v>
                </c:pt>
                <c:pt idx="1">
                  <c:v>50488</c:v>
                </c:pt>
                <c:pt idx="2">
                  <c:v>33548</c:v>
                </c:pt>
                <c:pt idx="3">
                  <c:v>37065</c:v>
                </c:pt>
                <c:pt idx="4">
                  <c:v>21865</c:v>
                </c:pt>
                <c:pt idx="5">
                  <c:v>19822</c:v>
                </c:pt>
                <c:pt idx="6">
                  <c:v>16792</c:v>
                </c:pt>
                <c:pt idx="7">
                  <c:v>8285</c:v>
                </c:pt>
                <c:pt idx="8">
                  <c:v>23355</c:v>
                </c:pt>
                <c:pt idx="9">
                  <c:v>13807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66296"/>
        <c:axId val="243905728"/>
      </c:barChart>
      <c:catAx>
        <c:axId val="242966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905728"/>
        <c:crosses val="autoZero"/>
        <c:auto val="1"/>
        <c:lblAlgn val="ctr"/>
        <c:lblOffset val="100"/>
        <c:noMultiLvlLbl val="0"/>
      </c:catAx>
      <c:valAx>
        <c:axId val="2439057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9662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7.4906367041199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31783</c:v>
                </c:pt>
                <c:pt idx="1">
                  <c:v>5613</c:v>
                </c:pt>
                <c:pt idx="2">
                  <c:v>2055</c:v>
                </c:pt>
                <c:pt idx="3">
                  <c:v>1526</c:v>
                </c:pt>
                <c:pt idx="4">
                  <c:v>1418</c:v>
                </c:pt>
                <c:pt idx="5">
                  <c:v>1324</c:v>
                </c:pt>
                <c:pt idx="6">
                  <c:v>1311</c:v>
                </c:pt>
                <c:pt idx="7">
                  <c:v>883</c:v>
                </c:pt>
                <c:pt idx="8">
                  <c:v>849</c:v>
                </c:pt>
                <c:pt idx="9">
                  <c:v>771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29269</c:v>
                </c:pt>
                <c:pt idx="1">
                  <c:v>6517</c:v>
                </c:pt>
                <c:pt idx="2">
                  <c:v>347</c:v>
                </c:pt>
                <c:pt idx="3">
                  <c:v>1408</c:v>
                </c:pt>
                <c:pt idx="4">
                  <c:v>1239</c:v>
                </c:pt>
                <c:pt idx="5">
                  <c:v>1644</c:v>
                </c:pt>
                <c:pt idx="6">
                  <c:v>1942</c:v>
                </c:pt>
                <c:pt idx="7">
                  <c:v>358</c:v>
                </c:pt>
                <c:pt idx="8">
                  <c:v>286</c:v>
                </c:pt>
                <c:pt idx="9">
                  <c:v>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06512"/>
        <c:axId val="243906904"/>
      </c:barChart>
      <c:catAx>
        <c:axId val="24390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3906904"/>
        <c:crosses val="autoZero"/>
        <c:auto val="1"/>
        <c:lblAlgn val="ctr"/>
        <c:lblOffset val="100"/>
        <c:noMultiLvlLbl val="0"/>
      </c:catAx>
      <c:valAx>
        <c:axId val="2439069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3906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1301247771836003E-3"/>
                  <c:y val="-3.9564799665038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25311942958675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25311942959656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26616</c:v>
                </c:pt>
                <c:pt idx="1">
                  <c:v>25816</c:v>
                </c:pt>
                <c:pt idx="2">
                  <c:v>17778</c:v>
                </c:pt>
                <c:pt idx="3">
                  <c:v>13743</c:v>
                </c:pt>
                <c:pt idx="4">
                  <c:v>10131</c:v>
                </c:pt>
                <c:pt idx="5">
                  <c:v>7252</c:v>
                </c:pt>
                <c:pt idx="6">
                  <c:v>6016</c:v>
                </c:pt>
                <c:pt idx="7">
                  <c:v>4442</c:v>
                </c:pt>
                <c:pt idx="8">
                  <c:v>4109</c:v>
                </c:pt>
                <c:pt idx="9">
                  <c:v>2984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604334217581087E-3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1.971230471500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16355</c:v>
                </c:pt>
                <c:pt idx="1">
                  <c:v>11544</c:v>
                </c:pt>
                <c:pt idx="2">
                  <c:v>13833</c:v>
                </c:pt>
                <c:pt idx="3">
                  <c:v>12163</c:v>
                </c:pt>
                <c:pt idx="4">
                  <c:v>6394</c:v>
                </c:pt>
                <c:pt idx="5">
                  <c:v>6825</c:v>
                </c:pt>
                <c:pt idx="6">
                  <c:v>3698</c:v>
                </c:pt>
                <c:pt idx="7">
                  <c:v>3493</c:v>
                </c:pt>
                <c:pt idx="8">
                  <c:v>3550</c:v>
                </c:pt>
                <c:pt idx="9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07688"/>
        <c:axId val="243908080"/>
      </c:barChart>
      <c:catAx>
        <c:axId val="243907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908080"/>
        <c:crosses val="autoZero"/>
        <c:auto val="1"/>
        <c:lblAlgn val="ctr"/>
        <c:lblOffset val="100"/>
        <c:noMultiLvlLbl val="0"/>
      </c:catAx>
      <c:valAx>
        <c:axId val="2439080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9076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7329796640146E-3"/>
                  <c:y val="-1.41843971631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412531766863E-3"/>
                  <c:y val="-1.7806504133507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2337346720548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386383731276E-3"/>
                  <c:y val="7.0919193611436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87895957449827E-2"/>
                  <c:y val="-7.1873903462601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901067922065297E-2"/>
                  <c:y val="3.7160862913526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052049049424378E-5"/>
                  <c:y val="-1.0639325164568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420114594430308E-3"/>
                  <c:y val="1.4184397163120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44263</c:v>
                </c:pt>
                <c:pt idx="1">
                  <c:v>25177</c:v>
                </c:pt>
                <c:pt idx="2">
                  <c:v>23510</c:v>
                </c:pt>
                <c:pt idx="3">
                  <c:v>18352</c:v>
                </c:pt>
                <c:pt idx="4">
                  <c:v>16142</c:v>
                </c:pt>
                <c:pt idx="5">
                  <c:v>15618</c:v>
                </c:pt>
                <c:pt idx="6">
                  <c:v>12590</c:v>
                </c:pt>
                <c:pt idx="7">
                  <c:v>11475</c:v>
                </c:pt>
                <c:pt idx="8">
                  <c:v>11199</c:v>
                </c:pt>
                <c:pt idx="9">
                  <c:v>8323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54844533322208E-2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56163812856727E-3"/>
                  <c:y val="-7.607337852821872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3.5472161724465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683465959328027E-3"/>
                  <c:y val="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-7.2064788692856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97877984082E-3"/>
                  <c:y val="7.0916401407270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734213778833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36227</c:v>
                </c:pt>
                <c:pt idx="1">
                  <c:v>18970</c:v>
                </c:pt>
                <c:pt idx="2">
                  <c:v>29957</c:v>
                </c:pt>
                <c:pt idx="3">
                  <c:v>21905</c:v>
                </c:pt>
                <c:pt idx="4">
                  <c:v>13877</c:v>
                </c:pt>
                <c:pt idx="5">
                  <c:v>14668</c:v>
                </c:pt>
                <c:pt idx="6">
                  <c:v>13728</c:v>
                </c:pt>
                <c:pt idx="7">
                  <c:v>10256</c:v>
                </c:pt>
                <c:pt idx="8">
                  <c:v>11484</c:v>
                </c:pt>
                <c:pt idx="9">
                  <c:v>9111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08864"/>
        <c:axId val="243909256"/>
      </c:barChart>
      <c:catAx>
        <c:axId val="24390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909256"/>
        <c:crosses val="autoZero"/>
        <c:auto val="1"/>
        <c:lblAlgn val="ctr"/>
        <c:lblOffset val="100"/>
        <c:noMultiLvlLbl val="0"/>
      </c:catAx>
      <c:valAx>
        <c:axId val="24390925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908864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806432"/>
        <c:axId val="243806824"/>
      </c:lineChart>
      <c:catAx>
        <c:axId val="24380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80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806824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80643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807608"/>
        <c:axId val="243808000"/>
      </c:lineChart>
      <c:catAx>
        <c:axId val="243807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8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808000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8076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808784"/>
        <c:axId val="243809176"/>
      </c:lineChart>
      <c:catAx>
        <c:axId val="24380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80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80917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8087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44808"/>
        <c:axId val="245145200"/>
      </c:lineChart>
      <c:catAx>
        <c:axId val="24514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4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4520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4480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45984"/>
        <c:axId val="245146376"/>
      </c:lineChart>
      <c:catAx>
        <c:axId val="24514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4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4637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459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47160"/>
        <c:axId val="245147552"/>
      </c:lineChart>
      <c:catAx>
        <c:axId val="245147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4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4755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4716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48336"/>
        <c:axId val="244722920"/>
      </c:lineChart>
      <c:catAx>
        <c:axId val="24514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22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72292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48336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23704"/>
        <c:axId val="244724096"/>
      </c:lineChart>
      <c:catAx>
        <c:axId val="24472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2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72409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237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24880"/>
        <c:axId val="244725272"/>
      </c:lineChart>
      <c:catAx>
        <c:axId val="244724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25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725272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248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26056"/>
        <c:axId val="244726448"/>
      </c:lineChart>
      <c:catAx>
        <c:axId val="24472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2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726448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260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79736"/>
        <c:axId val="246080128"/>
      </c:lineChart>
      <c:catAx>
        <c:axId val="246079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8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80128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7973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80912"/>
        <c:axId val="246081304"/>
      </c:lineChart>
      <c:catAx>
        <c:axId val="24608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8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81304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8091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81696"/>
        <c:axId val="246082480"/>
      </c:lineChart>
      <c:catAx>
        <c:axId val="246081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8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8248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816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58032"/>
        <c:axId val="245958424"/>
      </c:lineChart>
      <c:catAx>
        <c:axId val="24595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58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5842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580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59208"/>
        <c:axId val="245959600"/>
      </c:lineChart>
      <c:catAx>
        <c:axId val="245959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5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5960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592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60384"/>
        <c:axId val="245960776"/>
      </c:lineChart>
      <c:catAx>
        <c:axId val="24596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60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6077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603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61560"/>
        <c:axId val="246520896"/>
      </c:lineChart>
      <c:catAx>
        <c:axId val="24596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52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52089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615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521680"/>
        <c:axId val="246522072"/>
      </c:lineChart>
      <c:catAx>
        <c:axId val="24652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522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52207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5216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522856"/>
        <c:axId val="246523248"/>
      </c:lineChart>
      <c:catAx>
        <c:axId val="246522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52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523248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5228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524032"/>
        <c:axId val="246524424"/>
      </c:lineChart>
      <c:catAx>
        <c:axId val="24652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524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524424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5240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920208"/>
        <c:axId val="246920600"/>
      </c:lineChart>
      <c:catAx>
        <c:axId val="24692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92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20600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9202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0.86588</cdr:x>
      <cdr:y>0.25001</cdr:y>
    </cdr:from>
    <cdr:to>
      <cdr:x>0.99088</cdr:x>
      <cdr:y>0.65132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4116" y="723921"/>
          <a:ext cx="914400" cy="116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1,078,361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1,037,633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0.18573</cdr:y>
    </cdr:from>
    <cdr:to>
      <cdr:x>0.99086</cdr:x>
      <cdr:y>0.61716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9" y="521878"/>
          <a:ext cx="733475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0.31338</cdr:y>
    </cdr:from>
    <cdr:to>
      <cdr:x>1</cdr:x>
      <cdr:y>0.62324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916" y="847736"/>
          <a:ext cx="679808" cy="83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0.325</cdr:y>
    </cdr:from>
    <cdr:to>
      <cdr:x>0.9882</cdr:x>
      <cdr:y>0.78929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529" y="866779"/>
          <a:ext cx="676321" cy="1238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0.89542</cdr:x>
      <cdr:y>0.28222</cdr:y>
    </cdr:from>
    <cdr:to>
      <cdr:x>0.983</cdr:x>
      <cdr:y>0.65853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569" y="771504"/>
          <a:ext cx="638163" cy="102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0.89411</cdr:x>
      <cdr:y>0.17857</cdr:y>
    </cdr:from>
    <cdr:to>
      <cdr:x>0.9817</cdr:x>
      <cdr:y>0.75714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76" y="476250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0.89533</cdr:x>
      <cdr:y>0.31803</cdr:y>
    </cdr:from>
    <cdr:to>
      <cdr:x>0.99089</cdr:x>
      <cdr:y>0.81105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512" y="869393"/>
          <a:ext cx="699040" cy="134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1335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0.89883</cdr:x>
      <cdr:y>0.27463</cdr:y>
    </cdr:from>
    <cdr:to>
      <cdr:x>0.98889</cdr:x>
      <cdr:y>0.62615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5" y="745518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0.37161</cdr:y>
    </cdr:from>
    <cdr:to>
      <cdr:x>0.99221</cdr:x>
      <cdr:y>0.79371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0" y="1012310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0.91123</cdr:x>
      <cdr:y>0.49103</cdr:y>
    </cdr:from>
    <cdr:to>
      <cdr:x>0.99478</cdr:x>
      <cdr:y>0.84229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50" y="1304912"/>
          <a:ext cx="609614" cy="933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K6" sqref="K6"/>
    </sheetView>
  </sheetViews>
  <sheetFormatPr defaultRowHeight="17.25"/>
  <cols>
    <col min="1" max="1" width="9.625" style="325" customWidth="1"/>
    <col min="2" max="2" width="7.25" style="376" customWidth="1"/>
    <col min="3" max="3" width="9.625" style="377" customWidth="1"/>
    <col min="4" max="4" width="9" style="325"/>
    <col min="5" max="5" width="20" style="325" bestFit="1" customWidth="1"/>
    <col min="6" max="6" width="18.625" style="325" customWidth="1"/>
    <col min="7" max="7" width="7.75" style="325" customWidth="1"/>
    <col min="8" max="8" width="2.375" style="325" customWidth="1"/>
    <col min="9" max="9" width="7.75" style="325" customWidth="1"/>
    <col min="10" max="256" width="9" style="325"/>
    <col min="257" max="257" width="9.625" style="325" customWidth="1"/>
    <col min="258" max="258" width="7.25" style="325" customWidth="1"/>
    <col min="259" max="259" width="9.625" style="325" customWidth="1"/>
    <col min="260" max="260" width="9" style="325"/>
    <col min="261" max="261" width="20" style="325" bestFit="1" customWidth="1"/>
    <col min="262" max="262" width="18.625" style="325" customWidth="1"/>
    <col min="263" max="263" width="7.75" style="325" customWidth="1"/>
    <col min="264" max="264" width="2.375" style="325" customWidth="1"/>
    <col min="265" max="265" width="7.75" style="325" customWidth="1"/>
    <col min="266" max="512" width="9" style="325"/>
    <col min="513" max="513" width="9.625" style="325" customWidth="1"/>
    <col min="514" max="514" width="7.25" style="325" customWidth="1"/>
    <col min="515" max="515" width="9.625" style="325" customWidth="1"/>
    <col min="516" max="516" width="9" style="325"/>
    <col min="517" max="517" width="20" style="325" bestFit="1" customWidth="1"/>
    <col min="518" max="518" width="18.625" style="325" customWidth="1"/>
    <col min="519" max="519" width="7.75" style="325" customWidth="1"/>
    <col min="520" max="520" width="2.375" style="325" customWidth="1"/>
    <col min="521" max="521" width="7.75" style="325" customWidth="1"/>
    <col min="522" max="768" width="9" style="325"/>
    <col min="769" max="769" width="9.625" style="325" customWidth="1"/>
    <col min="770" max="770" width="7.25" style="325" customWidth="1"/>
    <col min="771" max="771" width="9.625" style="325" customWidth="1"/>
    <col min="772" max="772" width="9" style="325"/>
    <col min="773" max="773" width="20" style="325" bestFit="1" customWidth="1"/>
    <col min="774" max="774" width="18.625" style="325" customWidth="1"/>
    <col min="775" max="775" width="7.75" style="325" customWidth="1"/>
    <col min="776" max="776" width="2.375" style="325" customWidth="1"/>
    <col min="777" max="777" width="7.75" style="325" customWidth="1"/>
    <col min="778" max="1024" width="9" style="325"/>
    <col min="1025" max="1025" width="9.625" style="325" customWidth="1"/>
    <col min="1026" max="1026" width="7.25" style="325" customWidth="1"/>
    <col min="1027" max="1027" width="9.625" style="325" customWidth="1"/>
    <col min="1028" max="1028" width="9" style="325"/>
    <col min="1029" max="1029" width="20" style="325" bestFit="1" customWidth="1"/>
    <col min="1030" max="1030" width="18.625" style="325" customWidth="1"/>
    <col min="1031" max="1031" width="7.75" style="325" customWidth="1"/>
    <col min="1032" max="1032" width="2.375" style="325" customWidth="1"/>
    <col min="1033" max="1033" width="7.75" style="325" customWidth="1"/>
    <col min="1034" max="1280" width="9" style="325"/>
    <col min="1281" max="1281" width="9.625" style="325" customWidth="1"/>
    <col min="1282" max="1282" width="7.25" style="325" customWidth="1"/>
    <col min="1283" max="1283" width="9.625" style="325" customWidth="1"/>
    <col min="1284" max="1284" width="9" style="325"/>
    <col min="1285" max="1285" width="20" style="325" bestFit="1" customWidth="1"/>
    <col min="1286" max="1286" width="18.625" style="325" customWidth="1"/>
    <col min="1287" max="1287" width="7.75" style="325" customWidth="1"/>
    <col min="1288" max="1288" width="2.375" style="325" customWidth="1"/>
    <col min="1289" max="1289" width="7.75" style="325" customWidth="1"/>
    <col min="1290" max="1536" width="9" style="325"/>
    <col min="1537" max="1537" width="9.625" style="325" customWidth="1"/>
    <col min="1538" max="1538" width="7.25" style="325" customWidth="1"/>
    <col min="1539" max="1539" width="9.625" style="325" customWidth="1"/>
    <col min="1540" max="1540" width="9" style="325"/>
    <col min="1541" max="1541" width="20" style="325" bestFit="1" customWidth="1"/>
    <col min="1542" max="1542" width="18.625" style="325" customWidth="1"/>
    <col min="1543" max="1543" width="7.75" style="325" customWidth="1"/>
    <col min="1544" max="1544" width="2.375" style="325" customWidth="1"/>
    <col min="1545" max="1545" width="7.75" style="325" customWidth="1"/>
    <col min="1546" max="1792" width="9" style="325"/>
    <col min="1793" max="1793" width="9.625" style="325" customWidth="1"/>
    <col min="1794" max="1794" width="7.25" style="325" customWidth="1"/>
    <col min="1795" max="1795" width="9.625" style="325" customWidth="1"/>
    <col min="1796" max="1796" width="9" style="325"/>
    <col min="1797" max="1797" width="20" style="325" bestFit="1" customWidth="1"/>
    <col min="1798" max="1798" width="18.625" style="325" customWidth="1"/>
    <col min="1799" max="1799" width="7.75" style="325" customWidth="1"/>
    <col min="1800" max="1800" width="2.375" style="325" customWidth="1"/>
    <col min="1801" max="1801" width="7.75" style="325" customWidth="1"/>
    <col min="1802" max="2048" width="9" style="325"/>
    <col min="2049" max="2049" width="9.625" style="325" customWidth="1"/>
    <col min="2050" max="2050" width="7.25" style="325" customWidth="1"/>
    <col min="2051" max="2051" width="9.625" style="325" customWidth="1"/>
    <col min="2052" max="2052" width="9" style="325"/>
    <col min="2053" max="2053" width="20" style="325" bestFit="1" customWidth="1"/>
    <col min="2054" max="2054" width="18.625" style="325" customWidth="1"/>
    <col min="2055" max="2055" width="7.75" style="325" customWidth="1"/>
    <col min="2056" max="2056" width="2.375" style="325" customWidth="1"/>
    <col min="2057" max="2057" width="7.75" style="325" customWidth="1"/>
    <col min="2058" max="2304" width="9" style="325"/>
    <col min="2305" max="2305" width="9.625" style="325" customWidth="1"/>
    <col min="2306" max="2306" width="7.25" style="325" customWidth="1"/>
    <col min="2307" max="2307" width="9.625" style="325" customWidth="1"/>
    <col min="2308" max="2308" width="9" style="325"/>
    <col min="2309" max="2309" width="20" style="325" bestFit="1" customWidth="1"/>
    <col min="2310" max="2310" width="18.625" style="325" customWidth="1"/>
    <col min="2311" max="2311" width="7.75" style="325" customWidth="1"/>
    <col min="2312" max="2312" width="2.375" style="325" customWidth="1"/>
    <col min="2313" max="2313" width="7.75" style="325" customWidth="1"/>
    <col min="2314" max="2560" width="9" style="325"/>
    <col min="2561" max="2561" width="9.625" style="325" customWidth="1"/>
    <col min="2562" max="2562" width="7.25" style="325" customWidth="1"/>
    <col min="2563" max="2563" width="9.625" style="325" customWidth="1"/>
    <col min="2564" max="2564" width="9" style="325"/>
    <col min="2565" max="2565" width="20" style="325" bestFit="1" customWidth="1"/>
    <col min="2566" max="2566" width="18.625" style="325" customWidth="1"/>
    <col min="2567" max="2567" width="7.75" style="325" customWidth="1"/>
    <col min="2568" max="2568" width="2.375" style="325" customWidth="1"/>
    <col min="2569" max="2569" width="7.75" style="325" customWidth="1"/>
    <col min="2570" max="2816" width="9" style="325"/>
    <col min="2817" max="2817" width="9.625" style="325" customWidth="1"/>
    <col min="2818" max="2818" width="7.25" style="325" customWidth="1"/>
    <col min="2819" max="2819" width="9.625" style="325" customWidth="1"/>
    <col min="2820" max="2820" width="9" style="325"/>
    <col min="2821" max="2821" width="20" style="325" bestFit="1" customWidth="1"/>
    <col min="2822" max="2822" width="18.625" style="325" customWidth="1"/>
    <col min="2823" max="2823" width="7.75" style="325" customWidth="1"/>
    <col min="2824" max="2824" width="2.375" style="325" customWidth="1"/>
    <col min="2825" max="2825" width="7.75" style="325" customWidth="1"/>
    <col min="2826" max="3072" width="9" style="325"/>
    <col min="3073" max="3073" width="9.625" style="325" customWidth="1"/>
    <col min="3074" max="3074" width="7.25" style="325" customWidth="1"/>
    <col min="3075" max="3075" width="9.625" style="325" customWidth="1"/>
    <col min="3076" max="3076" width="9" style="325"/>
    <col min="3077" max="3077" width="20" style="325" bestFit="1" customWidth="1"/>
    <col min="3078" max="3078" width="18.625" style="325" customWidth="1"/>
    <col min="3079" max="3079" width="7.75" style="325" customWidth="1"/>
    <col min="3080" max="3080" width="2.375" style="325" customWidth="1"/>
    <col min="3081" max="3081" width="7.75" style="325" customWidth="1"/>
    <col min="3082" max="3328" width="9" style="325"/>
    <col min="3329" max="3329" width="9.625" style="325" customWidth="1"/>
    <col min="3330" max="3330" width="7.25" style="325" customWidth="1"/>
    <col min="3331" max="3331" width="9.625" style="325" customWidth="1"/>
    <col min="3332" max="3332" width="9" style="325"/>
    <col min="3333" max="3333" width="20" style="325" bestFit="1" customWidth="1"/>
    <col min="3334" max="3334" width="18.625" style="325" customWidth="1"/>
    <col min="3335" max="3335" width="7.75" style="325" customWidth="1"/>
    <col min="3336" max="3336" width="2.375" style="325" customWidth="1"/>
    <col min="3337" max="3337" width="7.75" style="325" customWidth="1"/>
    <col min="3338" max="3584" width="9" style="325"/>
    <col min="3585" max="3585" width="9.625" style="325" customWidth="1"/>
    <col min="3586" max="3586" width="7.25" style="325" customWidth="1"/>
    <col min="3587" max="3587" width="9.625" style="325" customWidth="1"/>
    <col min="3588" max="3588" width="9" style="325"/>
    <col min="3589" max="3589" width="20" style="325" bestFit="1" customWidth="1"/>
    <col min="3590" max="3590" width="18.625" style="325" customWidth="1"/>
    <col min="3591" max="3591" width="7.75" style="325" customWidth="1"/>
    <col min="3592" max="3592" width="2.375" style="325" customWidth="1"/>
    <col min="3593" max="3593" width="7.75" style="325" customWidth="1"/>
    <col min="3594" max="3840" width="9" style="325"/>
    <col min="3841" max="3841" width="9.625" style="325" customWidth="1"/>
    <col min="3842" max="3842" width="7.25" style="325" customWidth="1"/>
    <col min="3843" max="3843" width="9.625" style="325" customWidth="1"/>
    <col min="3844" max="3844" width="9" style="325"/>
    <col min="3845" max="3845" width="20" style="325" bestFit="1" customWidth="1"/>
    <col min="3846" max="3846" width="18.625" style="325" customWidth="1"/>
    <col min="3847" max="3847" width="7.75" style="325" customWidth="1"/>
    <col min="3848" max="3848" width="2.375" style="325" customWidth="1"/>
    <col min="3849" max="3849" width="7.75" style="325" customWidth="1"/>
    <col min="3850" max="4096" width="9" style="325"/>
    <col min="4097" max="4097" width="9.625" style="325" customWidth="1"/>
    <col min="4098" max="4098" width="7.25" style="325" customWidth="1"/>
    <col min="4099" max="4099" width="9.625" style="325" customWidth="1"/>
    <col min="4100" max="4100" width="9" style="325"/>
    <col min="4101" max="4101" width="20" style="325" bestFit="1" customWidth="1"/>
    <col min="4102" max="4102" width="18.625" style="325" customWidth="1"/>
    <col min="4103" max="4103" width="7.75" style="325" customWidth="1"/>
    <col min="4104" max="4104" width="2.375" style="325" customWidth="1"/>
    <col min="4105" max="4105" width="7.75" style="325" customWidth="1"/>
    <col min="4106" max="4352" width="9" style="325"/>
    <col min="4353" max="4353" width="9.625" style="325" customWidth="1"/>
    <col min="4354" max="4354" width="7.25" style="325" customWidth="1"/>
    <col min="4355" max="4355" width="9.625" style="325" customWidth="1"/>
    <col min="4356" max="4356" width="9" style="325"/>
    <col min="4357" max="4357" width="20" style="325" bestFit="1" customWidth="1"/>
    <col min="4358" max="4358" width="18.625" style="325" customWidth="1"/>
    <col min="4359" max="4359" width="7.75" style="325" customWidth="1"/>
    <col min="4360" max="4360" width="2.375" style="325" customWidth="1"/>
    <col min="4361" max="4361" width="7.75" style="325" customWidth="1"/>
    <col min="4362" max="4608" width="9" style="325"/>
    <col min="4609" max="4609" width="9.625" style="325" customWidth="1"/>
    <col min="4610" max="4610" width="7.25" style="325" customWidth="1"/>
    <col min="4611" max="4611" width="9.625" style="325" customWidth="1"/>
    <col min="4612" max="4612" width="9" style="325"/>
    <col min="4613" max="4613" width="20" style="325" bestFit="1" customWidth="1"/>
    <col min="4614" max="4614" width="18.625" style="325" customWidth="1"/>
    <col min="4615" max="4615" width="7.75" style="325" customWidth="1"/>
    <col min="4616" max="4616" width="2.375" style="325" customWidth="1"/>
    <col min="4617" max="4617" width="7.75" style="325" customWidth="1"/>
    <col min="4618" max="4864" width="9" style="325"/>
    <col min="4865" max="4865" width="9.625" style="325" customWidth="1"/>
    <col min="4866" max="4866" width="7.25" style="325" customWidth="1"/>
    <col min="4867" max="4867" width="9.625" style="325" customWidth="1"/>
    <col min="4868" max="4868" width="9" style="325"/>
    <col min="4869" max="4869" width="20" style="325" bestFit="1" customWidth="1"/>
    <col min="4870" max="4870" width="18.625" style="325" customWidth="1"/>
    <col min="4871" max="4871" width="7.75" style="325" customWidth="1"/>
    <col min="4872" max="4872" width="2.375" style="325" customWidth="1"/>
    <col min="4873" max="4873" width="7.75" style="325" customWidth="1"/>
    <col min="4874" max="5120" width="9" style="325"/>
    <col min="5121" max="5121" width="9.625" style="325" customWidth="1"/>
    <col min="5122" max="5122" width="7.25" style="325" customWidth="1"/>
    <col min="5123" max="5123" width="9.625" style="325" customWidth="1"/>
    <col min="5124" max="5124" width="9" style="325"/>
    <col min="5125" max="5125" width="20" style="325" bestFit="1" customWidth="1"/>
    <col min="5126" max="5126" width="18.625" style="325" customWidth="1"/>
    <col min="5127" max="5127" width="7.75" style="325" customWidth="1"/>
    <col min="5128" max="5128" width="2.375" style="325" customWidth="1"/>
    <col min="5129" max="5129" width="7.75" style="325" customWidth="1"/>
    <col min="5130" max="5376" width="9" style="325"/>
    <col min="5377" max="5377" width="9.625" style="325" customWidth="1"/>
    <col min="5378" max="5378" width="7.25" style="325" customWidth="1"/>
    <col min="5379" max="5379" width="9.625" style="325" customWidth="1"/>
    <col min="5380" max="5380" width="9" style="325"/>
    <col min="5381" max="5381" width="20" style="325" bestFit="1" customWidth="1"/>
    <col min="5382" max="5382" width="18.625" style="325" customWidth="1"/>
    <col min="5383" max="5383" width="7.75" style="325" customWidth="1"/>
    <col min="5384" max="5384" width="2.375" style="325" customWidth="1"/>
    <col min="5385" max="5385" width="7.75" style="325" customWidth="1"/>
    <col min="5386" max="5632" width="9" style="325"/>
    <col min="5633" max="5633" width="9.625" style="325" customWidth="1"/>
    <col min="5634" max="5634" width="7.25" style="325" customWidth="1"/>
    <col min="5635" max="5635" width="9.625" style="325" customWidth="1"/>
    <col min="5636" max="5636" width="9" style="325"/>
    <col min="5637" max="5637" width="20" style="325" bestFit="1" customWidth="1"/>
    <col min="5638" max="5638" width="18.625" style="325" customWidth="1"/>
    <col min="5639" max="5639" width="7.75" style="325" customWidth="1"/>
    <col min="5640" max="5640" width="2.375" style="325" customWidth="1"/>
    <col min="5641" max="5641" width="7.75" style="325" customWidth="1"/>
    <col min="5642" max="5888" width="9" style="325"/>
    <col min="5889" max="5889" width="9.625" style="325" customWidth="1"/>
    <col min="5890" max="5890" width="7.25" style="325" customWidth="1"/>
    <col min="5891" max="5891" width="9.625" style="325" customWidth="1"/>
    <col min="5892" max="5892" width="9" style="325"/>
    <col min="5893" max="5893" width="20" style="325" bestFit="1" customWidth="1"/>
    <col min="5894" max="5894" width="18.625" style="325" customWidth="1"/>
    <col min="5895" max="5895" width="7.75" style="325" customWidth="1"/>
    <col min="5896" max="5896" width="2.375" style="325" customWidth="1"/>
    <col min="5897" max="5897" width="7.75" style="325" customWidth="1"/>
    <col min="5898" max="6144" width="9" style="325"/>
    <col min="6145" max="6145" width="9.625" style="325" customWidth="1"/>
    <col min="6146" max="6146" width="7.25" style="325" customWidth="1"/>
    <col min="6147" max="6147" width="9.625" style="325" customWidth="1"/>
    <col min="6148" max="6148" width="9" style="325"/>
    <col min="6149" max="6149" width="20" style="325" bestFit="1" customWidth="1"/>
    <col min="6150" max="6150" width="18.625" style="325" customWidth="1"/>
    <col min="6151" max="6151" width="7.75" style="325" customWidth="1"/>
    <col min="6152" max="6152" width="2.375" style="325" customWidth="1"/>
    <col min="6153" max="6153" width="7.75" style="325" customWidth="1"/>
    <col min="6154" max="6400" width="9" style="325"/>
    <col min="6401" max="6401" width="9.625" style="325" customWidth="1"/>
    <col min="6402" max="6402" width="7.25" style="325" customWidth="1"/>
    <col min="6403" max="6403" width="9.625" style="325" customWidth="1"/>
    <col min="6404" max="6404" width="9" style="325"/>
    <col min="6405" max="6405" width="20" style="325" bestFit="1" customWidth="1"/>
    <col min="6406" max="6406" width="18.625" style="325" customWidth="1"/>
    <col min="6407" max="6407" width="7.75" style="325" customWidth="1"/>
    <col min="6408" max="6408" width="2.375" style="325" customWidth="1"/>
    <col min="6409" max="6409" width="7.75" style="325" customWidth="1"/>
    <col min="6410" max="6656" width="9" style="325"/>
    <col min="6657" max="6657" width="9.625" style="325" customWidth="1"/>
    <col min="6658" max="6658" width="7.25" style="325" customWidth="1"/>
    <col min="6659" max="6659" width="9.625" style="325" customWidth="1"/>
    <col min="6660" max="6660" width="9" style="325"/>
    <col min="6661" max="6661" width="20" style="325" bestFit="1" customWidth="1"/>
    <col min="6662" max="6662" width="18.625" style="325" customWidth="1"/>
    <col min="6663" max="6663" width="7.75" style="325" customWidth="1"/>
    <col min="6664" max="6664" width="2.375" style="325" customWidth="1"/>
    <col min="6665" max="6665" width="7.75" style="325" customWidth="1"/>
    <col min="6666" max="6912" width="9" style="325"/>
    <col min="6913" max="6913" width="9.625" style="325" customWidth="1"/>
    <col min="6914" max="6914" width="7.25" style="325" customWidth="1"/>
    <col min="6915" max="6915" width="9.625" style="325" customWidth="1"/>
    <col min="6916" max="6916" width="9" style="325"/>
    <col min="6917" max="6917" width="20" style="325" bestFit="1" customWidth="1"/>
    <col min="6918" max="6918" width="18.625" style="325" customWidth="1"/>
    <col min="6919" max="6919" width="7.75" style="325" customWidth="1"/>
    <col min="6920" max="6920" width="2.375" style="325" customWidth="1"/>
    <col min="6921" max="6921" width="7.75" style="325" customWidth="1"/>
    <col min="6922" max="7168" width="9" style="325"/>
    <col min="7169" max="7169" width="9.625" style="325" customWidth="1"/>
    <col min="7170" max="7170" width="7.25" style="325" customWidth="1"/>
    <col min="7171" max="7171" width="9.625" style="325" customWidth="1"/>
    <col min="7172" max="7172" width="9" style="325"/>
    <col min="7173" max="7173" width="20" style="325" bestFit="1" customWidth="1"/>
    <col min="7174" max="7174" width="18.625" style="325" customWidth="1"/>
    <col min="7175" max="7175" width="7.75" style="325" customWidth="1"/>
    <col min="7176" max="7176" width="2.375" style="325" customWidth="1"/>
    <col min="7177" max="7177" width="7.75" style="325" customWidth="1"/>
    <col min="7178" max="7424" width="9" style="325"/>
    <col min="7425" max="7425" width="9.625" style="325" customWidth="1"/>
    <col min="7426" max="7426" width="7.25" style="325" customWidth="1"/>
    <col min="7427" max="7427" width="9.625" style="325" customWidth="1"/>
    <col min="7428" max="7428" width="9" style="325"/>
    <col min="7429" max="7429" width="20" style="325" bestFit="1" customWidth="1"/>
    <col min="7430" max="7430" width="18.625" style="325" customWidth="1"/>
    <col min="7431" max="7431" width="7.75" style="325" customWidth="1"/>
    <col min="7432" max="7432" width="2.375" style="325" customWidth="1"/>
    <col min="7433" max="7433" width="7.75" style="325" customWidth="1"/>
    <col min="7434" max="7680" width="9" style="325"/>
    <col min="7681" max="7681" width="9.625" style="325" customWidth="1"/>
    <col min="7682" max="7682" width="7.25" style="325" customWidth="1"/>
    <col min="7683" max="7683" width="9.625" style="325" customWidth="1"/>
    <col min="7684" max="7684" width="9" style="325"/>
    <col min="7685" max="7685" width="20" style="325" bestFit="1" customWidth="1"/>
    <col min="7686" max="7686" width="18.625" style="325" customWidth="1"/>
    <col min="7687" max="7687" width="7.75" style="325" customWidth="1"/>
    <col min="7688" max="7688" width="2.375" style="325" customWidth="1"/>
    <col min="7689" max="7689" width="7.75" style="325" customWidth="1"/>
    <col min="7690" max="7936" width="9" style="325"/>
    <col min="7937" max="7937" width="9.625" style="325" customWidth="1"/>
    <col min="7938" max="7938" width="7.25" style="325" customWidth="1"/>
    <col min="7939" max="7939" width="9.625" style="325" customWidth="1"/>
    <col min="7940" max="7940" width="9" style="325"/>
    <col min="7941" max="7941" width="20" style="325" bestFit="1" customWidth="1"/>
    <col min="7942" max="7942" width="18.625" style="325" customWidth="1"/>
    <col min="7943" max="7943" width="7.75" style="325" customWidth="1"/>
    <col min="7944" max="7944" width="2.375" style="325" customWidth="1"/>
    <col min="7945" max="7945" width="7.75" style="325" customWidth="1"/>
    <col min="7946" max="8192" width="9" style="325"/>
    <col min="8193" max="8193" width="9.625" style="325" customWidth="1"/>
    <col min="8194" max="8194" width="7.25" style="325" customWidth="1"/>
    <col min="8195" max="8195" width="9.625" style="325" customWidth="1"/>
    <col min="8196" max="8196" width="9" style="325"/>
    <col min="8197" max="8197" width="20" style="325" bestFit="1" customWidth="1"/>
    <col min="8198" max="8198" width="18.625" style="325" customWidth="1"/>
    <col min="8199" max="8199" width="7.75" style="325" customWidth="1"/>
    <col min="8200" max="8200" width="2.375" style="325" customWidth="1"/>
    <col min="8201" max="8201" width="7.75" style="325" customWidth="1"/>
    <col min="8202" max="8448" width="9" style="325"/>
    <col min="8449" max="8449" width="9.625" style="325" customWidth="1"/>
    <col min="8450" max="8450" width="7.25" style="325" customWidth="1"/>
    <col min="8451" max="8451" width="9.625" style="325" customWidth="1"/>
    <col min="8452" max="8452" width="9" style="325"/>
    <col min="8453" max="8453" width="20" style="325" bestFit="1" customWidth="1"/>
    <col min="8454" max="8454" width="18.625" style="325" customWidth="1"/>
    <col min="8455" max="8455" width="7.75" style="325" customWidth="1"/>
    <col min="8456" max="8456" width="2.375" style="325" customWidth="1"/>
    <col min="8457" max="8457" width="7.75" style="325" customWidth="1"/>
    <col min="8458" max="8704" width="9" style="325"/>
    <col min="8705" max="8705" width="9.625" style="325" customWidth="1"/>
    <col min="8706" max="8706" width="7.25" style="325" customWidth="1"/>
    <col min="8707" max="8707" width="9.625" style="325" customWidth="1"/>
    <col min="8708" max="8708" width="9" style="325"/>
    <col min="8709" max="8709" width="20" style="325" bestFit="1" customWidth="1"/>
    <col min="8710" max="8710" width="18.625" style="325" customWidth="1"/>
    <col min="8711" max="8711" width="7.75" style="325" customWidth="1"/>
    <col min="8712" max="8712" width="2.375" style="325" customWidth="1"/>
    <col min="8713" max="8713" width="7.75" style="325" customWidth="1"/>
    <col min="8714" max="8960" width="9" style="325"/>
    <col min="8961" max="8961" width="9.625" style="325" customWidth="1"/>
    <col min="8962" max="8962" width="7.25" style="325" customWidth="1"/>
    <col min="8963" max="8963" width="9.625" style="325" customWidth="1"/>
    <col min="8964" max="8964" width="9" style="325"/>
    <col min="8965" max="8965" width="20" style="325" bestFit="1" customWidth="1"/>
    <col min="8966" max="8966" width="18.625" style="325" customWidth="1"/>
    <col min="8967" max="8967" width="7.75" style="325" customWidth="1"/>
    <col min="8968" max="8968" width="2.375" style="325" customWidth="1"/>
    <col min="8969" max="8969" width="7.75" style="325" customWidth="1"/>
    <col min="8970" max="9216" width="9" style="325"/>
    <col min="9217" max="9217" width="9.625" style="325" customWidth="1"/>
    <col min="9218" max="9218" width="7.25" style="325" customWidth="1"/>
    <col min="9219" max="9219" width="9.625" style="325" customWidth="1"/>
    <col min="9220" max="9220" width="9" style="325"/>
    <col min="9221" max="9221" width="20" style="325" bestFit="1" customWidth="1"/>
    <col min="9222" max="9222" width="18.625" style="325" customWidth="1"/>
    <col min="9223" max="9223" width="7.75" style="325" customWidth="1"/>
    <col min="9224" max="9224" width="2.375" style="325" customWidth="1"/>
    <col min="9225" max="9225" width="7.75" style="325" customWidth="1"/>
    <col min="9226" max="9472" width="9" style="325"/>
    <col min="9473" max="9473" width="9.625" style="325" customWidth="1"/>
    <col min="9474" max="9474" width="7.25" style="325" customWidth="1"/>
    <col min="9475" max="9475" width="9.625" style="325" customWidth="1"/>
    <col min="9476" max="9476" width="9" style="325"/>
    <col min="9477" max="9477" width="20" style="325" bestFit="1" customWidth="1"/>
    <col min="9478" max="9478" width="18.625" style="325" customWidth="1"/>
    <col min="9479" max="9479" width="7.75" style="325" customWidth="1"/>
    <col min="9480" max="9480" width="2.375" style="325" customWidth="1"/>
    <col min="9481" max="9481" width="7.75" style="325" customWidth="1"/>
    <col min="9482" max="9728" width="9" style="325"/>
    <col min="9729" max="9729" width="9.625" style="325" customWidth="1"/>
    <col min="9730" max="9730" width="7.25" style="325" customWidth="1"/>
    <col min="9731" max="9731" width="9.625" style="325" customWidth="1"/>
    <col min="9732" max="9732" width="9" style="325"/>
    <col min="9733" max="9733" width="20" style="325" bestFit="1" customWidth="1"/>
    <col min="9734" max="9734" width="18.625" style="325" customWidth="1"/>
    <col min="9735" max="9735" width="7.75" style="325" customWidth="1"/>
    <col min="9736" max="9736" width="2.375" style="325" customWidth="1"/>
    <col min="9737" max="9737" width="7.75" style="325" customWidth="1"/>
    <col min="9738" max="9984" width="9" style="325"/>
    <col min="9985" max="9985" width="9.625" style="325" customWidth="1"/>
    <col min="9986" max="9986" width="7.25" style="325" customWidth="1"/>
    <col min="9987" max="9987" width="9.625" style="325" customWidth="1"/>
    <col min="9988" max="9988" width="9" style="325"/>
    <col min="9989" max="9989" width="20" style="325" bestFit="1" customWidth="1"/>
    <col min="9990" max="9990" width="18.625" style="325" customWidth="1"/>
    <col min="9991" max="9991" width="7.75" style="325" customWidth="1"/>
    <col min="9992" max="9992" width="2.375" style="325" customWidth="1"/>
    <col min="9993" max="9993" width="7.75" style="325" customWidth="1"/>
    <col min="9994" max="10240" width="9" style="325"/>
    <col min="10241" max="10241" width="9.625" style="325" customWidth="1"/>
    <col min="10242" max="10242" width="7.25" style="325" customWidth="1"/>
    <col min="10243" max="10243" width="9.625" style="325" customWidth="1"/>
    <col min="10244" max="10244" width="9" style="325"/>
    <col min="10245" max="10245" width="20" style="325" bestFit="1" customWidth="1"/>
    <col min="10246" max="10246" width="18.625" style="325" customWidth="1"/>
    <col min="10247" max="10247" width="7.75" style="325" customWidth="1"/>
    <col min="10248" max="10248" width="2.375" style="325" customWidth="1"/>
    <col min="10249" max="10249" width="7.75" style="325" customWidth="1"/>
    <col min="10250" max="10496" width="9" style="325"/>
    <col min="10497" max="10497" width="9.625" style="325" customWidth="1"/>
    <col min="10498" max="10498" width="7.25" style="325" customWidth="1"/>
    <col min="10499" max="10499" width="9.625" style="325" customWidth="1"/>
    <col min="10500" max="10500" width="9" style="325"/>
    <col min="10501" max="10501" width="20" style="325" bestFit="1" customWidth="1"/>
    <col min="10502" max="10502" width="18.625" style="325" customWidth="1"/>
    <col min="10503" max="10503" width="7.75" style="325" customWidth="1"/>
    <col min="10504" max="10504" width="2.375" style="325" customWidth="1"/>
    <col min="10505" max="10505" width="7.75" style="325" customWidth="1"/>
    <col min="10506" max="10752" width="9" style="325"/>
    <col min="10753" max="10753" width="9.625" style="325" customWidth="1"/>
    <col min="10754" max="10754" width="7.25" style="325" customWidth="1"/>
    <col min="10755" max="10755" width="9.625" style="325" customWidth="1"/>
    <col min="10756" max="10756" width="9" style="325"/>
    <col min="10757" max="10757" width="20" style="325" bestFit="1" customWidth="1"/>
    <col min="10758" max="10758" width="18.625" style="325" customWidth="1"/>
    <col min="10759" max="10759" width="7.75" style="325" customWidth="1"/>
    <col min="10760" max="10760" width="2.375" style="325" customWidth="1"/>
    <col min="10761" max="10761" width="7.75" style="325" customWidth="1"/>
    <col min="10762" max="11008" width="9" style="325"/>
    <col min="11009" max="11009" width="9.625" style="325" customWidth="1"/>
    <col min="11010" max="11010" width="7.25" style="325" customWidth="1"/>
    <col min="11011" max="11011" width="9.625" style="325" customWidth="1"/>
    <col min="11012" max="11012" width="9" style="325"/>
    <col min="11013" max="11013" width="20" style="325" bestFit="1" customWidth="1"/>
    <col min="11014" max="11014" width="18.625" style="325" customWidth="1"/>
    <col min="11015" max="11015" width="7.75" style="325" customWidth="1"/>
    <col min="11016" max="11016" width="2.375" style="325" customWidth="1"/>
    <col min="11017" max="11017" width="7.75" style="325" customWidth="1"/>
    <col min="11018" max="11264" width="9" style="325"/>
    <col min="11265" max="11265" width="9.625" style="325" customWidth="1"/>
    <col min="11266" max="11266" width="7.25" style="325" customWidth="1"/>
    <col min="11267" max="11267" width="9.625" style="325" customWidth="1"/>
    <col min="11268" max="11268" width="9" style="325"/>
    <col min="11269" max="11269" width="20" style="325" bestFit="1" customWidth="1"/>
    <col min="11270" max="11270" width="18.625" style="325" customWidth="1"/>
    <col min="11271" max="11271" width="7.75" style="325" customWidth="1"/>
    <col min="11272" max="11272" width="2.375" style="325" customWidth="1"/>
    <col min="11273" max="11273" width="7.75" style="325" customWidth="1"/>
    <col min="11274" max="11520" width="9" style="325"/>
    <col min="11521" max="11521" width="9.625" style="325" customWidth="1"/>
    <col min="11522" max="11522" width="7.25" style="325" customWidth="1"/>
    <col min="11523" max="11523" width="9.625" style="325" customWidth="1"/>
    <col min="11524" max="11524" width="9" style="325"/>
    <col min="11525" max="11525" width="20" style="325" bestFit="1" customWidth="1"/>
    <col min="11526" max="11526" width="18.625" style="325" customWidth="1"/>
    <col min="11527" max="11527" width="7.75" style="325" customWidth="1"/>
    <col min="11528" max="11528" width="2.375" style="325" customWidth="1"/>
    <col min="11529" max="11529" width="7.75" style="325" customWidth="1"/>
    <col min="11530" max="11776" width="9" style="325"/>
    <col min="11777" max="11777" width="9.625" style="325" customWidth="1"/>
    <col min="11778" max="11778" width="7.25" style="325" customWidth="1"/>
    <col min="11779" max="11779" width="9.625" style="325" customWidth="1"/>
    <col min="11780" max="11780" width="9" style="325"/>
    <col min="11781" max="11781" width="20" style="325" bestFit="1" customWidth="1"/>
    <col min="11782" max="11782" width="18.625" style="325" customWidth="1"/>
    <col min="11783" max="11783" width="7.75" style="325" customWidth="1"/>
    <col min="11784" max="11784" width="2.375" style="325" customWidth="1"/>
    <col min="11785" max="11785" width="7.75" style="325" customWidth="1"/>
    <col min="11786" max="12032" width="9" style="325"/>
    <col min="12033" max="12033" width="9.625" style="325" customWidth="1"/>
    <col min="12034" max="12034" width="7.25" style="325" customWidth="1"/>
    <col min="12035" max="12035" width="9.625" style="325" customWidth="1"/>
    <col min="12036" max="12036" width="9" style="325"/>
    <col min="12037" max="12037" width="20" style="325" bestFit="1" customWidth="1"/>
    <col min="12038" max="12038" width="18.625" style="325" customWidth="1"/>
    <col min="12039" max="12039" width="7.75" style="325" customWidth="1"/>
    <col min="12040" max="12040" width="2.375" style="325" customWidth="1"/>
    <col min="12041" max="12041" width="7.75" style="325" customWidth="1"/>
    <col min="12042" max="12288" width="9" style="325"/>
    <col min="12289" max="12289" width="9.625" style="325" customWidth="1"/>
    <col min="12290" max="12290" width="7.25" style="325" customWidth="1"/>
    <col min="12291" max="12291" width="9.625" style="325" customWidth="1"/>
    <col min="12292" max="12292" width="9" style="325"/>
    <col min="12293" max="12293" width="20" style="325" bestFit="1" customWidth="1"/>
    <col min="12294" max="12294" width="18.625" style="325" customWidth="1"/>
    <col min="12295" max="12295" width="7.75" style="325" customWidth="1"/>
    <col min="12296" max="12296" width="2.375" style="325" customWidth="1"/>
    <col min="12297" max="12297" width="7.75" style="325" customWidth="1"/>
    <col min="12298" max="12544" width="9" style="325"/>
    <col min="12545" max="12545" width="9.625" style="325" customWidth="1"/>
    <col min="12546" max="12546" width="7.25" style="325" customWidth="1"/>
    <col min="12547" max="12547" width="9.625" style="325" customWidth="1"/>
    <col min="12548" max="12548" width="9" style="325"/>
    <col min="12549" max="12549" width="20" style="325" bestFit="1" customWidth="1"/>
    <col min="12550" max="12550" width="18.625" style="325" customWidth="1"/>
    <col min="12551" max="12551" width="7.75" style="325" customWidth="1"/>
    <col min="12552" max="12552" width="2.375" style="325" customWidth="1"/>
    <col min="12553" max="12553" width="7.75" style="325" customWidth="1"/>
    <col min="12554" max="12800" width="9" style="325"/>
    <col min="12801" max="12801" width="9.625" style="325" customWidth="1"/>
    <col min="12802" max="12802" width="7.25" style="325" customWidth="1"/>
    <col min="12803" max="12803" width="9.625" style="325" customWidth="1"/>
    <col min="12804" max="12804" width="9" style="325"/>
    <col min="12805" max="12805" width="20" style="325" bestFit="1" customWidth="1"/>
    <col min="12806" max="12806" width="18.625" style="325" customWidth="1"/>
    <col min="12807" max="12807" width="7.75" style="325" customWidth="1"/>
    <col min="12808" max="12808" width="2.375" style="325" customWidth="1"/>
    <col min="12809" max="12809" width="7.75" style="325" customWidth="1"/>
    <col min="12810" max="13056" width="9" style="325"/>
    <col min="13057" max="13057" width="9.625" style="325" customWidth="1"/>
    <col min="13058" max="13058" width="7.25" style="325" customWidth="1"/>
    <col min="13059" max="13059" width="9.625" style="325" customWidth="1"/>
    <col min="13060" max="13060" width="9" style="325"/>
    <col min="13061" max="13061" width="20" style="325" bestFit="1" customWidth="1"/>
    <col min="13062" max="13062" width="18.625" style="325" customWidth="1"/>
    <col min="13063" max="13063" width="7.75" style="325" customWidth="1"/>
    <col min="13064" max="13064" width="2.375" style="325" customWidth="1"/>
    <col min="13065" max="13065" width="7.75" style="325" customWidth="1"/>
    <col min="13066" max="13312" width="9" style="325"/>
    <col min="13313" max="13313" width="9.625" style="325" customWidth="1"/>
    <col min="13314" max="13314" width="7.25" style="325" customWidth="1"/>
    <col min="13315" max="13315" width="9.625" style="325" customWidth="1"/>
    <col min="13316" max="13316" width="9" style="325"/>
    <col min="13317" max="13317" width="20" style="325" bestFit="1" customWidth="1"/>
    <col min="13318" max="13318" width="18.625" style="325" customWidth="1"/>
    <col min="13319" max="13319" width="7.75" style="325" customWidth="1"/>
    <col min="13320" max="13320" width="2.375" style="325" customWidth="1"/>
    <col min="13321" max="13321" width="7.75" style="325" customWidth="1"/>
    <col min="13322" max="13568" width="9" style="325"/>
    <col min="13569" max="13569" width="9.625" style="325" customWidth="1"/>
    <col min="13570" max="13570" width="7.25" style="325" customWidth="1"/>
    <col min="13571" max="13571" width="9.625" style="325" customWidth="1"/>
    <col min="13572" max="13572" width="9" style="325"/>
    <col min="13573" max="13573" width="20" style="325" bestFit="1" customWidth="1"/>
    <col min="13574" max="13574" width="18.625" style="325" customWidth="1"/>
    <col min="13575" max="13575" width="7.75" style="325" customWidth="1"/>
    <col min="13576" max="13576" width="2.375" style="325" customWidth="1"/>
    <col min="13577" max="13577" width="7.75" style="325" customWidth="1"/>
    <col min="13578" max="13824" width="9" style="325"/>
    <col min="13825" max="13825" width="9.625" style="325" customWidth="1"/>
    <col min="13826" max="13826" width="7.25" style="325" customWidth="1"/>
    <col min="13827" max="13827" width="9.625" style="325" customWidth="1"/>
    <col min="13828" max="13828" width="9" style="325"/>
    <col min="13829" max="13829" width="20" style="325" bestFit="1" customWidth="1"/>
    <col min="13830" max="13830" width="18.625" style="325" customWidth="1"/>
    <col min="13831" max="13831" width="7.75" style="325" customWidth="1"/>
    <col min="13832" max="13832" width="2.375" style="325" customWidth="1"/>
    <col min="13833" max="13833" width="7.75" style="325" customWidth="1"/>
    <col min="13834" max="14080" width="9" style="325"/>
    <col min="14081" max="14081" width="9.625" style="325" customWidth="1"/>
    <col min="14082" max="14082" width="7.25" style="325" customWidth="1"/>
    <col min="14083" max="14083" width="9.625" style="325" customWidth="1"/>
    <col min="14084" max="14084" width="9" style="325"/>
    <col min="14085" max="14085" width="20" style="325" bestFit="1" customWidth="1"/>
    <col min="14086" max="14086" width="18.625" style="325" customWidth="1"/>
    <col min="14087" max="14087" width="7.75" style="325" customWidth="1"/>
    <col min="14088" max="14088" width="2.375" style="325" customWidth="1"/>
    <col min="14089" max="14089" width="7.75" style="325" customWidth="1"/>
    <col min="14090" max="14336" width="9" style="325"/>
    <col min="14337" max="14337" width="9.625" style="325" customWidth="1"/>
    <col min="14338" max="14338" width="7.25" style="325" customWidth="1"/>
    <col min="14339" max="14339" width="9.625" style="325" customWidth="1"/>
    <col min="14340" max="14340" width="9" style="325"/>
    <col min="14341" max="14341" width="20" style="325" bestFit="1" customWidth="1"/>
    <col min="14342" max="14342" width="18.625" style="325" customWidth="1"/>
    <col min="14343" max="14343" width="7.75" style="325" customWidth="1"/>
    <col min="14344" max="14344" width="2.375" style="325" customWidth="1"/>
    <col min="14345" max="14345" width="7.75" style="325" customWidth="1"/>
    <col min="14346" max="14592" width="9" style="325"/>
    <col min="14593" max="14593" width="9.625" style="325" customWidth="1"/>
    <col min="14594" max="14594" width="7.25" style="325" customWidth="1"/>
    <col min="14595" max="14595" width="9.625" style="325" customWidth="1"/>
    <col min="14596" max="14596" width="9" style="325"/>
    <col min="14597" max="14597" width="20" style="325" bestFit="1" customWidth="1"/>
    <col min="14598" max="14598" width="18.625" style="325" customWidth="1"/>
    <col min="14599" max="14599" width="7.75" style="325" customWidth="1"/>
    <col min="14600" max="14600" width="2.375" style="325" customWidth="1"/>
    <col min="14601" max="14601" width="7.75" style="325" customWidth="1"/>
    <col min="14602" max="14848" width="9" style="325"/>
    <col min="14849" max="14849" width="9.625" style="325" customWidth="1"/>
    <col min="14850" max="14850" width="7.25" style="325" customWidth="1"/>
    <col min="14851" max="14851" width="9.625" style="325" customWidth="1"/>
    <col min="14852" max="14852" width="9" style="325"/>
    <col min="14853" max="14853" width="20" style="325" bestFit="1" customWidth="1"/>
    <col min="14854" max="14854" width="18.625" style="325" customWidth="1"/>
    <col min="14855" max="14855" width="7.75" style="325" customWidth="1"/>
    <col min="14856" max="14856" width="2.375" style="325" customWidth="1"/>
    <col min="14857" max="14857" width="7.75" style="325" customWidth="1"/>
    <col min="14858" max="15104" width="9" style="325"/>
    <col min="15105" max="15105" width="9.625" style="325" customWidth="1"/>
    <col min="15106" max="15106" width="7.25" style="325" customWidth="1"/>
    <col min="15107" max="15107" width="9.625" style="325" customWidth="1"/>
    <col min="15108" max="15108" width="9" style="325"/>
    <col min="15109" max="15109" width="20" style="325" bestFit="1" customWidth="1"/>
    <col min="15110" max="15110" width="18.625" style="325" customWidth="1"/>
    <col min="15111" max="15111" width="7.75" style="325" customWidth="1"/>
    <col min="15112" max="15112" width="2.375" style="325" customWidth="1"/>
    <col min="15113" max="15113" width="7.75" style="325" customWidth="1"/>
    <col min="15114" max="15360" width="9" style="325"/>
    <col min="15361" max="15361" width="9.625" style="325" customWidth="1"/>
    <col min="15362" max="15362" width="7.25" style="325" customWidth="1"/>
    <col min="15363" max="15363" width="9.625" style="325" customWidth="1"/>
    <col min="15364" max="15364" width="9" style="325"/>
    <col min="15365" max="15365" width="20" style="325" bestFit="1" customWidth="1"/>
    <col min="15366" max="15366" width="18.625" style="325" customWidth="1"/>
    <col min="15367" max="15367" width="7.75" style="325" customWidth="1"/>
    <col min="15368" max="15368" width="2.375" style="325" customWidth="1"/>
    <col min="15369" max="15369" width="7.75" style="325" customWidth="1"/>
    <col min="15370" max="15616" width="9" style="325"/>
    <col min="15617" max="15617" width="9.625" style="325" customWidth="1"/>
    <col min="15618" max="15618" width="7.25" style="325" customWidth="1"/>
    <col min="15619" max="15619" width="9.625" style="325" customWidth="1"/>
    <col min="15620" max="15620" width="9" style="325"/>
    <col min="15621" max="15621" width="20" style="325" bestFit="1" customWidth="1"/>
    <col min="15622" max="15622" width="18.625" style="325" customWidth="1"/>
    <col min="15623" max="15623" width="7.75" style="325" customWidth="1"/>
    <col min="15624" max="15624" width="2.375" style="325" customWidth="1"/>
    <col min="15625" max="15625" width="7.75" style="325" customWidth="1"/>
    <col min="15626" max="15872" width="9" style="325"/>
    <col min="15873" max="15873" width="9.625" style="325" customWidth="1"/>
    <col min="15874" max="15874" width="7.25" style="325" customWidth="1"/>
    <col min="15875" max="15875" width="9.625" style="325" customWidth="1"/>
    <col min="15876" max="15876" width="9" style="325"/>
    <col min="15877" max="15877" width="20" style="325" bestFit="1" customWidth="1"/>
    <col min="15878" max="15878" width="18.625" style="325" customWidth="1"/>
    <col min="15879" max="15879" width="7.75" style="325" customWidth="1"/>
    <col min="15880" max="15880" width="2.375" style="325" customWidth="1"/>
    <col min="15881" max="15881" width="7.75" style="325" customWidth="1"/>
    <col min="15882" max="16128" width="9" style="325"/>
    <col min="16129" max="16129" width="9.625" style="325" customWidth="1"/>
    <col min="16130" max="16130" width="7.25" style="325" customWidth="1"/>
    <col min="16131" max="16131" width="9.625" style="325" customWidth="1"/>
    <col min="16132" max="16132" width="9" style="325"/>
    <col min="16133" max="16133" width="20" style="325" bestFit="1" customWidth="1"/>
    <col min="16134" max="16134" width="18.625" style="325" customWidth="1"/>
    <col min="16135" max="16135" width="7.75" style="325" customWidth="1"/>
    <col min="16136" max="16136" width="2.375" style="325" customWidth="1"/>
    <col min="16137" max="16137" width="7.75" style="325" customWidth="1"/>
    <col min="16138" max="16384" width="9" style="325"/>
  </cols>
  <sheetData>
    <row r="1" spans="1:8" ht="21" customHeight="1">
      <c r="A1" s="320"/>
      <c r="B1" s="321"/>
      <c r="C1" s="322"/>
      <c r="D1" s="323"/>
      <c r="E1" s="323"/>
      <c r="F1" s="323"/>
      <c r="G1" s="323"/>
      <c r="H1" s="324"/>
    </row>
    <row r="2" spans="1:8" ht="24">
      <c r="A2" s="545" t="s">
        <v>167</v>
      </c>
      <c r="B2" s="546"/>
      <c r="C2" s="546"/>
      <c r="D2" s="546"/>
      <c r="E2" s="546"/>
      <c r="F2" s="546"/>
      <c r="G2" s="546"/>
      <c r="H2" s="547"/>
    </row>
    <row r="3" spans="1:8" ht="30" customHeight="1">
      <c r="A3" s="548" t="s">
        <v>225</v>
      </c>
      <c r="B3" s="546"/>
      <c r="C3" s="546"/>
      <c r="D3" s="546"/>
      <c r="E3" s="546"/>
      <c r="F3" s="546"/>
      <c r="G3" s="546"/>
      <c r="H3" s="547"/>
    </row>
    <row r="4" spans="1:8">
      <c r="A4" s="141"/>
      <c r="B4" s="326"/>
      <c r="C4" s="327"/>
      <c r="D4" s="38"/>
      <c r="E4" s="38"/>
      <c r="F4" s="38"/>
      <c r="G4" s="38"/>
      <c r="H4" s="328"/>
    </row>
    <row r="5" spans="1:8">
      <c r="A5" s="329"/>
      <c r="B5" s="330"/>
      <c r="C5" s="330"/>
      <c r="D5" s="330"/>
      <c r="E5" s="330"/>
      <c r="F5" s="330"/>
      <c r="G5" s="330"/>
      <c r="H5" s="331"/>
    </row>
    <row r="6" spans="1:8" ht="23.25" customHeight="1">
      <c r="A6" s="332"/>
      <c r="B6" s="333" t="s">
        <v>168</v>
      </c>
      <c r="C6" s="334"/>
      <c r="D6" s="335" t="s">
        <v>169</v>
      </c>
      <c r="E6" s="335"/>
      <c r="F6" s="336"/>
      <c r="G6" s="336"/>
      <c r="H6" s="328"/>
    </row>
    <row r="7" spans="1:8" s="342" customFormat="1" ht="17.100000000000001" customHeight="1">
      <c r="A7" s="337"/>
      <c r="B7" s="338">
        <v>1</v>
      </c>
      <c r="C7" s="339"/>
      <c r="D7" s="336" t="s">
        <v>170</v>
      </c>
      <c r="E7" s="336"/>
      <c r="F7" s="336"/>
      <c r="G7" s="340"/>
      <c r="H7" s="341"/>
    </row>
    <row r="8" spans="1:8" s="342" customFormat="1" ht="17.100000000000001" customHeight="1">
      <c r="A8" s="337"/>
      <c r="B8" s="343"/>
      <c r="C8" s="339"/>
      <c r="D8" s="336"/>
      <c r="E8" s="336"/>
      <c r="F8" s="336"/>
      <c r="G8" s="336"/>
      <c r="H8" s="341"/>
    </row>
    <row r="9" spans="1:8" s="342" customFormat="1" ht="17.100000000000001" customHeight="1">
      <c r="A9" s="337"/>
      <c r="B9" s="344">
        <v>2</v>
      </c>
      <c r="C9" s="339"/>
      <c r="D9" s="336" t="s">
        <v>171</v>
      </c>
      <c r="E9" s="336"/>
      <c r="F9" s="336"/>
      <c r="G9" s="340"/>
      <c r="H9" s="341"/>
    </row>
    <row r="10" spans="1:8" s="342" customFormat="1" ht="17.100000000000001" customHeight="1">
      <c r="A10" s="337"/>
      <c r="B10" s="343"/>
      <c r="C10" s="339"/>
      <c r="D10" s="336"/>
      <c r="E10" s="336"/>
      <c r="F10" s="336"/>
      <c r="G10" s="336"/>
      <c r="H10" s="341"/>
    </row>
    <row r="11" spans="1:8" s="342" customFormat="1" ht="17.100000000000001" customHeight="1">
      <c r="A11" s="337"/>
      <c r="B11" s="345">
        <v>3</v>
      </c>
      <c r="C11" s="339"/>
      <c r="D11" s="336" t="s">
        <v>172</v>
      </c>
      <c r="E11" s="336"/>
      <c r="F11" s="336"/>
      <c r="G11" s="340"/>
      <c r="H11" s="341"/>
    </row>
    <row r="12" spans="1:8" s="342" customFormat="1" ht="17.100000000000001" customHeight="1">
      <c r="A12" s="337"/>
      <c r="B12" s="343"/>
      <c r="C12" s="339"/>
      <c r="D12" s="336"/>
      <c r="E12" s="336"/>
      <c r="F12" s="336"/>
      <c r="G12" s="336"/>
      <c r="H12" s="341"/>
    </row>
    <row r="13" spans="1:8" s="342" customFormat="1" ht="17.100000000000001" customHeight="1">
      <c r="A13" s="337"/>
      <c r="B13" s="483">
        <v>4</v>
      </c>
      <c r="C13" s="339"/>
      <c r="D13" s="336" t="s">
        <v>173</v>
      </c>
      <c r="E13" s="336"/>
      <c r="F13" s="336"/>
      <c r="G13" s="340"/>
      <c r="H13" s="341"/>
    </row>
    <row r="14" spans="1:8" s="342" customFormat="1" ht="17.100000000000001" customHeight="1">
      <c r="A14" s="337"/>
      <c r="B14" s="343" t="s">
        <v>174</v>
      </c>
      <c r="C14" s="339"/>
      <c r="D14" s="336"/>
      <c r="E14" s="336"/>
      <c r="F14" s="336"/>
      <c r="G14" s="336"/>
      <c r="H14" s="341"/>
    </row>
    <row r="15" spans="1:8" s="342" customFormat="1" ht="17.100000000000001" customHeight="1">
      <c r="A15" s="337"/>
      <c r="B15" s="346">
        <v>5</v>
      </c>
      <c r="C15" s="347"/>
      <c r="D15" s="336" t="s">
        <v>175</v>
      </c>
      <c r="E15" s="336"/>
      <c r="F15" s="336"/>
      <c r="G15" s="340"/>
      <c r="H15" s="341"/>
    </row>
    <row r="16" spans="1:8" s="342" customFormat="1" ht="17.100000000000001" customHeight="1">
      <c r="A16" s="337"/>
      <c r="B16" s="343"/>
      <c r="C16" s="339"/>
      <c r="D16" s="336"/>
      <c r="E16" s="336"/>
      <c r="F16" s="336"/>
      <c r="G16" s="336"/>
      <c r="H16" s="341"/>
    </row>
    <row r="17" spans="1:8" s="342" customFormat="1" ht="17.100000000000001" customHeight="1">
      <c r="A17" s="337"/>
      <c r="B17" s="348">
        <v>6</v>
      </c>
      <c r="C17" s="339"/>
      <c r="D17" s="336" t="s">
        <v>176</v>
      </c>
      <c r="E17" s="336"/>
      <c r="F17" s="336"/>
      <c r="G17" s="336"/>
      <c r="H17" s="341"/>
    </row>
    <row r="18" spans="1:8" s="342" customFormat="1" ht="17.100000000000001" customHeight="1">
      <c r="A18" s="337"/>
      <c r="B18" s="343"/>
      <c r="C18" s="339"/>
      <c r="D18" s="336"/>
      <c r="E18" s="336"/>
      <c r="F18" s="336"/>
      <c r="G18" s="336"/>
      <c r="H18" s="341"/>
    </row>
    <row r="19" spans="1:8" s="342" customFormat="1" ht="17.100000000000001" customHeight="1">
      <c r="A19" s="337"/>
      <c r="B19" s="349">
        <v>7</v>
      </c>
      <c r="C19" s="339"/>
      <c r="D19" s="336" t="s">
        <v>177</v>
      </c>
      <c r="E19" s="336"/>
      <c r="F19" s="336"/>
      <c r="G19" s="336"/>
      <c r="H19" s="341"/>
    </row>
    <row r="20" spans="1:8" s="342" customFormat="1" ht="17.100000000000001" customHeight="1">
      <c r="A20" s="337"/>
      <c r="B20" s="343"/>
      <c r="C20" s="339"/>
      <c r="D20" s="336"/>
      <c r="E20" s="336"/>
      <c r="F20" s="336"/>
      <c r="G20" s="336"/>
      <c r="H20" s="341"/>
    </row>
    <row r="21" spans="1:8" s="342" customFormat="1" ht="17.100000000000001" customHeight="1">
      <c r="A21" s="337"/>
      <c r="B21" s="350">
        <v>8</v>
      </c>
      <c r="C21" s="339"/>
      <c r="D21" s="336" t="s">
        <v>178</v>
      </c>
      <c r="E21" s="336"/>
      <c r="F21" s="336"/>
      <c r="G21" s="336"/>
      <c r="H21" s="341"/>
    </row>
    <row r="22" spans="1:8" s="342" customFormat="1" ht="17.100000000000001" customHeight="1">
      <c r="A22" s="337"/>
      <c r="B22" s="343"/>
      <c r="C22" s="339"/>
      <c r="D22" s="336"/>
      <c r="E22" s="336"/>
      <c r="F22" s="336"/>
      <c r="G22" s="336"/>
      <c r="H22" s="341"/>
    </row>
    <row r="23" spans="1:8" s="342" customFormat="1" ht="17.100000000000001" customHeight="1">
      <c r="A23" s="337"/>
      <c r="B23" s="351">
        <v>9</v>
      </c>
      <c r="C23" s="339"/>
      <c r="D23" s="336" t="s">
        <v>179</v>
      </c>
      <c r="E23" s="336"/>
      <c r="F23" s="336"/>
      <c r="G23" s="336"/>
      <c r="H23" s="341"/>
    </row>
    <row r="24" spans="1:8" s="342" customFormat="1" ht="17.100000000000001" customHeight="1">
      <c r="A24" s="337"/>
      <c r="B24" s="343"/>
      <c r="C24" s="339"/>
      <c r="D24" s="336"/>
      <c r="E24" s="336"/>
      <c r="F24" s="336"/>
      <c r="G24" s="336"/>
      <c r="H24" s="341"/>
    </row>
    <row r="25" spans="1:8" s="342" customFormat="1" ht="17.100000000000001" customHeight="1">
      <c r="A25" s="337"/>
      <c r="B25" s="352">
        <v>10</v>
      </c>
      <c r="C25" s="339"/>
      <c r="D25" s="336" t="s">
        <v>180</v>
      </c>
      <c r="E25" s="336"/>
      <c r="F25" s="336"/>
      <c r="G25" s="336"/>
      <c r="H25" s="341"/>
    </row>
    <row r="26" spans="1:8" s="342" customFormat="1" ht="17.100000000000001" customHeight="1">
      <c r="A26" s="337"/>
      <c r="B26" s="343"/>
      <c r="C26" s="339"/>
      <c r="D26" s="336"/>
      <c r="E26" s="336"/>
      <c r="F26" s="336"/>
      <c r="G26" s="336"/>
      <c r="H26" s="341"/>
    </row>
    <row r="27" spans="1:8" s="342" customFormat="1" ht="17.100000000000001" customHeight="1">
      <c r="A27" s="337"/>
      <c r="B27" s="353">
        <v>11</v>
      </c>
      <c r="C27" s="339"/>
      <c r="D27" s="336" t="s">
        <v>181</v>
      </c>
      <c r="E27" s="336"/>
      <c r="F27" s="336"/>
      <c r="G27" s="336"/>
      <c r="H27" s="341"/>
    </row>
    <row r="28" spans="1:8" s="342" customFormat="1" ht="17.100000000000001" customHeight="1">
      <c r="A28" s="337"/>
      <c r="B28" s="343"/>
      <c r="C28" s="339"/>
      <c r="D28" s="336"/>
      <c r="E28" s="336"/>
      <c r="F28" s="336"/>
      <c r="G28" s="336"/>
      <c r="H28" s="341"/>
    </row>
    <row r="29" spans="1:8" s="342" customFormat="1" ht="17.100000000000001" customHeight="1">
      <c r="A29" s="337"/>
      <c r="B29" s="378">
        <v>12</v>
      </c>
      <c r="C29" s="339"/>
      <c r="D29" s="336" t="s">
        <v>182</v>
      </c>
      <c r="E29" s="336"/>
      <c r="F29" s="336"/>
      <c r="G29" s="336"/>
      <c r="H29" s="341"/>
    </row>
    <row r="30" spans="1:8" s="342" customFormat="1" ht="17.100000000000001" customHeight="1">
      <c r="A30" s="354"/>
      <c r="B30" s="355"/>
      <c r="C30" s="356"/>
      <c r="D30" s="357"/>
      <c r="E30" s="357"/>
      <c r="F30" s="357"/>
      <c r="G30" s="357"/>
      <c r="H30" s="358"/>
    </row>
    <row r="31" spans="1:8" s="342" customFormat="1" ht="17.100000000000001" customHeight="1">
      <c r="A31" s="337"/>
      <c r="B31" s="378">
        <v>13</v>
      </c>
      <c r="C31" s="359"/>
      <c r="D31" s="336" t="s">
        <v>183</v>
      </c>
      <c r="E31" s="336"/>
      <c r="F31" s="336"/>
      <c r="G31" s="336"/>
      <c r="H31" s="341"/>
    </row>
    <row r="32" spans="1:8" s="342" customFormat="1" ht="17.100000000000001" customHeight="1">
      <c r="A32" s="337"/>
      <c r="B32" s="343"/>
      <c r="C32" s="339"/>
      <c r="D32" s="336"/>
      <c r="E32" s="336"/>
      <c r="F32" s="336"/>
      <c r="G32" s="336"/>
      <c r="H32" s="341"/>
    </row>
    <row r="33" spans="1:8" s="342" customFormat="1" ht="17.100000000000001" customHeight="1">
      <c r="A33" s="337"/>
      <c r="B33" s="378">
        <v>14</v>
      </c>
      <c r="C33" s="339"/>
      <c r="D33" s="336" t="s">
        <v>184</v>
      </c>
      <c r="E33" s="336"/>
      <c r="F33" s="336"/>
      <c r="G33" s="336"/>
      <c r="H33" s="341"/>
    </row>
    <row r="34" spans="1:8" s="342" customFormat="1" ht="17.100000000000001" customHeight="1">
      <c r="A34" s="360"/>
      <c r="B34" s="343"/>
      <c r="C34" s="339"/>
      <c r="D34" s="361"/>
      <c r="E34" s="361"/>
      <c r="F34" s="361"/>
      <c r="G34" s="361"/>
      <c r="H34" s="362"/>
    </row>
    <row r="35" spans="1:8" s="342" customFormat="1" ht="17.100000000000001" customHeight="1">
      <c r="A35" s="363"/>
      <c r="B35" s="378">
        <v>15</v>
      </c>
      <c r="C35" s="339"/>
      <c r="D35" s="364" t="s">
        <v>105</v>
      </c>
      <c r="E35" s="364" t="s">
        <v>185</v>
      </c>
      <c r="F35" s="364"/>
      <c r="G35" s="364"/>
      <c r="H35" s="365"/>
    </row>
    <row r="36" spans="1:8" s="342" customFormat="1" ht="17.100000000000001" customHeight="1">
      <c r="A36" s="360"/>
      <c r="B36" s="366"/>
      <c r="C36" s="367"/>
      <c r="D36" s="361"/>
      <c r="E36" s="361"/>
      <c r="F36" s="361"/>
      <c r="G36" s="361"/>
      <c r="H36" s="362"/>
    </row>
    <row r="37" spans="1:8" s="342" customFormat="1" ht="17.100000000000001" customHeight="1">
      <c r="A37" s="337"/>
      <c r="B37" s="378">
        <v>16</v>
      </c>
      <c r="C37" s="359"/>
      <c r="D37" s="336" t="s">
        <v>186</v>
      </c>
      <c r="E37" s="336"/>
      <c r="F37" s="336"/>
      <c r="G37" s="336"/>
      <c r="H37" s="341"/>
    </row>
    <row r="38" spans="1:8" s="342" customFormat="1" ht="17.100000000000001" customHeight="1">
      <c r="A38" s="337"/>
      <c r="B38" s="343"/>
      <c r="C38" s="339"/>
      <c r="D38" s="336"/>
      <c r="E38" s="336"/>
      <c r="F38" s="336"/>
      <c r="G38" s="336"/>
      <c r="H38" s="341"/>
    </row>
    <row r="39" spans="1:8" s="342" customFormat="1" ht="17.100000000000001" customHeight="1">
      <c r="A39" s="337"/>
      <c r="B39" s="378">
        <v>17</v>
      </c>
      <c r="C39" s="359"/>
      <c r="D39" s="336" t="s">
        <v>187</v>
      </c>
      <c r="E39" s="336"/>
      <c r="F39" s="336"/>
      <c r="G39" s="336"/>
      <c r="H39" s="341"/>
    </row>
    <row r="40" spans="1:8" s="342" customFormat="1" ht="17.100000000000001" customHeight="1">
      <c r="A40" s="337"/>
      <c r="B40" s="379"/>
      <c r="C40" s="359"/>
      <c r="D40" s="336"/>
      <c r="E40" s="336"/>
      <c r="F40" s="336"/>
      <c r="G40" s="336"/>
      <c r="H40" s="341"/>
    </row>
    <row r="41" spans="1:8" s="342" customFormat="1" ht="17.100000000000001" customHeight="1">
      <c r="A41" s="337"/>
      <c r="B41" s="343"/>
      <c r="C41" s="368"/>
      <c r="D41" s="336"/>
      <c r="E41" s="336"/>
      <c r="F41" s="336"/>
      <c r="G41" s="336"/>
      <c r="H41" s="341"/>
    </row>
    <row r="42" spans="1:8" s="342" customFormat="1" ht="29.25" customHeight="1">
      <c r="A42" s="549" t="s">
        <v>188</v>
      </c>
      <c r="B42" s="550"/>
      <c r="C42" s="550"/>
      <c r="D42" s="550"/>
      <c r="E42" s="550"/>
      <c r="F42" s="550"/>
      <c r="G42" s="550"/>
      <c r="H42" s="551"/>
    </row>
    <row r="43" spans="1:8" s="342" customFormat="1" ht="14.25">
      <c r="A43" s="369"/>
      <c r="B43" s="370"/>
      <c r="C43" s="371"/>
      <c r="D43" s="372"/>
      <c r="E43" s="372"/>
      <c r="F43" s="372"/>
      <c r="G43" s="372"/>
      <c r="H43" s="373"/>
    </row>
    <row r="44" spans="1:8" s="375" customFormat="1">
      <c r="A44" s="374"/>
      <c r="B44" s="326"/>
      <c r="C44" s="327"/>
      <c r="D44" s="374"/>
      <c r="E44" s="374"/>
      <c r="F44" s="374"/>
      <c r="G44" s="374"/>
      <c r="H44" s="374"/>
    </row>
    <row r="45" spans="1:8" s="375" customFormat="1">
      <c r="A45" s="374"/>
      <c r="B45" s="326"/>
      <c r="C45" s="327"/>
      <c r="D45" s="374"/>
      <c r="E45" s="374"/>
      <c r="F45" s="374"/>
      <c r="G45" s="374"/>
      <c r="H45" s="374"/>
    </row>
    <row r="46" spans="1:8" s="375" customFormat="1">
      <c r="A46" s="374"/>
      <c r="B46" s="326"/>
      <c r="C46" s="327"/>
      <c r="D46" s="374"/>
      <c r="E46" s="374"/>
      <c r="F46" s="374"/>
      <c r="G46" s="374"/>
      <c r="H46" s="374"/>
    </row>
    <row r="47" spans="1:8" s="375" customFormat="1">
      <c r="A47" s="374"/>
      <c r="B47" s="326"/>
      <c r="C47" s="327"/>
      <c r="D47" s="374"/>
      <c r="E47" s="374"/>
      <c r="F47" s="374"/>
      <c r="G47" s="374"/>
      <c r="H47" s="374"/>
    </row>
    <row r="48" spans="1:8" s="375" customFormat="1">
      <c r="A48" s="374"/>
      <c r="B48" s="326"/>
      <c r="C48" s="327"/>
      <c r="D48" s="374"/>
      <c r="E48" s="374"/>
      <c r="F48" s="374"/>
      <c r="G48" s="374"/>
      <c r="H48" s="374"/>
    </row>
    <row r="49" spans="1:8" s="375" customFormat="1">
      <c r="A49" s="374"/>
      <c r="B49" s="326"/>
      <c r="C49" s="327"/>
      <c r="D49" s="374"/>
      <c r="E49" s="374"/>
      <c r="F49" s="374"/>
      <c r="G49" s="374"/>
      <c r="H49" s="374"/>
    </row>
    <row r="50" spans="1:8" s="375" customFormat="1">
      <c r="A50" s="374"/>
      <c r="B50" s="326"/>
      <c r="C50" s="327"/>
      <c r="D50" s="374"/>
      <c r="E50" s="374"/>
      <c r="F50" s="374"/>
      <c r="G50" s="374"/>
      <c r="H50" s="374"/>
    </row>
    <row r="51" spans="1:8" s="375" customFormat="1">
      <c r="A51" s="374"/>
      <c r="B51" s="326"/>
      <c r="C51" s="327"/>
      <c r="D51" s="374"/>
      <c r="E51" s="374"/>
      <c r="F51" s="374"/>
      <c r="G51" s="374"/>
      <c r="H51" s="374"/>
    </row>
    <row r="52" spans="1:8" s="375" customFormat="1">
      <c r="A52" s="374"/>
      <c r="B52" s="326"/>
      <c r="C52" s="327"/>
      <c r="D52" s="374"/>
      <c r="E52" s="374"/>
      <c r="F52" s="374"/>
      <c r="G52" s="374"/>
      <c r="H52" s="374"/>
    </row>
    <row r="53" spans="1:8" s="375" customFormat="1">
      <c r="A53" s="374"/>
      <c r="B53" s="326"/>
      <c r="C53" s="327"/>
      <c r="D53" s="374"/>
      <c r="E53" s="374"/>
      <c r="F53" s="374"/>
      <c r="G53" s="374"/>
      <c r="H53" s="374"/>
    </row>
    <row r="54" spans="1:8" s="375" customFormat="1">
      <c r="A54" s="374"/>
      <c r="B54" s="326"/>
      <c r="C54" s="327"/>
      <c r="D54" s="374"/>
      <c r="E54" s="374"/>
      <c r="F54" s="374"/>
      <c r="G54" s="374"/>
      <c r="H54" s="374"/>
    </row>
    <row r="55" spans="1:8" s="375" customFormat="1">
      <c r="B55" s="376"/>
      <c r="C55" s="377"/>
    </row>
    <row r="56" spans="1:8" s="375" customFormat="1">
      <c r="B56" s="376"/>
      <c r="C56" s="377"/>
    </row>
    <row r="57" spans="1:8" s="375" customFormat="1">
      <c r="B57" s="376"/>
      <c r="C57" s="377"/>
    </row>
    <row r="58" spans="1:8" s="375" customFormat="1">
      <c r="B58" s="376"/>
      <c r="C58" s="377"/>
    </row>
    <row r="59" spans="1:8" s="375" customFormat="1">
      <c r="B59" s="376"/>
      <c r="C59" s="377"/>
    </row>
    <row r="60" spans="1:8" s="375" customFormat="1">
      <c r="B60" s="376"/>
      <c r="C60" s="377"/>
    </row>
    <row r="61" spans="1:8" s="375" customFormat="1">
      <c r="B61" s="376"/>
      <c r="C61" s="377"/>
    </row>
    <row r="62" spans="1:8" s="375" customFormat="1">
      <c r="B62" s="376"/>
      <c r="C62" s="377"/>
    </row>
    <row r="63" spans="1:8" s="375" customFormat="1">
      <c r="B63" s="376"/>
      <c r="C63" s="377"/>
    </row>
    <row r="64" spans="1:8" s="375" customFormat="1">
      <c r="B64" s="376"/>
      <c r="C64" s="377"/>
    </row>
    <row r="65" spans="2:3" s="375" customFormat="1">
      <c r="B65" s="376"/>
      <c r="C65" s="377"/>
    </row>
    <row r="66" spans="2:3" s="375" customFormat="1">
      <c r="B66" s="376"/>
      <c r="C66" s="377"/>
    </row>
    <row r="67" spans="2:3" s="375" customFormat="1">
      <c r="B67" s="376"/>
      <c r="C67" s="377"/>
    </row>
    <row r="68" spans="2:3" s="375" customFormat="1">
      <c r="B68" s="376"/>
      <c r="C68" s="377"/>
    </row>
    <row r="69" spans="2:3" s="375" customFormat="1">
      <c r="B69" s="376"/>
      <c r="C69" s="377"/>
    </row>
    <row r="70" spans="2:3" s="375" customFormat="1">
      <c r="B70" s="376"/>
      <c r="C70" s="377"/>
    </row>
    <row r="71" spans="2:3" s="375" customFormat="1">
      <c r="B71" s="376"/>
      <c r="C71" s="377"/>
    </row>
    <row r="72" spans="2:3" s="375" customFormat="1">
      <c r="B72" s="376"/>
      <c r="C72" s="377"/>
    </row>
    <row r="73" spans="2:3" s="375" customFormat="1">
      <c r="B73" s="376"/>
      <c r="C73" s="377"/>
    </row>
    <row r="74" spans="2:3" s="375" customFormat="1">
      <c r="B74" s="376"/>
      <c r="C74" s="377"/>
    </row>
    <row r="75" spans="2:3" s="375" customFormat="1">
      <c r="B75" s="376"/>
      <c r="C75" s="377"/>
    </row>
    <row r="76" spans="2:3" s="375" customFormat="1">
      <c r="B76" s="376"/>
      <c r="C76" s="377"/>
    </row>
    <row r="77" spans="2:3" s="375" customFormat="1">
      <c r="B77" s="376"/>
      <c r="C77" s="377"/>
    </row>
    <row r="78" spans="2:3" s="375" customFormat="1">
      <c r="B78" s="376"/>
      <c r="C78" s="377"/>
    </row>
    <row r="79" spans="2:3" s="375" customFormat="1">
      <c r="B79" s="376"/>
      <c r="C79" s="377"/>
    </row>
    <row r="80" spans="2:3" s="375" customFormat="1">
      <c r="B80" s="376"/>
      <c r="C80" s="37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N20" sqref="N20"/>
    </sheetView>
  </sheetViews>
  <sheetFormatPr defaultColWidth="10.625" defaultRowHeight="13.5"/>
  <cols>
    <col min="1" max="1" width="8.5" style="492" customWidth="1"/>
    <col min="2" max="2" width="13.375" style="492" customWidth="1"/>
    <col min="3" max="16384" width="10.625" style="492"/>
  </cols>
  <sheetData>
    <row r="1" spans="1:13" ht="17.25" customHeight="1">
      <c r="A1" s="552" t="s">
        <v>161</v>
      </c>
      <c r="F1" s="205"/>
      <c r="G1" s="205"/>
      <c r="H1" s="205"/>
    </row>
    <row r="2" spans="1:13">
      <c r="A2" s="546"/>
    </row>
    <row r="3" spans="1:13" ht="17.25">
      <c r="A3" s="546"/>
      <c r="C3" s="205"/>
    </row>
    <row r="4" spans="1:13" ht="17.25">
      <c r="A4" s="546"/>
      <c r="J4" s="205"/>
      <c r="K4" s="205"/>
      <c r="L4" s="205"/>
      <c r="M4" s="205"/>
    </row>
    <row r="5" spans="1:13">
      <c r="A5" s="546"/>
    </row>
    <row r="6" spans="1:13">
      <c r="A6" s="546"/>
    </row>
    <row r="7" spans="1:13">
      <c r="A7" s="546"/>
    </row>
    <row r="8" spans="1:13">
      <c r="A8" s="546"/>
    </row>
    <row r="9" spans="1:13">
      <c r="A9" s="546"/>
    </row>
    <row r="10" spans="1:13">
      <c r="A10" s="546"/>
    </row>
    <row r="11" spans="1:13">
      <c r="A11" s="546"/>
    </row>
    <row r="12" spans="1:13">
      <c r="A12" s="546"/>
    </row>
    <row r="13" spans="1:13">
      <c r="A13" s="546"/>
    </row>
    <row r="14" spans="1:13">
      <c r="A14" s="546"/>
    </row>
    <row r="15" spans="1:13">
      <c r="A15" s="546"/>
    </row>
    <row r="16" spans="1:13">
      <c r="A16" s="546"/>
    </row>
    <row r="17" spans="1:15">
      <c r="A17" s="546"/>
    </row>
    <row r="18" spans="1:15">
      <c r="A18" s="546"/>
    </row>
    <row r="19" spans="1:15">
      <c r="A19" s="546"/>
    </row>
    <row r="20" spans="1:15">
      <c r="A20" s="546"/>
    </row>
    <row r="21" spans="1:15">
      <c r="A21" s="546"/>
    </row>
    <row r="22" spans="1:15">
      <c r="A22" s="546"/>
    </row>
    <row r="23" spans="1:15">
      <c r="A23" s="546"/>
    </row>
    <row r="24" spans="1:15">
      <c r="A24" s="546"/>
    </row>
    <row r="25" spans="1:15">
      <c r="A25" s="546"/>
    </row>
    <row r="26" spans="1:15">
      <c r="A26" s="546"/>
    </row>
    <row r="27" spans="1:15">
      <c r="A27" s="546"/>
    </row>
    <row r="28" spans="1:15">
      <c r="A28" s="546"/>
    </row>
    <row r="29" spans="1:15">
      <c r="A29" s="546"/>
      <c r="O29" s="488"/>
    </row>
    <row r="30" spans="1:15">
      <c r="A30" s="546"/>
    </row>
    <row r="31" spans="1:15">
      <c r="A31" s="546"/>
    </row>
    <row r="32" spans="1:15">
      <c r="A32" s="546"/>
    </row>
    <row r="33" spans="1:15">
      <c r="A33" s="546"/>
    </row>
    <row r="34" spans="1:15">
      <c r="A34" s="546"/>
    </row>
    <row r="35" spans="1:15" s="51" customFormat="1" ht="20.100000000000001" customHeight="1">
      <c r="A35" s="546"/>
      <c r="B35" s="521" t="s">
        <v>224</v>
      </c>
      <c r="C35" s="521" t="s">
        <v>121</v>
      </c>
      <c r="D35" s="521" t="s">
        <v>132</v>
      </c>
      <c r="E35" s="521" t="s">
        <v>136</v>
      </c>
      <c r="F35" s="521" t="s">
        <v>149</v>
      </c>
      <c r="G35" s="521" t="s">
        <v>159</v>
      </c>
      <c r="H35" s="521" t="s">
        <v>191</v>
      </c>
      <c r="I35" s="521" t="s">
        <v>193</v>
      </c>
      <c r="J35" s="522" t="s">
        <v>196</v>
      </c>
      <c r="K35" s="523" t="s">
        <v>199</v>
      </c>
      <c r="L35" s="523" t="s">
        <v>205</v>
      </c>
      <c r="M35" s="524" t="s">
        <v>226</v>
      </c>
      <c r="N35" s="56"/>
      <c r="O35" s="207"/>
    </row>
    <row r="36" spans="1:15" ht="25.5" customHeight="1">
      <c r="A36" s="546"/>
      <c r="B36" s="274" t="s">
        <v>134</v>
      </c>
      <c r="C36" s="388">
        <v>110.6</v>
      </c>
      <c r="D36" s="388">
        <v>116.1</v>
      </c>
      <c r="E36" s="388">
        <v>108.8</v>
      </c>
      <c r="F36" s="388">
        <v>101.6</v>
      </c>
      <c r="G36" s="388">
        <v>107.2</v>
      </c>
      <c r="H36" s="388">
        <v>105</v>
      </c>
      <c r="I36" s="388">
        <v>95.8</v>
      </c>
      <c r="J36" s="388">
        <v>99.5</v>
      </c>
      <c r="K36" s="388">
        <v>100.7</v>
      </c>
      <c r="L36" s="388">
        <v>106.9</v>
      </c>
      <c r="M36" s="388">
        <v>107.3</v>
      </c>
      <c r="N36" s="1"/>
      <c r="O36" s="1"/>
    </row>
    <row r="37" spans="1:15" ht="25.5" customHeight="1">
      <c r="A37" s="546"/>
      <c r="B37" s="273" t="s">
        <v>165</v>
      </c>
      <c r="C37" s="388">
        <v>205.5</v>
      </c>
      <c r="D37" s="388">
        <v>214.4</v>
      </c>
      <c r="E37" s="388">
        <v>218.3</v>
      </c>
      <c r="F37" s="388">
        <v>215.3</v>
      </c>
      <c r="G37" s="388">
        <v>214.8</v>
      </c>
      <c r="H37" s="388">
        <v>215</v>
      </c>
      <c r="I37" s="388">
        <v>220.5</v>
      </c>
      <c r="J37" s="388">
        <v>225.3</v>
      </c>
      <c r="K37" s="388">
        <v>226.3</v>
      </c>
      <c r="L37" s="388">
        <v>228.9</v>
      </c>
      <c r="M37" s="388">
        <v>232</v>
      </c>
      <c r="N37" s="1"/>
      <c r="O37" s="1"/>
    </row>
    <row r="38" spans="1:15" ht="24.75" customHeight="1">
      <c r="A38" s="546"/>
      <c r="B38" s="247" t="s">
        <v>164</v>
      </c>
      <c r="C38" s="388">
        <v>177</v>
      </c>
      <c r="D38" s="388">
        <v>176</v>
      </c>
      <c r="E38" s="388">
        <v>176</v>
      </c>
      <c r="F38" s="388">
        <v>174</v>
      </c>
      <c r="G38" s="388">
        <v>174</v>
      </c>
      <c r="H38" s="388">
        <v>174</v>
      </c>
      <c r="I38" s="388">
        <v>173</v>
      </c>
      <c r="J38" s="388">
        <v>171</v>
      </c>
      <c r="K38" s="388">
        <v>171</v>
      </c>
      <c r="L38" s="388">
        <v>171</v>
      </c>
      <c r="M38" s="388">
        <v>171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P28" sqref="P28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4"/>
      <c r="B1" s="553" t="s">
        <v>227</v>
      </c>
      <c r="C1" s="553"/>
      <c r="D1" s="553"/>
      <c r="E1" s="553"/>
      <c r="F1" s="553"/>
      <c r="G1" s="554" t="s">
        <v>162</v>
      </c>
      <c r="H1" s="554"/>
      <c r="I1" s="554"/>
      <c r="J1" s="317" t="s">
        <v>137</v>
      </c>
      <c r="K1" s="5"/>
      <c r="M1" s="5" t="s">
        <v>211</v>
      </c>
    </row>
    <row r="2" spans="1:15">
      <c r="A2" s="314"/>
      <c r="B2" s="553"/>
      <c r="C2" s="553"/>
      <c r="D2" s="553"/>
      <c r="E2" s="553"/>
      <c r="F2" s="553"/>
      <c r="G2" s="554"/>
      <c r="H2" s="554"/>
      <c r="I2" s="554"/>
      <c r="J2" s="283">
        <v>194864</v>
      </c>
      <c r="K2" s="7" t="s">
        <v>139</v>
      </c>
      <c r="L2" s="283">
        <f t="shared" ref="L2:L7" si="0">SUM(J2)</f>
        <v>194864</v>
      </c>
      <c r="M2" s="480">
        <v>126957</v>
      </c>
    </row>
    <row r="3" spans="1:15">
      <c r="J3" s="283">
        <v>381803</v>
      </c>
      <c r="K3" s="5" t="s">
        <v>140</v>
      </c>
      <c r="L3" s="283">
        <f t="shared" si="0"/>
        <v>381803</v>
      </c>
      <c r="M3" s="480">
        <v>234649</v>
      </c>
    </row>
    <row r="4" spans="1:15">
      <c r="J4" s="283">
        <v>489262</v>
      </c>
      <c r="K4" s="5" t="s">
        <v>127</v>
      </c>
      <c r="L4" s="283">
        <f t="shared" si="0"/>
        <v>489262</v>
      </c>
      <c r="M4" s="480">
        <v>287705</v>
      </c>
    </row>
    <row r="5" spans="1:15">
      <c r="J5" s="283">
        <v>85288</v>
      </c>
      <c r="K5" s="5" t="s">
        <v>105</v>
      </c>
      <c r="L5" s="283">
        <f t="shared" si="0"/>
        <v>85288</v>
      </c>
      <c r="M5" s="480">
        <v>53047</v>
      </c>
    </row>
    <row r="6" spans="1:15">
      <c r="J6" s="283">
        <v>420243</v>
      </c>
      <c r="K6" s="5" t="s">
        <v>125</v>
      </c>
      <c r="L6" s="283">
        <f t="shared" si="0"/>
        <v>420243</v>
      </c>
      <c r="M6" s="480">
        <v>320516</v>
      </c>
    </row>
    <row r="7" spans="1:15">
      <c r="J7" s="283">
        <v>748906</v>
      </c>
      <c r="K7" s="5" t="s">
        <v>128</v>
      </c>
      <c r="L7" s="283">
        <f t="shared" si="0"/>
        <v>748906</v>
      </c>
      <c r="M7" s="480">
        <v>491119</v>
      </c>
    </row>
    <row r="8" spans="1:15">
      <c r="J8" s="283">
        <f>SUM(J2:J7)</f>
        <v>2320366</v>
      </c>
      <c r="K8" s="5" t="s">
        <v>112</v>
      </c>
      <c r="L8" s="60">
        <f>SUM(L2:L7)</f>
        <v>2320366</v>
      </c>
      <c r="M8" s="480">
        <f>SUM(M2:M7)</f>
        <v>1513993</v>
      </c>
    </row>
    <row r="10" spans="1:15">
      <c r="J10" t="s">
        <v>156</v>
      </c>
      <c r="K10" s="5"/>
      <c r="L10" s="5" t="s">
        <v>211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3">
        <f>SUM(M2)</f>
        <v>126957</v>
      </c>
      <c r="M11" s="283">
        <f t="shared" ref="M11:M17" si="1">SUM(N11-L11)</f>
        <v>67907</v>
      </c>
      <c r="N11" s="283">
        <f t="shared" ref="N11:N17" si="2">SUM(L2)</f>
        <v>194864</v>
      </c>
      <c r="O11" s="481">
        <f>SUM(L11/N11)</f>
        <v>0.65151592905821498</v>
      </c>
    </row>
    <row r="12" spans="1:15">
      <c r="K12" s="5" t="s">
        <v>140</v>
      </c>
      <c r="L12" s="283">
        <f t="shared" ref="L12:L17" si="3">SUM(M3)</f>
        <v>234649</v>
      </c>
      <c r="M12" s="283">
        <f t="shared" si="1"/>
        <v>147154</v>
      </c>
      <c r="N12" s="283">
        <f t="shared" si="2"/>
        <v>381803</v>
      </c>
      <c r="O12" s="481">
        <f t="shared" ref="O12:O17" si="4">SUM(L12/N12)</f>
        <v>0.61458134168668133</v>
      </c>
    </row>
    <row r="13" spans="1:15">
      <c r="K13" s="5" t="s">
        <v>127</v>
      </c>
      <c r="L13" s="283">
        <f t="shared" si="3"/>
        <v>287705</v>
      </c>
      <c r="M13" s="283">
        <f t="shared" si="1"/>
        <v>201557</v>
      </c>
      <c r="N13" s="283">
        <f t="shared" si="2"/>
        <v>489262</v>
      </c>
      <c r="O13" s="481">
        <f t="shared" si="4"/>
        <v>0.58803871954085951</v>
      </c>
    </row>
    <row r="14" spans="1:15">
      <c r="K14" s="5" t="s">
        <v>105</v>
      </c>
      <c r="L14" s="283">
        <f t="shared" si="3"/>
        <v>53047</v>
      </c>
      <c r="M14" s="283">
        <f t="shared" si="1"/>
        <v>32241</v>
      </c>
      <c r="N14" s="283">
        <f t="shared" si="2"/>
        <v>85288</v>
      </c>
      <c r="O14" s="481">
        <f t="shared" si="4"/>
        <v>0.62197495544508019</v>
      </c>
    </row>
    <row r="15" spans="1:15">
      <c r="K15" s="5" t="s">
        <v>125</v>
      </c>
      <c r="L15" s="283">
        <f t="shared" si="3"/>
        <v>320516</v>
      </c>
      <c r="M15" s="283">
        <f t="shared" si="1"/>
        <v>99727</v>
      </c>
      <c r="N15" s="283">
        <f t="shared" si="2"/>
        <v>420243</v>
      </c>
      <c r="O15" s="481">
        <f t="shared" si="4"/>
        <v>0.76269206149775248</v>
      </c>
    </row>
    <row r="16" spans="1:15">
      <c r="K16" s="5" t="s">
        <v>128</v>
      </c>
      <c r="L16" s="283">
        <f t="shared" si="3"/>
        <v>491119</v>
      </c>
      <c r="M16" s="283">
        <f t="shared" si="1"/>
        <v>257787</v>
      </c>
      <c r="N16" s="283">
        <f t="shared" si="2"/>
        <v>748906</v>
      </c>
      <c r="O16" s="481">
        <f t="shared" si="4"/>
        <v>0.65578190053224306</v>
      </c>
    </row>
    <row r="17" spans="11:15">
      <c r="K17" s="5" t="s">
        <v>112</v>
      </c>
      <c r="L17" s="283">
        <f t="shared" si="3"/>
        <v>1513993</v>
      </c>
      <c r="M17" s="283">
        <f t="shared" si="1"/>
        <v>806373</v>
      </c>
      <c r="N17" s="283">
        <f t="shared" si="2"/>
        <v>2320366</v>
      </c>
      <c r="O17" s="481">
        <f t="shared" si="4"/>
        <v>0.65248025527007381</v>
      </c>
    </row>
    <row r="52" spans="1:11">
      <c r="K52" s="284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55" t="s">
        <v>137</v>
      </c>
      <c r="D56" s="556"/>
      <c r="E56" s="555" t="s">
        <v>138</v>
      </c>
      <c r="F56" s="556"/>
      <c r="G56" s="559" t="s">
        <v>143</v>
      </c>
      <c r="H56" s="555" t="s">
        <v>144</v>
      </c>
      <c r="I56" s="556"/>
    </row>
    <row r="57" spans="1:11" ht="14.25">
      <c r="A57" s="45" t="s">
        <v>145</v>
      </c>
      <c r="B57" s="46"/>
      <c r="C57" s="557"/>
      <c r="D57" s="558"/>
      <c r="E57" s="557"/>
      <c r="F57" s="558"/>
      <c r="G57" s="560"/>
      <c r="H57" s="557"/>
      <c r="I57" s="558"/>
    </row>
    <row r="58" spans="1:11" ht="19.5" customHeight="1">
      <c r="A58" s="50" t="s">
        <v>146</v>
      </c>
      <c r="B58" s="47"/>
      <c r="C58" s="563" t="s">
        <v>198</v>
      </c>
      <c r="D58" s="562"/>
      <c r="E58" s="564" t="s">
        <v>222</v>
      </c>
      <c r="F58" s="562"/>
      <c r="G58" s="116">
        <v>15.4</v>
      </c>
      <c r="H58" s="48"/>
      <c r="I58" s="49"/>
    </row>
    <row r="59" spans="1:11" ht="19.5" customHeight="1">
      <c r="A59" s="50" t="s">
        <v>147</v>
      </c>
      <c r="B59" s="47"/>
      <c r="C59" s="561" t="s">
        <v>195</v>
      </c>
      <c r="D59" s="562"/>
      <c r="E59" s="564" t="s">
        <v>228</v>
      </c>
      <c r="F59" s="562"/>
      <c r="G59" s="122">
        <v>24.9</v>
      </c>
      <c r="H59" s="48"/>
      <c r="I59" s="49"/>
    </row>
    <row r="60" spans="1:11" ht="20.100000000000001" customHeight="1">
      <c r="A60" s="50" t="s">
        <v>148</v>
      </c>
      <c r="B60" s="47"/>
      <c r="C60" s="564" t="s">
        <v>203</v>
      </c>
      <c r="D60" s="565"/>
      <c r="E60" s="561" t="s">
        <v>229</v>
      </c>
      <c r="F60" s="562"/>
      <c r="G60" s="116">
        <v>76.599999999999994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Q16" sqref="Q16"/>
    </sheetView>
  </sheetViews>
  <sheetFormatPr defaultColWidth="4.75" defaultRowHeight="9.9499999999999993" customHeight="1"/>
  <cols>
    <col min="1" max="1" width="7.625" style="493" customWidth="1"/>
    <col min="2" max="10" width="6.125" style="493" customWidth="1"/>
    <col min="11" max="11" width="6.125" style="1" customWidth="1"/>
    <col min="12" max="13" width="6.125" style="493" customWidth="1"/>
    <col min="14" max="14" width="7.625" style="493" customWidth="1"/>
    <col min="15" max="15" width="7.5" style="493" customWidth="1"/>
    <col min="16" max="34" width="7.625" style="493" customWidth="1"/>
    <col min="35" max="41" width="9.625" style="493" customWidth="1"/>
    <col min="42" max="16384" width="4.75" style="493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89"/>
    </row>
    <row r="14" spans="1:19" ht="9.9499999999999993" customHeight="1">
      <c r="R14" s="225"/>
      <c r="S14" s="389"/>
    </row>
    <row r="15" spans="1:19" ht="9.9499999999999993" customHeight="1">
      <c r="R15" s="225"/>
      <c r="S15" s="389"/>
    </row>
    <row r="16" spans="1:19" ht="9.9499999999999993" customHeight="1">
      <c r="R16" s="225"/>
      <c r="S16" s="389"/>
    </row>
    <row r="17" spans="1:35" ht="9.9499999999999993" customHeight="1">
      <c r="R17" s="225"/>
      <c r="S17" s="389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7" t="s">
        <v>154</v>
      </c>
      <c r="O25" s="213" t="s">
        <v>153</v>
      </c>
      <c r="AI25" s="493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4">
        <v>64.2</v>
      </c>
      <c r="N26" s="425">
        <f>SUM(B26:M26)</f>
        <v>780.80000000000007</v>
      </c>
      <c r="O26" s="212">
        <v>95.8</v>
      </c>
    </row>
    <row r="27" spans="1:35" ht="9.9499999999999993" customHeight="1">
      <c r="A27" s="10" t="s">
        <v>196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4">
        <v>63.6</v>
      </c>
      <c r="N27" s="425">
        <f t="shared" ref="N27:N29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199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4">
        <v>65</v>
      </c>
      <c r="N28" s="425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205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4">
        <v>68.3</v>
      </c>
      <c r="N29" s="425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217</v>
      </c>
      <c r="B30" s="210">
        <v>62</v>
      </c>
      <c r="C30" s="210">
        <v>64.5</v>
      </c>
      <c r="D30" s="212">
        <v>73.8</v>
      </c>
      <c r="E30" s="210">
        <v>76.400000000000006</v>
      </c>
      <c r="F30" s="210">
        <v>79.2</v>
      </c>
      <c r="G30" s="210">
        <v>78.099999999999994</v>
      </c>
      <c r="H30" s="212">
        <v>77.5</v>
      </c>
      <c r="I30" s="210">
        <v>71.099999999999994</v>
      </c>
      <c r="J30" s="210"/>
      <c r="K30" s="210"/>
      <c r="L30" s="210"/>
      <c r="M30" s="424"/>
      <c r="N30" s="425"/>
      <c r="O30" s="212"/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7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2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196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2">
        <f t="shared" ref="N57:N59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199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2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205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2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217</v>
      </c>
      <c r="B60" s="210">
        <v>104.4</v>
      </c>
      <c r="C60" s="210">
        <v>104.4</v>
      </c>
      <c r="D60" s="210">
        <v>105.2</v>
      </c>
      <c r="E60" s="210">
        <v>107.2</v>
      </c>
      <c r="F60" s="210">
        <v>110.3</v>
      </c>
      <c r="G60" s="210">
        <v>111.5</v>
      </c>
      <c r="H60" s="210">
        <v>107.4</v>
      </c>
      <c r="I60" s="210">
        <v>107.8</v>
      </c>
      <c r="J60" s="211"/>
      <c r="K60" s="210"/>
      <c r="L60" s="210"/>
      <c r="M60" s="211"/>
      <c r="N60" s="292"/>
      <c r="O60" s="212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7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2">
        <f t="shared" ref="N86:N87" si="2">SUM(B86:M86)/12</f>
        <v>68.191666666666663</v>
      </c>
      <c r="O86" s="212">
        <v>105.3</v>
      </c>
      <c r="P86" s="56"/>
      <c r="Q86" s="299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196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2">
        <f t="shared" si="2"/>
        <v>66.466666666666669</v>
      </c>
      <c r="O87" s="212">
        <f t="shared" ref="O87:O88" si="3">SUM(N87/N86)*100</f>
        <v>97.470365391665652</v>
      </c>
      <c r="P87" s="56"/>
      <c r="Q87" s="299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199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2">
        <f>SUM(B88:M88)/12</f>
        <v>64.275000000000006</v>
      </c>
      <c r="O88" s="212">
        <f t="shared" si="3"/>
        <v>96.702607823470416</v>
      </c>
      <c r="P88" s="56"/>
      <c r="Q88" s="299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205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2">
        <f>SUM(B89:M89)/12</f>
        <v>61.633333333333333</v>
      </c>
      <c r="O89" s="212">
        <f>SUM(N89/N88)*100</f>
        <v>95.890055750032403</v>
      </c>
      <c r="P89" s="56"/>
      <c r="Q89" s="299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10">
        <v>59</v>
      </c>
      <c r="C90" s="210">
        <v>61.8</v>
      </c>
      <c r="D90" s="210">
        <v>70</v>
      </c>
      <c r="E90" s="210">
        <v>71.099999999999994</v>
      </c>
      <c r="F90" s="210">
        <v>71.400000000000006</v>
      </c>
      <c r="G90" s="210">
        <v>69.900000000000006</v>
      </c>
      <c r="H90" s="210">
        <v>72.599999999999994</v>
      </c>
      <c r="I90" s="210">
        <v>65.900000000000006</v>
      </c>
      <c r="J90" s="211"/>
      <c r="K90" s="210"/>
      <c r="L90" s="210"/>
      <c r="M90" s="211"/>
      <c r="N90" s="292"/>
      <c r="O90" s="212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J48" sqref="J4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6" t="s">
        <v>230</v>
      </c>
      <c r="B1" s="567"/>
      <c r="C1" s="567"/>
      <c r="D1" s="567"/>
      <c r="E1" s="567"/>
      <c r="F1" s="567"/>
      <c r="G1" s="567"/>
      <c r="M1" s="20"/>
      <c r="N1" s="467" t="s">
        <v>217</v>
      </c>
      <c r="O1" s="155"/>
      <c r="P1" s="58"/>
      <c r="Q1" s="390" t="s">
        <v>205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8" t="s">
        <v>0</v>
      </c>
      <c r="J3" s="307">
        <v>121484</v>
      </c>
      <c r="K3" s="276">
        <v>1</v>
      </c>
      <c r="L3" s="5">
        <f>SUM(H3)</f>
        <v>33</v>
      </c>
      <c r="M3" s="228" t="s">
        <v>0</v>
      </c>
      <c r="N3" s="17">
        <f>SUM(J3)</f>
        <v>121484</v>
      </c>
      <c r="O3" s="5">
        <f>SUM(H3)</f>
        <v>33</v>
      </c>
      <c r="P3" s="228" t="s">
        <v>0</v>
      </c>
      <c r="Q3" s="277">
        <v>108757</v>
      </c>
    </row>
    <row r="4" spans="1:19" ht="13.5" customHeight="1">
      <c r="H4" s="119">
        <v>26</v>
      </c>
      <c r="I4" s="228" t="s">
        <v>32</v>
      </c>
      <c r="J4" s="197">
        <v>106211</v>
      </c>
      <c r="K4" s="276">
        <v>2</v>
      </c>
      <c r="L4" s="5">
        <f t="shared" ref="L4:L12" si="0">SUM(H4)</f>
        <v>26</v>
      </c>
      <c r="M4" s="228" t="s">
        <v>32</v>
      </c>
      <c r="N4" s="17">
        <f t="shared" ref="N4:N12" si="1">SUM(J4)</f>
        <v>106211</v>
      </c>
      <c r="O4" s="5">
        <f t="shared" ref="O4:O12" si="2">SUM(H4)</f>
        <v>26</v>
      </c>
      <c r="P4" s="228" t="s">
        <v>32</v>
      </c>
      <c r="Q4" s="125">
        <v>93040</v>
      </c>
    </row>
    <row r="5" spans="1:19" ht="13.5" customHeight="1">
      <c r="H5" s="119">
        <v>16</v>
      </c>
      <c r="I5" s="228" t="s">
        <v>3</v>
      </c>
      <c r="J5" s="17">
        <v>59976</v>
      </c>
      <c r="K5" s="276">
        <v>3</v>
      </c>
      <c r="L5" s="5">
        <f t="shared" si="0"/>
        <v>16</v>
      </c>
      <c r="M5" s="228" t="s">
        <v>3</v>
      </c>
      <c r="N5" s="17">
        <f t="shared" si="1"/>
        <v>59976</v>
      </c>
      <c r="O5" s="5">
        <f t="shared" si="2"/>
        <v>16</v>
      </c>
      <c r="P5" s="228" t="s">
        <v>3</v>
      </c>
      <c r="Q5" s="125">
        <v>54404</v>
      </c>
      <c r="S5" s="58"/>
    </row>
    <row r="6" spans="1:19" ht="13.5" customHeight="1">
      <c r="H6" s="412">
        <v>40</v>
      </c>
      <c r="I6" s="229" t="s">
        <v>2</v>
      </c>
      <c r="J6" s="126">
        <v>55588</v>
      </c>
      <c r="K6" s="276">
        <v>4</v>
      </c>
      <c r="L6" s="5">
        <f t="shared" si="0"/>
        <v>40</v>
      </c>
      <c r="M6" s="229" t="s">
        <v>2</v>
      </c>
      <c r="N6" s="17">
        <f t="shared" si="1"/>
        <v>55588</v>
      </c>
      <c r="O6" s="5">
        <f t="shared" si="2"/>
        <v>40</v>
      </c>
      <c r="P6" s="229" t="s">
        <v>2</v>
      </c>
      <c r="Q6" s="125">
        <v>49698</v>
      </c>
    </row>
    <row r="7" spans="1:19" ht="13.5" customHeight="1">
      <c r="H7" s="119">
        <v>34</v>
      </c>
      <c r="I7" s="228" t="s">
        <v>1</v>
      </c>
      <c r="J7" s="307">
        <v>53660</v>
      </c>
      <c r="K7" s="276">
        <v>5</v>
      </c>
      <c r="L7" s="5">
        <f t="shared" si="0"/>
        <v>34</v>
      </c>
      <c r="M7" s="228" t="s">
        <v>1</v>
      </c>
      <c r="N7" s="17">
        <f t="shared" si="1"/>
        <v>53660</v>
      </c>
      <c r="O7" s="5">
        <f t="shared" si="2"/>
        <v>34</v>
      </c>
      <c r="P7" s="228" t="s">
        <v>1</v>
      </c>
      <c r="Q7" s="125">
        <v>37136</v>
      </c>
    </row>
    <row r="8" spans="1:19" ht="13.5" customHeight="1">
      <c r="G8" s="1"/>
      <c r="H8" s="119">
        <v>13</v>
      </c>
      <c r="I8" s="228" t="s">
        <v>7</v>
      </c>
      <c r="J8" s="17">
        <v>44865</v>
      </c>
      <c r="K8" s="276">
        <v>6</v>
      </c>
      <c r="L8" s="5">
        <f t="shared" si="0"/>
        <v>13</v>
      </c>
      <c r="M8" s="228" t="s">
        <v>7</v>
      </c>
      <c r="N8" s="17">
        <f t="shared" si="1"/>
        <v>44865</v>
      </c>
      <c r="O8" s="5">
        <f t="shared" si="2"/>
        <v>13</v>
      </c>
      <c r="P8" s="228" t="s">
        <v>7</v>
      </c>
      <c r="Q8" s="125">
        <v>31455</v>
      </c>
    </row>
    <row r="9" spans="1:19" ht="13.5" customHeight="1">
      <c r="H9" s="198">
        <v>36</v>
      </c>
      <c r="I9" s="231" t="s">
        <v>5</v>
      </c>
      <c r="J9" s="17">
        <v>35980</v>
      </c>
      <c r="K9" s="276">
        <v>7</v>
      </c>
      <c r="L9" s="5">
        <f t="shared" si="0"/>
        <v>36</v>
      </c>
      <c r="M9" s="231" t="s">
        <v>5</v>
      </c>
      <c r="N9" s="17">
        <f t="shared" si="1"/>
        <v>35980</v>
      </c>
      <c r="O9" s="5">
        <f t="shared" si="2"/>
        <v>36</v>
      </c>
      <c r="P9" s="231" t="s">
        <v>5</v>
      </c>
      <c r="Q9" s="125">
        <v>26866</v>
      </c>
    </row>
    <row r="10" spans="1:19" ht="13.5" customHeight="1">
      <c r="G10" s="21"/>
      <c r="H10" s="119">
        <v>17</v>
      </c>
      <c r="I10" s="228" t="s">
        <v>23</v>
      </c>
      <c r="J10" s="17">
        <v>31020</v>
      </c>
      <c r="K10" s="276">
        <v>8</v>
      </c>
      <c r="L10" s="5">
        <f t="shared" si="0"/>
        <v>17</v>
      </c>
      <c r="M10" s="228" t="s">
        <v>23</v>
      </c>
      <c r="N10" s="17">
        <f t="shared" si="1"/>
        <v>31020</v>
      </c>
      <c r="O10" s="5">
        <f t="shared" si="2"/>
        <v>17</v>
      </c>
      <c r="P10" s="228" t="s">
        <v>23</v>
      </c>
      <c r="Q10" s="125">
        <v>19195</v>
      </c>
    </row>
    <row r="11" spans="1:19" ht="13.5" customHeight="1">
      <c r="H11" s="198">
        <v>38</v>
      </c>
      <c r="I11" s="231" t="s">
        <v>40</v>
      </c>
      <c r="J11" s="17">
        <v>30995</v>
      </c>
      <c r="K11" s="276">
        <v>9</v>
      </c>
      <c r="L11" s="5">
        <f t="shared" si="0"/>
        <v>38</v>
      </c>
      <c r="M11" s="231" t="s">
        <v>40</v>
      </c>
      <c r="N11" s="17">
        <f t="shared" si="1"/>
        <v>30995</v>
      </c>
      <c r="O11" s="5">
        <f t="shared" si="2"/>
        <v>38</v>
      </c>
      <c r="P11" s="231" t="s">
        <v>40</v>
      </c>
      <c r="Q11" s="125">
        <v>28751</v>
      </c>
    </row>
    <row r="12" spans="1:19" ht="13.5" customHeight="1" thickBot="1">
      <c r="H12" s="381">
        <v>25</v>
      </c>
      <c r="I12" s="473" t="s">
        <v>31</v>
      </c>
      <c r="J12" s="533">
        <v>27725</v>
      </c>
      <c r="K12" s="275">
        <v>10</v>
      </c>
      <c r="L12" s="5">
        <f t="shared" si="0"/>
        <v>25</v>
      </c>
      <c r="M12" s="473" t="s">
        <v>31</v>
      </c>
      <c r="N12" s="162">
        <f t="shared" si="1"/>
        <v>27725</v>
      </c>
      <c r="O12" s="18">
        <f t="shared" si="2"/>
        <v>25</v>
      </c>
      <c r="P12" s="473" t="s">
        <v>31</v>
      </c>
      <c r="Q12" s="278">
        <v>25764</v>
      </c>
    </row>
    <row r="13" spans="1:19" ht="13.5" customHeight="1" thickTop="1" thickBot="1">
      <c r="H13" s="170">
        <v>24</v>
      </c>
      <c r="I13" s="250" t="s">
        <v>30</v>
      </c>
      <c r="J13" s="534">
        <v>27028</v>
      </c>
      <c r="K13" s="147"/>
      <c r="L13" s="113"/>
      <c r="M13" s="232"/>
      <c r="N13" s="476">
        <f>SUM(J43)</f>
        <v>711426</v>
      </c>
      <c r="O13" s="5"/>
      <c r="P13" s="380" t="s">
        <v>189</v>
      </c>
      <c r="Q13" s="280">
        <v>626728</v>
      </c>
    </row>
    <row r="14" spans="1:19" ht="13.5" customHeight="1">
      <c r="B14" s="24"/>
      <c r="H14" s="119">
        <v>3</v>
      </c>
      <c r="I14" s="228" t="s">
        <v>12</v>
      </c>
      <c r="J14" s="17">
        <v>18123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8" t="s">
        <v>129</v>
      </c>
      <c r="J15" s="17">
        <v>15220</v>
      </c>
      <c r="K15" s="147"/>
      <c r="L15" s="31"/>
      <c r="M15" s="1" t="s">
        <v>218</v>
      </c>
      <c r="N15" s="19"/>
      <c r="O15"/>
      <c r="P15" s="467" t="s">
        <v>219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</v>
      </c>
      <c r="I16" s="228" t="s">
        <v>6</v>
      </c>
      <c r="J16" s="17">
        <v>15023</v>
      </c>
      <c r="K16" s="147"/>
      <c r="L16" s="5">
        <f>SUM(L3)</f>
        <v>33</v>
      </c>
      <c r="M16" s="17">
        <f>SUM(N3)</f>
        <v>121484</v>
      </c>
      <c r="N16" s="228" t="s">
        <v>0</v>
      </c>
      <c r="O16" s="5">
        <f>SUM(O3)</f>
        <v>33</v>
      </c>
      <c r="P16" s="17">
        <f>SUM(M16)</f>
        <v>121484</v>
      </c>
      <c r="Q16" s="385">
        <v>136203</v>
      </c>
      <c r="R16" s="114"/>
    </row>
    <row r="17" spans="2:20" ht="13.5" customHeight="1">
      <c r="B17" s="1"/>
      <c r="C17" s="19"/>
      <c r="D17" s="1"/>
      <c r="E17" s="22"/>
      <c r="F17" s="1"/>
      <c r="H17" s="119">
        <v>14</v>
      </c>
      <c r="I17" s="228" t="s">
        <v>21</v>
      </c>
      <c r="J17" s="197">
        <v>8357</v>
      </c>
      <c r="K17" s="147"/>
      <c r="L17" s="5">
        <f t="shared" ref="L17:L25" si="3">SUM(L4)</f>
        <v>26</v>
      </c>
      <c r="M17" s="17">
        <f t="shared" ref="M17:M25" si="4">SUM(N4)</f>
        <v>106211</v>
      </c>
      <c r="N17" s="228" t="s">
        <v>32</v>
      </c>
      <c r="O17" s="5">
        <f t="shared" ref="O17:O25" si="5">SUM(O4)</f>
        <v>26</v>
      </c>
      <c r="P17" s="17">
        <f t="shared" ref="P17:P25" si="6">SUM(M17)</f>
        <v>106211</v>
      </c>
      <c r="Q17" s="386">
        <v>110173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9</v>
      </c>
      <c r="I18" s="468" t="s">
        <v>214</v>
      </c>
      <c r="J18" s="197">
        <v>8286</v>
      </c>
      <c r="K18" s="147"/>
      <c r="L18" s="5">
        <f t="shared" si="3"/>
        <v>16</v>
      </c>
      <c r="M18" s="17">
        <f t="shared" si="4"/>
        <v>59976</v>
      </c>
      <c r="N18" s="228" t="s">
        <v>3</v>
      </c>
      <c r="O18" s="5">
        <f t="shared" si="5"/>
        <v>16</v>
      </c>
      <c r="P18" s="17">
        <f t="shared" si="6"/>
        <v>59976</v>
      </c>
      <c r="Q18" s="386">
        <v>86341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7"/>
      <c r="H19" s="119">
        <v>15</v>
      </c>
      <c r="I19" s="228" t="s">
        <v>22</v>
      </c>
      <c r="J19" s="17">
        <v>7946</v>
      </c>
      <c r="L19" s="5">
        <f t="shared" si="3"/>
        <v>40</v>
      </c>
      <c r="M19" s="17">
        <f t="shared" si="4"/>
        <v>55588</v>
      </c>
      <c r="N19" s="229" t="s">
        <v>2</v>
      </c>
      <c r="O19" s="5">
        <f t="shared" si="5"/>
        <v>40</v>
      </c>
      <c r="P19" s="17">
        <f t="shared" si="6"/>
        <v>55588</v>
      </c>
      <c r="Q19" s="386">
        <v>68883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37</v>
      </c>
      <c r="I20" s="228" t="s">
        <v>39</v>
      </c>
      <c r="J20" s="17">
        <v>7247</v>
      </c>
      <c r="L20" s="5">
        <f t="shared" si="3"/>
        <v>34</v>
      </c>
      <c r="M20" s="17">
        <f t="shared" si="4"/>
        <v>53660</v>
      </c>
      <c r="N20" s="228" t="s">
        <v>1</v>
      </c>
      <c r="O20" s="5">
        <f t="shared" si="5"/>
        <v>34</v>
      </c>
      <c r="P20" s="17">
        <f t="shared" si="6"/>
        <v>53660</v>
      </c>
      <c r="Q20" s="386">
        <v>44612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11</v>
      </c>
      <c r="I21" s="228" t="s">
        <v>19</v>
      </c>
      <c r="J21" s="17">
        <v>6111</v>
      </c>
      <c r="L21" s="5">
        <f t="shared" si="3"/>
        <v>13</v>
      </c>
      <c r="M21" s="17">
        <f t="shared" si="4"/>
        <v>44865</v>
      </c>
      <c r="N21" s="228" t="s">
        <v>7</v>
      </c>
      <c r="O21" s="5">
        <f t="shared" si="5"/>
        <v>13</v>
      </c>
      <c r="P21" s="17">
        <f t="shared" si="6"/>
        <v>44865</v>
      </c>
      <c r="Q21" s="386">
        <v>40264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</v>
      </c>
      <c r="I22" s="228" t="s">
        <v>4</v>
      </c>
      <c r="J22" s="17">
        <v>4480</v>
      </c>
      <c r="K22" s="19"/>
      <c r="L22" s="5">
        <f t="shared" si="3"/>
        <v>36</v>
      </c>
      <c r="M22" s="17">
        <f t="shared" si="4"/>
        <v>35980</v>
      </c>
      <c r="N22" s="231" t="s">
        <v>5</v>
      </c>
      <c r="O22" s="5">
        <f t="shared" si="5"/>
        <v>36</v>
      </c>
      <c r="P22" s="17">
        <f t="shared" si="6"/>
        <v>35980</v>
      </c>
      <c r="Q22" s="386">
        <v>35807</v>
      </c>
      <c r="R22" s="114"/>
    </row>
    <row r="23" spans="2:20" ht="13.5" customHeight="1">
      <c r="B23" s="23"/>
      <c r="C23" s="19"/>
      <c r="D23" s="1"/>
      <c r="E23" s="22"/>
      <c r="F23" s="1"/>
      <c r="H23" s="119">
        <v>21</v>
      </c>
      <c r="I23" s="468" t="s">
        <v>201</v>
      </c>
      <c r="J23" s="17">
        <v>4433</v>
      </c>
      <c r="K23" s="19"/>
      <c r="L23" s="5">
        <f t="shared" si="3"/>
        <v>17</v>
      </c>
      <c r="M23" s="17">
        <f t="shared" si="4"/>
        <v>31020</v>
      </c>
      <c r="N23" s="228" t="s">
        <v>23</v>
      </c>
      <c r="O23" s="5">
        <f t="shared" si="5"/>
        <v>17</v>
      </c>
      <c r="P23" s="17">
        <f t="shared" si="6"/>
        <v>31020</v>
      </c>
      <c r="Q23" s="386">
        <v>35259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8" t="s">
        <v>35</v>
      </c>
      <c r="J24" s="17">
        <v>3607</v>
      </c>
      <c r="K24" s="19"/>
      <c r="L24" s="5">
        <f t="shared" si="3"/>
        <v>38</v>
      </c>
      <c r="M24" s="17">
        <f t="shared" si="4"/>
        <v>30995</v>
      </c>
      <c r="N24" s="231" t="s">
        <v>40</v>
      </c>
      <c r="O24" s="5">
        <f t="shared" si="5"/>
        <v>38</v>
      </c>
      <c r="P24" s="17">
        <f t="shared" si="6"/>
        <v>30995</v>
      </c>
      <c r="Q24" s="386">
        <v>33898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22</v>
      </c>
      <c r="I25" s="228" t="s">
        <v>28</v>
      </c>
      <c r="J25" s="17">
        <v>2987</v>
      </c>
      <c r="K25" s="19"/>
      <c r="L25" s="18">
        <f t="shared" si="3"/>
        <v>25</v>
      </c>
      <c r="M25" s="162">
        <f t="shared" si="4"/>
        <v>27725</v>
      </c>
      <c r="N25" s="473" t="s">
        <v>31</v>
      </c>
      <c r="O25" s="18">
        <f t="shared" si="5"/>
        <v>25</v>
      </c>
      <c r="P25" s="162">
        <f t="shared" si="6"/>
        <v>27725</v>
      </c>
      <c r="Q25" s="387">
        <v>24440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39</v>
      </c>
      <c r="I26" s="228" t="s">
        <v>41</v>
      </c>
      <c r="J26" s="17">
        <v>2739</v>
      </c>
      <c r="K26" s="19"/>
      <c r="L26" s="163"/>
      <c r="M26" s="230">
        <f>SUM(J43-(M16+M17+M18+M19+M20+M21+M22+M23+M24+M25))</f>
        <v>143922</v>
      </c>
      <c r="N26" s="308" t="s">
        <v>47</v>
      </c>
      <c r="O26" s="164"/>
      <c r="P26" s="230">
        <f>SUM(M26)</f>
        <v>143922</v>
      </c>
      <c r="Q26" s="230"/>
      <c r="R26" s="251">
        <v>774558</v>
      </c>
      <c r="T26" s="33"/>
    </row>
    <row r="27" spans="2:20" ht="13.5" customHeight="1">
      <c r="H27" s="119">
        <v>18</v>
      </c>
      <c r="I27" s="228" t="s">
        <v>24</v>
      </c>
      <c r="J27" s="17">
        <v>2311</v>
      </c>
      <c r="K27" s="19"/>
      <c r="M27" s="58" t="s">
        <v>206</v>
      </c>
      <c r="N27" s="58"/>
      <c r="O27" s="155"/>
      <c r="P27" s="156" t="s">
        <v>207</v>
      </c>
    </row>
    <row r="28" spans="2:20" ht="13.5" customHeight="1">
      <c r="H28" s="119">
        <v>27</v>
      </c>
      <c r="I28" s="228" t="s">
        <v>33</v>
      </c>
      <c r="J28" s="307">
        <v>1977</v>
      </c>
      <c r="K28" s="19"/>
      <c r="M28" s="125">
        <f t="shared" ref="M28:M37" si="7">SUM(Q3)</f>
        <v>108757</v>
      </c>
      <c r="N28" s="228" t="s">
        <v>0</v>
      </c>
      <c r="O28" s="5">
        <f>SUM(L3)</f>
        <v>33</v>
      </c>
      <c r="P28" s="125">
        <f t="shared" ref="P28:P37" si="8">SUM(Q3)</f>
        <v>108757</v>
      </c>
    </row>
    <row r="29" spans="2:20" ht="13.5" customHeight="1">
      <c r="H29" s="119">
        <v>12</v>
      </c>
      <c r="I29" s="228" t="s">
        <v>20</v>
      </c>
      <c r="J29" s="307">
        <v>1798</v>
      </c>
      <c r="K29" s="19"/>
      <c r="M29" s="125">
        <f t="shared" si="7"/>
        <v>93040</v>
      </c>
      <c r="N29" s="228" t="s">
        <v>32</v>
      </c>
      <c r="O29" s="5">
        <f t="shared" ref="O29:O37" si="9">SUM(L4)</f>
        <v>26</v>
      </c>
      <c r="P29" s="125">
        <f t="shared" si="8"/>
        <v>93040</v>
      </c>
    </row>
    <row r="30" spans="2:20" ht="13.5" customHeight="1">
      <c r="H30" s="119">
        <v>35</v>
      </c>
      <c r="I30" s="228" t="s">
        <v>38</v>
      </c>
      <c r="J30" s="307">
        <v>1664</v>
      </c>
      <c r="K30" s="19"/>
      <c r="M30" s="125">
        <f t="shared" si="7"/>
        <v>54404</v>
      </c>
      <c r="N30" s="228" t="s">
        <v>3</v>
      </c>
      <c r="O30" s="5">
        <f t="shared" si="9"/>
        <v>16</v>
      </c>
      <c r="P30" s="125">
        <f t="shared" si="8"/>
        <v>54404</v>
      </c>
    </row>
    <row r="31" spans="2:20" ht="13.5" customHeight="1">
      <c r="H31" s="119">
        <v>29</v>
      </c>
      <c r="I31" s="228" t="s">
        <v>118</v>
      </c>
      <c r="J31" s="17">
        <v>1302</v>
      </c>
      <c r="K31" s="19"/>
      <c r="M31" s="125">
        <f t="shared" si="7"/>
        <v>49698</v>
      </c>
      <c r="N31" s="229" t="s">
        <v>2</v>
      </c>
      <c r="O31" s="5">
        <f t="shared" si="9"/>
        <v>40</v>
      </c>
      <c r="P31" s="125">
        <f t="shared" si="8"/>
        <v>49698</v>
      </c>
    </row>
    <row r="32" spans="2:20" ht="13.5" customHeight="1">
      <c r="H32" s="119">
        <v>4</v>
      </c>
      <c r="I32" s="228" t="s">
        <v>13</v>
      </c>
      <c r="J32" s="17">
        <v>761</v>
      </c>
      <c r="K32" s="19"/>
      <c r="M32" s="125">
        <f t="shared" si="7"/>
        <v>37136</v>
      </c>
      <c r="N32" s="228" t="s">
        <v>1</v>
      </c>
      <c r="O32" s="5">
        <f t="shared" si="9"/>
        <v>34</v>
      </c>
      <c r="P32" s="125">
        <f t="shared" si="8"/>
        <v>37136</v>
      </c>
      <c r="S32" s="14"/>
    </row>
    <row r="33" spans="7:21" ht="13.5" customHeight="1">
      <c r="H33" s="119">
        <v>10</v>
      </c>
      <c r="I33" s="228" t="s">
        <v>18</v>
      </c>
      <c r="J33" s="17">
        <v>668</v>
      </c>
      <c r="K33" s="19"/>
      <c r="M33" s="125">
        <f t="shared" si="7"/>
        <v>31455</v>
      </c>
      <c r="N33" s="228" t="s">
        <v>7</v>
      </c>
      <c r="O33" s="5">
        <f t="shared" si="9"/>
        <v>13</v>
      </c>
      <c r="P33" s="125">
        <f t="shared" si="8"/>
        <v>31455</v>
      </c>
      <c r="S33" s="33"/>
      <c r="T33" s="33"/>
    </row>
    <row r="34" spans="7:21" ht="13.5" customHeight="1">
      <c r="H34" s="119">
        <v>6</v>
      </c>
      <c r="I34" s="228" t="s">
        <v>15</v>
      </c>
      <c r="J34" s="17">
        <v>470</v>
      </c>
      <c r="K34" s="19"/>
      <c r="M34" s="125">
        <f t="shared" si="7"/>
        <v>26866</v>
      </c>
      <c r="N34" s="231" t="s">
        <v>5</v>
      </c>
      <c r="O34" s="5">
        <f t="shared" si="9"/>
        <v>36</v>
      </c>
      <c r="P34" s="125">
        <f t="shared" si="8"/>
        <v>26866</v>
      </c>
      <c r="S34" s="33"/>
      <c r="T34" s="33"/>
    </row>
    <row r="35" spans="7:21" ht="13.5" customHeight="1">
      <c r="H35" s="119">
        <v>32</v>
      </c>
      <c r="I35" s="228" t="s">
        <v>37</v>
      </c>
      <c r="J35" s="197">
        <v>424</v>
      </c>
      <c r="K35" s="19"/>
      <c r="M35" s="125">
        <f t="shared" si="7"/>
        <v>19195</v>
      </c>
      <c r="N35" s="228" t="s">
        <v>23</v>
      </c>
      <c r="O35" s="5">
        <f t="shared" si="9"/>
        <v>17</v>
      </c>
      <c r="P35" s="125">
        <f t="shared" si="8"/>
        <v>19195</v>
      </c>
      <c r="S35" s="33"/>
    </row>
    <row r="36" spans="7:21" ht="13.5" customHeight="1">
      <c r="H36" s="119">
        <v>23</v>
      </c>
      <c r="I36" s="228" t="s">
        <v>29</v>
      </c>
      <c r="J36" s="17">
        <v>401</v>
      </c>
      <c r="K36" s="19"/>
      <c r="M36" s="125">
        <f t="shared" si="7"/>
        <v>28751</v>
      </c>
      <c r="N36" s="231" t="s">
        <v>40</v>
      </c>
      <c r="O36" s="5">
        <f t="shared" si="9"/>
        <v>38</v>
      </c>
      <c r="P36" s="125">
        <f t="shared" si="8"/>
        <v>28751</v>
      </c>
      <c r="S36" s="33"/>
    </row>
    <row r="37" spans="7:21" ht="13.5" customHeight="1" thickBot="1">
      <c r="H37" s="119">
        <v>19</v>
      </c>
      <c r="I37" s="228" t="s">
        <v>25</v>
      </c>
      <c r="J37" s="17">
        <v>255</v>
      </c>
      <c r="K37" s="19"/>
      <c r="M37" s="161">
        <f t="shared" si="7"/>
        <v>25764</v>
      </c>
      <c r="N37" s="473" t="s">
        <v>31</v>
      </c>
      <c r="O37" s="18">
        <f t="shared" si="9"/>
        <v>25</v>
      </c>
      <c r="P37" s="161">
        <f t="shared" si="8"/>
        <v>25764</v>
      </c>
      <c r="S37" s="33"/>
    </row>
    <row r="38" spans="7:21" ht="13.5" customHeight="1" thickTop="1">
      <c r="G38" s="517"/>
      <c r="H38" s="119">
        <v>28</v>
      </c>
      <c r="I38" s="228" t="s">
        <v>34</v>
      </c>
      <c r="J38" s="17">
        <v>149</v>
      </c>
      <c r="K38" s="19"/>
      <c r="M38" s="484">
        <f>SUM(Q13-(Q3+Q4+Q5+Q6+Q7+Q8+Q9+Q10+Q11+Q12))</f>
        <v>151662</v>
      </c>
      <c r="N38" s="485" t="s">
        <v>210</v>
      </c>
      <c r="O38" s="486"/>
      <c r="P38" s="487">
        <f>SUM(M38)</f>
        <v>151662</v>
      </c>
      <c r="U38" s="33"/>
    </row>
    <row r="39" spans="7:21" ht="13.5" customHeight="1">
      <c r="H39" s="119">
        <v>20</v>
      </c>
      <c r="I39" s="228" t="s">
        <v>26</v>
      </c>
      <c r="J39" s="307">
        <v>124</v>
      </c>
      <c r="K39" s="19"/>
      <c r="P39" s="33"/>
    </row>
    <row r="40" spans="7:21" ht="13.5" customHeight="1">
      <c r="H40" s="119">
        <v>5</v>
      </c>
      <c r="I40" s="228" t="s">
        <v>14</v>
      </c>
      <c r="J40" s="17">
        <v>31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07" t="s">
        <v>112</v>
      </c>
      <c r="J43" s="408">
        <f>SUM(J3:J42)</f>
        <v>711426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217</v>
      </c>
      <c r="D52" s="12" t="s">
        <v>205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0</v>
      </c>
      <c r="C53" s="17">
        <f t="shared" ref="C53:C62" si="10">SUM(J3)</f>
        <v>121484</v>
      </c>
      <c r="D53" s="126">
        <f t="shared" ref="D53:D63" si="11">SUM(Q3)</f>
        <v>108757</v>
      </c>
      <c r="E53" s="123">
        <f t="shared" ref="E53:E62" si="12">SUM(P16/Q16*100)</f>
        <v>89.193336416965849</v>
      </c>
      <c r="F53" s="25">
        <f t="shared" ref="F53:F63" si="13">SUM(C53/D53*100)</f>
        <v>111.70223525842016</v>
      </c>
      <c r="G53" s="26"/>
      <c r="I53" s="227"/>
    </row>
    <row r="54" spans="1:16" ht="13.5" customHeight="1">
      <c r="A54" s="13">
        <v>2</v>
      </c>
      <c r="B54" s="228" t="s">
        <v>32</v>
      </c>
      <c r="C54" s="17">
        <f t="shared" si="10"/>
        <v>106211</v>
      </c>
      <c r="D54" s="126">
        <f t="shared" si="11"/>
        <v>93040</v>
      </c>
      <c r="E54" s="123">
        <f t="shared" si="12"/>
        <v>96.403837600864094</v>
      </c>
      <c r="F54" s="25">
        <f t="shared" si="13"/>
        <v>114.15627687016337</v>
      </c>
      <c r="G54" s="26"/>
      <c r="I54" s="227"/>
    </row>
    <row r="55" spans="1:16" ht="13.5" customHeight="1">
      <c r="A55" s="13">
        <v>3</v>
      </c>
      <c r="B55" s="228" t="s">
        <v>3</v>
      </c>
      <c r="C55" s="17">
        <f t="shared" si="10"/>
        <v>59976</v>
      </c>
      <c r="D55" s="126">
        <f t="shared" si="11"/>
        <v>54404</v>
      </c>
      <c r="E55" s="123">
        <f t="shared" si="12"/>
        <v>69.464101643483403</v>
      </c>
      <c r="F55" s="25">
        <f t="shared" si="13"/>
        <v>110.24189397838393</v>
      </c>
      <c r="G55" s="26"/>
      <c r="I55" s="227"/>
    </row>
    <row r="56" spans="1:16" ht="13.5" customHeight="1">
      <c r="A56" s="13">
        <v>4</v>
      </c>
      <c r="B56" s="229" t="s">
        <v>2</v>
      </c>
      <c r="C56" s="17">
        <f t="shared" si="10"/>
        <v>55588</v>
      </c>
      <c r="D56" s="126">
        <f t="shared" si="11"/>
        <v>49698</v>
      </c>
      <c r="E56" s="123">
        <f t="shared" si="12"/>
        <v>80.69915654080107</v>
      </c>
      <c r="F56" s="25">
        <f t="shared" si="13"/>
        <v>111.85158356473097</v>
      </c>
      <c r="G56" s="26"/>
      <c r="I56" s="227"/>
    </row>
    <row r="57" spans="1:16" ht="13.5" customHeight="1">
      <c r="A57" s="13">
        <v>5</v>
      </c>
      <c r="B57" s="228" t="s">
        <v>1</v>
      </c>
      <c r="C57" s="17">
        <f t="shared" si="10"/>
        <v>53660</v>
      </c>
      <c r="D57" s="126">
        <f t="shared" si="11"/>
        <v>37136</v>
      </c>
      <c r="E57" s="123">
        <f t="shared" si="12"/>
        <v>120.28153859947996</v>
      </c>
      <c r="F57" s="25">
        <f t="shared" si="13"/>
        <v>144.49590693666522</v>
      </c>
      <c r="G57" s="26"/>
      <c r="I57" s="227"/>
      <c r="P57" s="33"/>
    </row>
    <row r="58" spans="1:16" ht="13.5" customHeight="1">
      <c r="A58" s="13">
        <v>6</v>
      </c>
      <c r="B58" s="228" t="s">
        <v>7</v>
      </c>
      <c r="C58" s="17">
        <f t="shared" si="10"/>
        <v>44865</v>
      </c>
      <c r="D58" s="126">
        <f t="shared" si="11"/>
        <v>31455</v>
      </c>
      <c r="E58" s="123">
        <f t="shared" si="12"/>
        <v>111.42708126365986</v>
      </c>
      <c r="F58" s="25">
        <f t="shared" si="13"/>
        <v>142.63233190271819</v>
      </c>
      <c r="G58" s="26"/>
    </row>
    <row r="59" spans="1:16" ht="13.5" customHeight="1">
      <c r="A59" s="13">
        <v>7</v>
      </c>
      <c r="B59" s="231" t="s">
        <v>5</v>
      </c>
      <c r="C59" s="17">
        <f t="shared" si="10"/>
        <v>35980</v>
      </c>
      <c r="D59" s="126">
        <f t="shared" si="11"/>
        <v>26866</v>
      </c>
      <c r="E59" s="123">
        <f t="shared" si="12"/>
        <v>100.4831457536236</v>
      </c>
      <c r="F59" s="25">
        <f t="shared" si="13"/>
        <v>133.92391870766025</v>
      </c>
      <c r="G59" s="26"/>
    </row>
    <row r="60" spans="1:16" ht="13.5" customHeight="1">
      <c r="A60" s="13">
        <v>8</v>
      </c>
      <c r="B60" s="228" t="s">
        <v>23</v>
      </c>
      <c r="C60" s="17">
        <f t="shared" si="10"/>
        <v>31020</v>
      </c>
      <c r="D60" s="126">
        <f t="shared" si="11"/>
        <v>19195</v>
      </c>
      <c r="E60" s="123">
        <f t="shared" si="12"/>
        <v>87.977537649961718</v>
      </c>
      <c r="F60" s="25">
        <f t="shared" si="13"/>
        <v>161.60458452722065</v>
      </c>
      <c r="G60" s="26"/>
    </row>
    <row r="61" spans="1:16" ht="13.5" customHeight="1">
      <c r="A61" s="13">
        <v>9</v>
      </c>
      <c r="B61" s="231" t="s">
        <v>40</v>
      </c>
      <c r="C61" s="17">
        <f t="shared" si="10"/>
        <v>30995</v>
      </c>
      <c r="D61" s="126">
        <f t="shared" si="11"/>
        <v>28751</v>
      </c>
      <c r="E61" s="123">
        <f t="shared" si="12"/>
        <v>91.436072924656315</v>
      </c>
      <c r="F61" s="25">
        <f t="shared" si="13"/>
        <v>107.80494591492469</v>
      </c>
      <c r="G61" s="26"/>
    </row>
    <row r="62" spans="1:16" ht="13.5" customHeight="1" thickBot="1">
      <c r="A62" s="183">
        <v>10</v>
      </c>
      <c r="B62" s="473" t="s">
        <v>31</v>
      </c>
      <c r="C62" s="162">
        <f t="shared" si="10"/>
        <v>27725</v>
      </c>
      <c r="D62" s="184">
        <f t="shared" si="11"/>
        <v>25764</v>
      </c>
      <c r="E62" s="185">
        <f t="shared" si="12"/>
        <v>113.44108019639934</v>
      </c>
      <c r="F62" s="186">
        <f t="shared" si="13"/>
        <v>107.61139574600219</v>
      </c>
      <c r="G62" s="187"/>
    </row>
    <row r="63" spans="1:16" ht="13.5" customHeight="1" thickTop="1">
      <c r="A63" s="163"/>
      <c r="B63" s="188" t="s">
        <v>83</v>
      </c>
      <c r="C63" s="189">
        <f>SUM(J43)</f>
        <v>711426</v>
      </c>
      <c r="D63" s="189">
        <f t="shared" si="11"/>
        <v>626728</v>
      </c>
      <c r="E63" s="190">
        <f>SUM(C63/R26*100)</f>
        <v>91.849286948169151</v>
      </c>
      <c r="F63" s="191">
        <f t="shared" si="13"/>
        <v>113.51431562017333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43" sqref="L43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0" t="s">
        <v>217</v>
      </c>
      <c r="I2" s="119"/>
      <c r="J2" s="262" t="s">
        <v>126</v>
      </c>
      <c r="K2" s="5"/>
      <c r="L2" s="416" t="s">
        <v>205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2" t="s">
        <v>123</v>
      </c>
      <c r="I3" s="119"/>
      <c r="J3" s="206" t="s">
        <v>124</v>
      </c>
      <c r="K3" s="5"/>
      <c r="L3" s="416" t="s">
        <v>123</v>
      </c>
      <c r="M3" s="1"/>
      <c r="N3" s="129"/>
      <c r="O3" s="129"/>
      <c r="S3" s="31"/>
      <c r="T3" s="31"/>
      <c r="U3" s="31"/>
    </row>
    <row r="4" spans="8:30">
      <c r="H4" s="128">
        <v>32663</v>
      </c>
      <c r="I4" s="119">
        <v>33</v>
      </c>
      <c r="J4" s="228" t="s">
        <v>0</v>
      </c>
      <c r="K4" s="165">
        <f>SUM(I4)</f>
        <v>33</v>
      </c>
      <c r="L4" s="433">
        <v>33268</v>
      </c>
      <c r="M4" s="54"/>
      <c r="N4" s="130"/>
      <c r="O4" s="130"/>
      <c r="S4" s="31"/>
      <c r="T4" s="31"/>
      <c r="U4" s="31"/>
    </row>
    <row r="5" spans="8:30">
      <c r="H5" s="127">
        <v>17607</v>
      </c>
      <c r="I5" s="119">
        <v>26</v>
      </c>
      <c r="J5" s="228" t="s">
        <v>32</v>
      </c>
      <c r="K5" s="165">
        <f t="shared" ref="K5:K13" si="0">SUM(I5)</f>
        <v>26</v>
      </c>
      <c r="L5" s="434">
        <v>16450</v>
      </c>
      <c r="M5" s="54"/>
      <c r="N5" s="130"/>
      <c r="O5" s="130"/>
      <c r="S5" s="31"/>
      <c r="T5" s="31"/>
      <c r="U5" s="31"/>
    </row>
    <row r="6" spans="8:30">
      <c r="H6" s="127">
        <v>4633</v>
      </c>
      <c r="I6" s="119">
        <v>14</v>
      </c>
      <c r="J6" s="228" t="s">
        <v>21</v>
      </c>
      <c r="K6" s="165">
        <f t="shared" si="0"/>
        <v>14</v>
      </c>
      <c r="L6" s="434">
        <v>4440</v>
      </c>
      <c r="M6" s="54"/>
      <c r="N6" s="261"/>
      <c r="O6" s="130"/>
      <c r="S6" s="31"/>
      <c r="T6" s="31"/>
      <c r="U6" s="31"/>
    </row>
    <row r="7" spans="8:30">
      <c r="H7" s="272">
        <v>4538</v>
      </c>
      <c r="I7" s="119">
        <v>38</v>
      </c>
      <c r="J7" s="228" t="s">
        <v>40</v>
      </c>
      <c r="K7" s="165">
        <f t="shared" si="0"/>
        <v>38</v>
      </c>
      <c r="L7" s="434">
        <v>6255</v>
      </c>
      <c r="M7" s="54"/>
      <c r="N7" s="130"/>
      <c r="O7" s="130"/>
      <c r="S7" s="31"/>
      <c r="T7" s="31"/>
      <c r="U7" s="31"/>
    </row>
    <row r="8" spans="8:30">
      <c r="H8" s="53">
        <v>2739</v>
      </c>
      <c r="I8" s="119">
        <v>36</v>
      </c>
      <c r="J8" s="228" t="s">
        <v>5</v>
      </c>
      <c r="K8" s="165">
        <f t="shared" si="0"/>
        <v>36</v>
      </c>
      <c r="L8" s="434">
        <v>1776</v>
      </c>
      <c r="M8" s="54"/>
      <c r="N8" s="130"/>
      <c r="O8" s="130"/>
      <c r="S8" s="31"/>
      <c r="T8" s="31"/>
      <c r="U8" s="31"/>
    </row>
    <row r="9" spans="8:30">
      <c r="H9" s="53">
        <v>2278</v>
      </c>
      <c r="I9" s="119">
        <v>15</v>
      </c>
      <c r="J9" s="228" t="s">
        <v>22</v>
      </c>
      <c r="K9" s="165">
        <f t="shared" si="0"/>
        <v>15</v>
      </c>
      <c r="L9" s="434">
        <v>364</v>
      </c>
      <c r="M9" s="54"/>
      <c r="N9" s="130"/>
      <c r="O9" s="130"/>
      <c r="S9" s="31"/>
      <c r="T9" s="31"/>
      <c r="U9" s="31"/>
    </row>
    <row r="10" spans="8:30">
      <c r="H10" s="53">
        <v>1662</v>
      </c>
      <c r="I10" s="198">
        <v>34</v>
      </c>
      <c r="J10" s="231" t="s">
        <v>1</v>
      </c>
      <c r="K10" s="165">
        <f t="shared" si="0"/>
        <v>34</v>
      </c>
      <c r="L10" s="434">
        <v>575</v>
      </c>
      <c r="S10" s="31"/>
      <c r="T10" s="31"/>
      <c r="U10" s="31"/>
    </row>
    <row r="11" spans="8:30">
      <c r="H11" s="139">
        <v>1660</v>
      </c>
      <c r="I11" s="119">
        <v>37</v>
      </c>
      <c r="J11" s="228" t="s">
        <v>39</v>
      </c>
      <c r="K11" s="165">
        <f t="shared" si="0"/>
        <v>37</v>
      </c>
      <c r="L11" s="434">
        <v>1732</v>
      </c>
      <c r="M11" s="54"/>
      <c r="N11" s="130"/>
      <c r="O11" s="130"/>
      <c r="S11" s="31"/>
      <c r="T11" s="31"/>
      <c r="U11" s="31"/>
    </row>
    <row r="12" spans="8:30">
      <c r="H12" s="199">
        <v>1569</v>
      </c>
      <c r="I12" s="198">
        <v>24</v>
      </c>
      <c r="J12" s="231" t="s">
        <v>30</v>
      </c>
      <c r="K12" s="165">
        <f t="shared" si="0"/>
        <v>24</v>
      </c>
      <c r="L12" s="434">
        <v>1916</v>
      </c>
      <c r="M12" s="54"/>
      <c r="N12" s="130"/>
      <c r="O12" s="130"/>
      <c r="S12" s="31"/>
      <c r="T12" s="31"/>
      <c r="U12" s="31"/>
    </row>
    <row r="13" spans="8:30" ht="14.25" thickBot="1">
      <c r="H13" s="537">
        <v>1502</v>
      </c>
      <c r="I13" s="478">
        <v>17</v>
      </c>
      <c r="J13" s="479" t="s">
        <v>23</v>
      </c>
      <c r="K13" s="165">
        <f t="shared" si="0"/>
        <v>17</v>
      </c>
      <c r="L13" s="434">
        <v>1362</v>
      </c>
      <c r="M13" s="54"/>
      <c r="N13" s="130"/>
      <c r="O13" s="130"/>
      <c r="S13" s="31"/>
      <c r="T13" s="31"/>
      <c r="U13" s="31"/>
    </row>
    <row r="14" spans="8:30" ht="14.25" thickTop="1">
      <c r="H14" s="53">
        <v>1452</v>
      </c>
      <c r="I14" s="170">
        <v>16</v>
      </c>
      <c r="J14" s="250" t="s">
        <v>3</v>
      </c>
      <c r="K14" s="151" t="s">
        <v>9</v>
      </c>
      <c r="L14" s="435">
        <v>72855</v>
      </c>
      <c r="S14" s="31"/>
      <c r="T14" s="31"/>
      <c r="U14" s="31"/>
    </row>
    <row r="15" spans="8:30">
      <c r="H15" s="53">
        <v>987</v>
      </c>
      <c r="I15" s="119">
        <v>27</v>
      </c>
      <c r="J15" s="228" t="s">
        <v>33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53">
        <v>561</v>
      </c>
      <c r="I16" s="412">
        <v>40</v>
      </c>
      <c r="J16" s="229" t="s">
        <v>2</v>
      </c>
      <c r="K16" s="165">
        <f>SUM(I4)</f>
        <v>33</v>
      </c>
      <c r="L16" s="228" t="s">
        <v>0</v>
      </c>
      <c r="M16" s="436">
        <v>38359</v>
      </c>
      <c r="N16" s="128">
        <f>SUM(H4)</f>
        <v>32663</v>
      </c>
      <c r="O16" s="54"/>
      <c r="P16" s="21"/>
      <c r="S16" s="31"/>
      <c r="T16" s="31"/>
      <c r="U16" s="31"/>
    </row>
    <row r="17" spans="1:21">
      <c r="H17" s="127">
        <v>387</v>
      </c>
      <c r="I17" s="119">
        <v>1</v>
      </c>
      <c r="J17" s="228" t="s">
        <v>4</v>
      </c>
      <c r="K17" s="165">
        <f t="shared" ref="K17:K25" si="1">SUM(I5)</f>
        <v>26</v>
      </c>
      <c r="L17" s="228" t="s">
        <v>32</v>
      </c>
      <c r="M17" s="437">
        <v>20365</v>
      </c>
      <c r="N17" s="128">
        <f t="shared" ref="N17:N25" si="2">SUM(H5)</f>
        <v>17607</v>
      </c>
      <c r="O17" s="54"/>
      <c r="P17" s="21"/>
      <c r="S17" s="31"/>
      <c r="T17" s="31"/>
      <c r="U17" s="31"/>
    </row>
    <row r="18" spans="1:21">
      <c r="H18" s="536">
        <v>376</v>
      </c>
      <c r="I18" s="119">
        <v>25</v>
      </c>
      <c r="J18" s="228" t="s">
        <v>31</v>
      </c>
      <c r="K18" s="165">
        <f t="shared" si="1"/>
        <v>14</v>
      </c>
      <c r="L18" s="228" t="s">
        <v>21</v>
      </c>
      <c r="M18" s="437">
        <v>4765</v>
      </c>
      <c r="N18" s="128">
        <f t="shared" si="2"/>
        <v>4633</v>
      </c>
      <c r="O18" s="54"/>
      <c r="P18" s="21"/>
      <c r="S18" s="31"/>
      <c r="T18" s="31"/>
      <c r="U18" s="31"/>
    </row>
    <row r="19" spans="1:21">
      <c r="H19" s="128">
        <v>212</v>
      </c>
      <c r="I19" s="119">
        <v>21</v>
      </c>
      <c r="J19" s="228" t="s">
        <v>27</v>
      </c>
      <c r="K19" s="165">
        <f t="shared" si="1"/>
        <v>38</v>
      </c>
      <c r="L19" s="228" t="s">
        <v>40</v>
      </c>
      <c r="M19" s="437">
        <v>5372</v>
      </c>
      <c r="N19" s="128">
        <f t="shared" si="2"/>
        <v>4538</v>
      </c>
      <c r="O19" s="54"/>
      <c r="P19" s="21"/>
      <c r="S19" s="31"/>
      <c r="T19" s="31"/>
      <c r="U19" s="31"/>
    </row>
    <row r="20" spans="1:21" ht="14.25" thickBot="1">
      <c r="H20" s="272">
        <v>170</v>
      </c>
      <c r="I20" s="119">
        <v>19</v>
      </c>
      <c r="J20" s="228" t="s">
        <v>25</v>
      </c>
      <c r="K20" s="165">
        <f t="shared" si="1"/>
        <v>36</v>
      </c>
      <c r="L20" s="228" t="s">
        <v>5</v>
      </c>
      <c r="M20" s="437">
        <v>1855</v>
      </c>
      <c r="N20" s="128">
        <f t="shared" si="2"/>
        <v>2739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4" t="s">
        <v>56</v>
      </c>
      <c r="H21" s="53">
        <v>169</v>
      </c>
      <c r="I21" s="119">
        <v>23</v>
      </c>
      <c r="J21" s="228" t="s">
        <v>29</v>
      </c>
      <c r="K21" s="165">
        <f t="shared" si="1"/>
        <v>15</v>
      </c>
      <c r="L21" s="228" t="s">
        <v>22</v>
      </c>
      <c r="M21" s="437">
        <v>2757</v>
      </c>
      <c r="N21" s="128">
        <f t="shared" si="2"/>
        <v>2278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32663</v>
      </c>
      <c r="D22" s="128">
        <f>SUM(L4)</f>
        <v>33268</v>
      </c>
      <c r="E22" s="66">
        <f t="shared" ref="E22:E32" si="4">SUM(N16/M16*100)</f>
        <v>85.150812064965194</v>
      </c>
      <c r="F22" s="70">
        <f>SUM(C22/D22*100)</f>
        <v>98.18143561380306</v>
      </c>
      <c r="G22" s="5"/>
      <c r="H22" s="131">
        <v>60</v>
      </c>
      <c r="I22" s="119">
        <v>39</v>
      </c>
      <c r="J22" s="228" t="s">
        <v>41</v>
      </c>
      <c r="K22" s="165">
        <f t="shared" si="1"/>
        <v>34</v>
      </c>
      <c r="L22" s="231" t="s">
        <v>1</v>
      </c>
      <c r="M22" s="437">
        <v>1865</v>
      </c>
      <c r="N22" s="128">
        <f t="shared" si="2"/>
        <v>1662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17607</v>
      </c>
      <c r="D23" s="128">
        <f t="shared" ref="D23:D31" si="5">SUM(L5)</f>
        <v>16450</v>
      </c>
      <c r="E23" s="66">
        <f t="shared" si="4"/>
        <v>86.457156886815611</v>
      </c>
      <c r="F23" s="70">
        <f t="shared" ref="F23:F32" si="6">SUM(C23/D23*100)</f>
        <v>107.03343465045592</v>
      </c>
      <c r="G23" s="5"/>
      <c r="H23" s="180">
        <v>47</v>
      </c>
      <c r="I23" s="119">
        <v>2</v>
      </c>
      <c r="J23" s="228" t="s">
        <v>6</v>
      </c>
      <c r="K23" s="165">
        <f t="shared" si="1"/>
        <v>37</v>
      </c>
      <c r="L23" s="228" t="s">
        <v>39</v>
      </c>
      <c r="M23" s="437">
        <v>4004</v>
      </c>
      <c r="N23" s="128">
        <f t="shared" si="2"/>
        <v>1660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21</v>
      </c>
      <c r="C24" s="52">
        <f t="shared" si="3"/>
        <v>4633</v>
      </c>
      <c r="D24" s="128">
        <f t="shared" si="5"/>
        <v>4440</v>
      </c>
      <c r="E24" s="66">
        <f t="shared" si="4"/>
        <v>97.22980062959077</v>
      </c>
      <c r="F24" s="70">
        <f t="shared" si="6"/>
        <v>104.34684684684686</v>
      </c>
      <c r="G24" s="5"/>
      <c r="H24" s="180">
        <v>45</v>
      </c>
      <c r="I24" s="119">
        <v>31</v>
      </c>
      <c r="J24" s="228" t="s">
        <v>129</v>
      </c>
      <c r="K24" s="165">
        <f t="shared" si="1"/>
        <v>24</v>
      </c>
      <c r="L24" s="231" t="s">
        <v>30</v>
      </c>
      <c r="M24" s="437">
        <v>1008</v>
      </c>
      <c r="N24" s="128">
        <f t="shared" si="2"/>
        <v>1569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40</v>
      </c>
      <c r="C25" s="52">
        <f t="shared" si="3"/>
        <v>4538</v>
      </c>
      <c r="D25" s="128">
        <f t="shared" si="5"/>
        <v>6255</v>
      </c>
      <c r="E25" s="66">
        <f t="shared" si="4"/>
        <v>84.475055845122853</v>
      </c>
      <c r="F25" s="70">
        <f t="shared" si="6"/>
        <v>72.549960031974422</v>
      </c>
      <c r="G25" s="5"/>
      <c r="H25" s="491">
        <v>28</v>
      </c>
      <c r="I25" s="119">
        <v>4</v>
      </c>
      <c r="J25" s="228" t="s">
        <v>13</v>
      </c>
      <c r="K25" s="257">
        <f t="shared" si="1"/>
        <v>17</v>
      </c>
      <c r="L25" s="479" t="s">
        <v>23</v>
      </c>
      <c r="M25" s="438">
        <v>1507</v>
      </c>
      <c r="N25" s="238">
        <f t="shared" si="2"/>
        <v>1502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8" t="s">
        <v>5</v>
      </c>
      <c r="C26" s="52">
        <f t="shared" si="3"/>
        <v>2739</v>
      </c>
      <c r="D26" s="128">
        <f t="shared" si="5"/>
        <v>1776</v>
      </c>
      <c r="E26" s="66">
        <f t="shared" si="4"/>
        <v>147.65498652291106</v>
      </c>
      <c r="F26" s="70">
        <f t="shared" si="6"/>
        <v>154.22297297297297</v>
      </c>
      <c r="G26" s="16"/>
      <c r="H26" s="535">
        <v>25</v>
      </c>
      <c r="I26" s="119">
        <v>9</v>
      </c>
      <c r="J26" s="468" t="s">
        <v>215</v>
      </c>
      <c r="K26" s="5"/>
      <c r="L26" s="526" t="s">
        <v>200</v>
      </c>
      <c r="M26" s="439">
        <v>86370</v>
      </c>
      <c r="N26" s="270">
        <f>SUM(H44)</f>
        <v>75375</v>
      </c>
      <c r="S26" s="31"/>
      <c r="T26" s="31"/>
      <c r="U26" s="31"/>
    </row>
    <row r="27" spans="1:21">
      <c r="A27" s="76">
        <v>6</v>
      </c>
      <c r="B27" s="228" t="s">
        <v>22</v>
      </c>
      <c r="C27" s="52">
        <f t="shared" si="3"/>
        <v>2278</v>
      </c>
      <c r="D27" s="128">
        <f t="shared" si="5"/>
        <v>364</v>
      </c>
      <c r="E27" s="66">
        <f t="shared" si="4"/>
        <v>82.626042800145086</v>
      </c>
      <c r="F27" s="70">
        <f t="shared" si="6"/>
        <v>625.82417582417577</v>
      </c>
      <c r="G27" s="5"/>
      <c r="H27" s="491">
        <v>4</v>
      </c>
      <c r="I27" s="119">
        <v>12</v>
      </c>
      <c r="J27" s="228" t="s">
        <v>20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1</v>
      </c>
      <c r="C28" s="52">
        <f t="shared" si="3"/>
        <v>1662</v>
      </c>
      <c r="D28" s="128">
        <f t="shared" si="5"/>
        <v>575</v>
      </c>
      <c r="E28" s="66">
        <f t="shared" si="4"/>
        <v>89.115281501340476</v>
      </c>
      <c r="F28" s="70">
        <f t="shared" si="6"/>
        <v>289.04347826086956</v>
      </c>
      <c r="G28" s="5"/>
      <c r="H28" s="131">
        <v>1</v>
      </c>
      <c r="I28" s="119">
        <v>3</v>
      </c>
      <c r="J28" s="228" t="s">
        <v>12</v>
      </c>
      <c r="L28" s="36"/>
      <c r="S28" s="31"/>
      <c r="T28" s="31"/>
      <c r="U28" s="31"/>
    </row>
    <row r="29" spans="1:21">
      <c r="A29" s="76">
        <v>8</v>
      </c>
      <c r="B29" s="228" t="s">
        <v>39</v>
      </c>
      <c r="C29" s="52">
        <f t="shared" si="3"/>
        <v>1660</v>
      </c>
      <c r="D29" s="128">
        <f t="shared" si="5"/>
        <v>1732</v>
      </c>
      <c r="E29" s="66">
        <f t="shared" si="4"/>
        <v>41.458541458541461</v>
      </c>
      <c r="F29" s="70">
        <f t="shared" si="6"/>
        <v>95.842956120092381</v>
      </c>
      <c r="G29" s="15"/>
      <c r="H29" s="180">
        <v>0</v>
      </c>
      <c r="I29" s="119">
        <v>5</v>
      </c>
      <c r="J29" s="228" t="s">
        <v>14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30</v>
      </c>
      <c r="C30" s="52">
        <f t="shared" si="3"/>
        <v>1569</v>
      </c>
      <c r="D30" s="128">
        <f t="shared" si="5"/>
        <v>1916</v>
      </c>
      <c r="E30" s="66">
        <f t="shared" si="4"/>
        <v>155.6547619047619</v>
      </c>
      <c r="F30" s="70">
        <f t="shared" si="6"/>
        <v>81.889352818371606</v>
      </c>
      <c r="G30" s="16"/>
      <c r="H30" s="131">
        <v>0</v>
      </c>
      <c r="I30" s="119">
        <v>6</v>
      </c>
      <c r="J30" s="228" t="s">
        <v>15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9" t="s">
        <v>23</v>
      </c>
      <c r="C31" s="52">
        <f t="shared" si="3"/>
        <v>1502</v>
      </c>
      <c r="D31" s="128">
        <f t="shared" si="5"/>
        <v>1362</v>
      </c>
      <c r="E31" s="66">
        <f t="shared" si="4"/>
        <v>99.668214996682153</v>
      </c>
      <c r="F31" s="70">
        <f t="shared" si="6"/>
        <v>110.27900146842877</v>
      </c>
      <c r="G31" s="132"/>
      <c r="H31" s="180">
        <v>0</v>
      </c>
      <c r="I31" s="119">
        <v>7</v>
      </c>
      <c r="J31" s="228" t="s">
        <v>16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75375</v>
      </c>
      <c r="D32" s="82">
        <f>SUM(L14)</f>
        <v>72855</v>
      </c>
      <c r="E32" s="85">
        <f t="shared" si="4"/>
        <v>87.269885376866966</v>
      </c>
      <c r="F32" s="83">
        <f t="shared" si="6"/>
        <v>103.45892526250773</v>
      </c>
      <c r="G32" s="84"/>
      <c r="H32" s="525">
        <v>0</v>
      </c>
      <c r="I32" s="119">
        <v>8</v>
      </c>
      <c r="J32" s="228" t="s">
        <v>17</v>
      </c>
      <c r="L32" s="36"/>
      <c r="M32" s="31"/>
      <c r="S32" s="31"/>
      <c r="T32" s="31"/>
      <c r="U32" s="31"/>
    </row>
    <row r="33" spans="1:30">
      <c r="H33" s="128">
        <v>0</v>
      </c>
      <c r="I33" s="119">
        <v>10</v>
      </c>
      <c r="J33" s="228" t="s">
        <v>18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9">
        <v>0</v>
      </c>
      <c r="I34" s="119">
        <v>11</v>
      </c>
      <c r="J34" s="228" t="s">
        <v>19</v>
      </c>
      <c r="L34" s="300"/>
      <c r="M34" s="31"/>
      <c r="S34" s="31"/>
      <c r="T34" s="31"/>
      <c r="U34" s="31"/>
    </row>
    <row r="35" spans="1:30">
      <c r="H35" s="171">
        <v>0</v>
      </c>
      <c r="I35" s="119">
        <v>13</v>
      </c>
      <c r="J35" s="228" t="s">
        <v>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18</v>
      </c>
      <c r="J36" s="228" t="s">
        <v>24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20</v>
      </c>
      <c r="J37" s="228" t="s">
        <v>26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3">
        <v>0</v>
      </c>
      <c r="I38" s="119">
        <v>22</v>
      </c>
      <c r="J38" s="228" t="s">
        <v>28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28</v>
      </c>
      <c r="J39" s="228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72">
        <v>0</v>
      </c>
      <c r="I40" s="119">
        <v>29</v>
      </c>
      <c r="J40" s="228" t="s">
        <v>118</v>
      </c>
      <c r="L40" s="57"/>
      <c r="M40" s="31"/>
      <c r="S40" s="31"/>
      <c r="T40" s="31"/>
      <c r="U40" s="31"/>
    </row>
    <row r="41" spans="1:30">
      <c r="H41" s="272">
        <v>0</v>
      </c>
      <c r="I41" s="119">
        <v>30</v>
      </c>
      <c r="J41" s="228" t="s">
        <v>35</v>
      </c>
      <c r="L41" s="57"/>
      <c r="M41" s="31"/>
      <c r="S41" s="31"/>
      <c r="T41" s="31"/>
      <c r="U41" s="31"/>
    </row>
    <row r="42" spans="1:30">
      <c r="H42" s="127">
        <v>0</v>
      </c>
      <c r="I42" s="119">
        <v>32</v>
      </c>
      <c r="J42" s="228" t="s">
        <v>37</v>
      </c>
      <c r="L42" s="57"/>
      <c r="M42" s="31"/>
      <c r="S42" s="31"/>
      <c r="T42" s="31"/>
      <c r="U42" s="31"/>
    </row>
    <row r="43" spans="1:30">
      <c r="H43" s="53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75375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6" t="s">
        <v>217</v>
      </c>
      <c r="I47" s="119"/>
      <c r="J47" s="255" t="s">
        <v>80</v>
      </c>
      <c r="K47" s="5"/>
      <c r="L47" s="421" t="s">
        <v>205</v>
      </c>
      <c r="S47" s="31"/>
      <c r="T47" s="31"/>
      <c r="U47" s="31"/>
      <c r="V47" s="31"/>
    </row>
    <row r="48" spans="1:30">
      <c r="H48" s="263" t="s">
        <v>123</v>
      </c>
      <c r="I48" s="170"/>
      <c r="J48" s="254" t="s">
        <v>57</v>
      </c>
      <c r="K48" s="248"/>
      <c r="L48" s="426" t="s">
        <v>123</v>
      </c>
      <c r="S48" s="31"/>
      <c r="T48" s="31"/>
      <c r="U48" s="31"/>
      <c r="V48" s="31"/>
    </row>
    <row r="49" spans="1:22">
      <c r="H49" s="52">
        <v>60497</v>
      </c>
      <c r="I49" s="119">
        <v>26</v>
      </c>
      <c r="J49" s="228" t="s">
        <v>32</v>
      </c>
      <c r="K49" s="5">
        <f>SUM(I49)</f>
        <v>26</v>
      </c>
      <c r="L49" s="427">
        <v>49395</v>
      </c>
      <c r="M49" s="1"/>
      <c r="N49" s="129"/>
      <c r="O49" s="129"/>
      <c r="S49" s="31"/>
      <c r="T49" s="31"/>
      <c r="U49" s="31"/>
      <c r="V49" s="31"/>
    </row>
    <row r="50" spans="1:22">
      <c r="H50" s="52">
        <v>18949</v>
      </c>
      <c r="I50" s="119">
        <v>13</v>
      </c>
      <c r="J50" s="228" t="s">
        <v>7</v>
      </c>
      <c r="K50" s="5">
        <f t="shared" ref="K50:K58" si="7">SUM(I50)</f>
        <v>13</v>
      </c>
      <c r="L50" s="427">
        <v>13367</v>
      </c>
      <c r="M50" s="31"/>
      <c r="N50" s="130"/>
      <c r="O50" s="130"/>
      <c r="S50" s="31"/>
      <c r="T50" s="31"/>
      <c r="U50" s="31"/>
      <c r="V50" s="31"/>
    </row>
    <row r="51" spans="1:22">
      <c r="H51" s="127">
        <v>18372</v>
      </c>
      <c r="I51" s="119">
        <v>33</v>
      </c>
      <c r="J51" s="228" t="s">
        <v>0</v>
      </c>
      <c r="K51" s="5">
        <f t="shared" si="7"/>
        <v>33</v>
      </c>
      <c r="L51" s="427">
        <v>17383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12887</v>
      </c>
      <c r="I52" s="119">
        <v>25</v>
      </c>
      <c r="J52" s="228" t="s">
        <v>31</v>
      </c>
      <c r="K52" s="5">
        <f t="shared" si="7"/>
        <v>25</v>
      </c>
      <c r="L52" s="427">
        <v>13055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4" t="s">
        <v>56</v>
      </c>
      <c r="H53" s="53">
        <v>10765</v>
      </c>
      <c r="I53" s="119">
        <v>34</v>
      </c>
      <c r="J53" s="228" t="s">
        <v>1</v>
      </c>
      <c r="K53" s="5">
        <f t="shared" si="7"/>
        <v>34</v>
      </c>
      <c r="L53" s="427">
        <v>10135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60497</v>
      </c>
      <c r="D54" s="139">
        <f>SUM(L49)</f>
        <v>49395</v>
      </c>
      <c r="E54" s="66">
        <f t="shared" ref="E54:E64" si="9">SUM(N63/M63*100)</f>
        <v>96.987623444914703</v>
      </c>
      <c r="F54" s="66">
        <f>SUM(C54/D54*100)</f>
        <v>122.47595910517259</v>
      </c>
      <c r="G54" s="5"/>
      <c r="H54" s="53">
        <v>5665</v>
      </c>
      <c r="I54" s="119">
        <v>40</v>
      </c>
      <c r="J54" s="228" t="s">
        <v>2</v>
      </c>
      <c r="K54" s="5">
        <f t="shared" si="7"/>
        <v>40</v>
      </c>
      <c r="L54" s="427">
        <v>770</v>
      </c>
      <c r="M54" s="31"/>
      <c r="N54" s="518"/>
      <c r="O54" s="130"/>
      <c r="S54" s="31"/>
      <c r="T54" s="31"/>
      <c r="U54" s="31"/>
      <c r="V54" s="31"/>
    </row>
    <row r="55" spans="1:22">
      <c r="A55" s="76">
        <v>2</v>
      </c>
      <c r="B55" s="228" t="s">
        <v>7</v>
      </c>
      <c r="C55" s="52">
        <f t="shared" si="8"/>
        <v>18949</v>
      </c>
      <c r="D55" s="139">
        <f t="shared" ref="D55:D64" si="10">SUM(L50)</f>
        <v>13367</v>
      </c>
      <c r="E55" s="66">
        <f t="shared" si="9"/>
        <v>111.95864106351551</v>
      </c>
      <c r="F55" s="66">
        <f t="shared" ref="F55:F64" si="11">SUM(C55/D55*100)</f>
        <v>141.75955711827635</v>
      </c>
      <c r="G55" s="5"/>
      <c r="H55" s="53">
        <v>5203</v>
      </c>
      <c r="I55" s="119">
        <v>16</v>
      </c>
      <c r="J55" s="228" t="s">
        <v>3</v>
      </c>
      <c r="K55" s="5">
        <f t="shared" si="7"/>
        <v>16</v>
      </c>
      <c r="L55" s="427">
        <v>6786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0</v>
      </c>
      <c r="C56" s="52">
        <f t="shared" si="8"/>
        <v>18372</v>
      </c>
      <c r="D56" s="139">
        <f t="shared" si="10"/>
        <v>17383</v>
      </c>
      <c r="E56" s="66">
        <f t="shared" si="9"/>
        <v>105.51949916719316</v>
      </c>
      <c r="F56" s="66">
        <f t="shared" si="11"/>
        <v>105.68946672035896</v>
      </c>
      <c r="G56" s="5"/>
      <c r="H56" s="53">
        <v>4219</v>
      </c>
      <c r="I56" s="119">
        <v>24</v>
      </c>
      <c r="J56" s="228" t="s">
        <v>30</v>
      </c>
      <c r="K56" s="5">
        <f t="shared" si="7"/>
        <v>24</v>
      </c>
      <c r="L56" s="427">
        <v>4607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31</v>
      </c>
      <c r="C57" s="52">
        <f t="shared" si="8"/>
        <v>12887</v>
      </c>
      <c r="D57" s="139">
        <f t="shared" si="10"/>
        <v>13055</v>
      </c>
      <c r="E57" s="66">
        <f t="shared" si="9"/>
        <v>109.14711611755739</v>
      </c>
      <c r="F57" s="66">
        <f t="shared" si="11"/>
        <v>98.713136729222512</v>
      </c>
      <c r="G57" s="5"/>
      <c r="H57" s="131">
        <v>2417</v>
      </c>
      <c r="I57" s="119">
        <v>15</v>
      </c>
      <c r="J57" s="228" t="s">
        <v>22</v>
      </c>
      <c r="K57" s="5">
        <f t="shared" si="7"/>
        <v>15</v>
      </c>
      <c r="L57" s="427">
        <v>2213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1</v>
      </c>
      <c r="C58" s="52">
        <f t="shared" si="8"/>
        <v>10765</v>
      </c>
      <c r="D58" s="139">
        <f t="shared" si="10"/>
        <v>10135</v>
      </c>
      <c r="E58" s="66">
        <f t="shared" si="9"/>
        <v>112.51045150501673</v>
      </c>
      <c r="F58" s="66">
        <f t="shared" si="11"/>
        <v>106.21608288110509</v>
      </c>
      <c r="G58" s="16"/>
      <c r="H58" s="238">
        <v>2252</v>
      </c>
      <c r="I58" s="198">
        <v>36</v>
      </c>
      <c r="J58" s="231" t="s">
        <v>5</v>
      </c>
      <c r="K58" s="18">
        <f t="shared" si="7"/>
        <v>36</v>
      </c>
      <c r="L58" s="428">
        <v>2190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2</v>
      </c>
      <c r="C59" s="52">
        <f t="shared" si="8"/>
        <v>5665</v>
      </c>
      <c r="D59" s="139">
        <f t="shared" si="10"/>
        <v>770</v>
      </c>
      <c r="E59" s="66">
        <f t="shared" si="9"/>
        <v>94.259567387687198</v>
      </c>
      <c r="F59" s="66">
        <f t="shared" si="11"/>
        <v>735.71428571428567</v>
      </c>
      <c r="G59" s="5"/>
      <c r="H59" s="519">
        <v>2005</v>
      </c>
      <c r="I59" s="475">
        <v>22</v>
      </c>
      <c r="J59" s="312" t="s">
        <v>28</v>
      </c>
      <c r="K59" s="12" t="s">
        <v>76</v>
      </c>
      <c r="L59" s="429">
        <v>124654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3</v>
      </c>
      <c r="C60" s="52">
        <f t="shared" si="8"/>
        <v>5203</v>
      </c>
      <c r="D60" s="139">
        <f t="shared" si="10"/>
        <v>6786</v>
      </c>
      <c r="E60" s="66">
        <f t="shared" si="9"/>
        <v>90.392633773453795</v>
      </c>
      <c r="F60" s="66">
        <f t="shared" si="11"/>
        <v>76.672561155319769</v>
      </c>
      <c r="G60" s="5"/>
      <c r="H60" s="180">
        <v>1461</v>
      </c>
      <c r="I60" s="201">
        <v>38</v>
      </c>
      <c r="J60" s="228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30</v>
      </c>
      <c r="C61" s="52">
        <f t="shared" si="8"/>
        <v>4219</v>
      </c>
      <c r="D61" s="139">
        <f t="shared" si="10"/>
        <v>4607</v>
      </c>
      <c r="E61" s="66">
        <f t="shared" si="9"/>
        <v>86.668036154478216</v>
      </c>
      <c r="F61" s="66">
        <f t="shared" si="11"/>
        <v>91.578033427393109</v>
      </c>
      <c r="G61" s="15"/>
      <c r="H61" s="180">
        <v>250</v>
      </c>
      <c r="I61" s="201">
        <v>21</v>
      </c>
      <c r="J61" s="5" t="s">
        <v>197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22</v>
      </c>
      <c r="C62" s="52">
        <f t="shared" si="8"/>
        <v>2417</v>
      </c>
      <c r="D62" s="139">
        <f t="shared" si="10"/>
        <v>2213</v>
      </c>
      <c r="E62" s="66">
        <f t="shared" si="9"/>
        <v>73.756484589563627</v>
      </c>
      <c r="F62" s="66">
        <f t="shared" si="11"/>
        <v>109.21825576140985</v>
      </c>
      <c r="G62" s="16"/>
      <c r="H62" s="180">
        <v>206</v>
      </c>
      <c r="I62" s="249">
        <v>23</v>
      </c>
      <c r="J62" s="228" t="s">
        <v>29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5</v>
      </c>
      <c r="C63" s="460">
        <f t="shared" si="8"/>
        <v>2252</v>
      </c>
      <c r="D63" s="199">
        <f t="shared" si="10"/>
        <v>2190</v>
      </c>
      <c r="E63" s="72">
        <f t="shared" si="9"/>
        <v>91.359026369168362</v>
      </c>
      <c r="F63" s="72">
        <f t="shared" si="11"/>
        <v>102.83105022831049</v>
      </c>
      <c r="G63" s="132"/>
      <c r="H63" s="131">
        <v>183</v>
      </c>
      <c r="I63" s="119">
        <v>9</v>
      </c>
      <c r="J63" s="468" t="s">
        <v>212</v>
      </c>
      <c r="K63" s="5">
        <f>SUM(K49)</f>
        <v>26</v>
      </c>
      <c r="L63" s="228" t="s">
        <v>32</v>
      </c>
      <c r="M63" s="241">
        <v>62376</v>
      </c>
      <c r="N63" s="128">
        <f>SUM(H49)</f>
        <v>60497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145743</v>
      </c>
      <c r="D64" s="200">
        <f t="shared" si="10"/>
        <v>124654</v>
      </c>
      <c r="E64" s="85">
        <f t="shared" si="9"/>
        <v>100.9916015300183</v>
      </c>
      <c r="F64" s="85">
        <f t="shared" si="11"/>
        <v>116.91802910456141</v>
      </c>
      <c r="G64" s="84"/>
      <c r="H64" s="180">
        <v>183</v>
      </c>
      <c r="I64" s="119">
        <v>17</v>
      </c>
      <c r="J64" s="228" t="s">
        <v>23</v>
      </c>
      <c r="K64" s="5">
        <f t="shared" ref="K64:K72" si="12">SUM(K50)</f>
        <v>13</v>
      </c>
      <c r="L64" s="228" t="s">
        <v>7</v>
      </c>
      <c r="M64" s="241">
        <v>16925</v>
      </c>
      <c r="N64" s="128">
        <f t="shared" ref="N64:N72" si="13">SUM(H50)</f>
        <v>18949</v>
      </c>
      <c r="O64" s="54"/>
      <c r="S64" s="31"/>
      <c r="T64" s="31"/>
      <c r="U64" s="31"/>
      <c r="V64" s="31"/>
    </row>
    <row r="65" spans="2:22">
      <c r="H65" s="52">
        <v>82</v>
      </c>
      <c r="I65" s="119">
        <v>29</v>
      </c>
      <c r="J65" s="228" t="s">
        <v>118</v>
      </c>
      <c r="K65" s="5">
        <f t="shared" si="12"/>
        <v>33</v>
      </c>
      <c r="L65" s="228" t="s">
        <v>0</v>
      </c>
      <c r="M65" s="241">
        <v>17411</v>
      </c>
      <c r="N65" s="128">
        <f t="shared" si="13"/>
        <v>18372</v>
      </c>
      <c r="O65" s="54"/>
      <c r="S65" s="31"/>
      <c r="T65" s="31"/>
      <c r="U65" s="31"/>
      <c r="V65" s="31"/>
    </row>
    <row r="66" spans="2:22">
      <c r="H66" s="6">
        <v>65</v>
      </c>
      <c r="I66" s="119">
        <v>1</v>
      </c>
      <c r="J66" s="228" t="s">
        <v>4</v>
      </c>
      <c r="K66" s="5">
        <f t="shared" si="12"/>
        <v>25</v>
      </c>
      <c r="L66" s="228" t="s">
        <v>31</v>
      </c>
      <c r="M66" s="241">
        <v>11807</v>
      </c>
      <c r="N66" s="128">
        <f t="shared" si="13"/>
        <v>12887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53</v>
      </c>
      <c r="I67" s="119">
        <v>30</v>
      </c>
      <c r="J67" s="228" t="s">
        <v>35</v>
      </c>
      <c r="K67" s="5">
        <f t="shared" si="12"/>
        <v>34</v>
      </c>
      <c r="L67" s="228" t="s">
        <v>1</v>
      </c>
      <c r="M67" s="241">
        <v>9568</v>
      </c>
      <c r="N67" s="128">
        <f t="shared" si="13"/>
        <v>10765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466">
        <v>16</v>
      </c>
      <c r="I68" s="119">
        <v>27</v>
      </c>
      <c r="J68" s="228" t="s">
        <v>33</v>
      </c>
      <c r="K68" s="5">
        <f t="shared" si="12"/>
        <v>40</v>
      </c>
      <c r="L68" s="228" t="s">
        <v>2</v>
      </c>
      <c r="M68" s="241">
        <v>6010</v>
      </c>
      <c r="N68" s="128">
        <f t="shared" si="13"/>
        <v>5665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9</v>
      </c>
      <c r="I69" s="119">
        <v>14</v>
      </c>
      <c r="J69" s="228" t="s">
        <v>21</v>
      </c>
      <c r="K69" s="5">
        <f t="shared" si="12"/>
        <v>16</v>
      </c>
      <c r="L69" s="228" t="s">
        <v>3</v>
      </c>
      <c r="M69" s="241">
        <v>5756</v>
      </c>
      <c r="N69" s="128">
        <f t="shared" si="13"/>
        <v>5203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4</v>
      </c>
      <c r="I70" s="119">
        <v>35</v>
      </c>
      <c r="J70" s="228" t="s">
        <v>38</v>
      </c>
      <c r="K70" s="5">
        <f t="shared" si="12"/>
        <v>24</v>
      </c>
      <c r="L70" s="228" t="s">
        <v>30</v>
      </c>
      <c r="M70" s="241">
        <v>4868</v>
      </c>
      <c r="N70" s="128">
        <f t="shared" si="13"/>
        <v>4219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2</v>
      </c>
      <c r="J71" s="228" t="s">
        <v>6</v>
      </c>
      <c r="K71" s="5">
        <f t="shared" si="12"/>
        <v>15</v>
      </c>
      <c r="L71" s="228" t="s">
        <v>22</v>
      </c>
      <c r="M71" s="241">
        <v>3277</v>
      </c>
      <c r="N71" s="128">
        <f t="shared" si="13"/>
        <v>2417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3</v>
      </c>
      <c r="J72" s="228" t="s">
        <v>12</v>
      </c>
      <c r="K72" s="5">
        <f t="shared" si="12"/>
        <v>36</v>
      </c>
      <c r="L72" s="231" t="s">
        <v>5</v>
      </c>
      <c r="M72" s="242">
        <v>2465</v>
      </c>
      <c r="N72" s="128">
        <f t="shared" si="13"/>
        <v>2252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466">
        <v>0</v>
      </c>
      <c r="I73" s="119">
        <v>4</v>
      </c>
      <c r="J73" s="228" t="s">
        <v>13</v>
      </c>
      <c r="K73" s="52"/>
      <c r="L73" s="391" t="s">
        <v>107</v>
      </c>
      <c r="M73" s="240">
        <v>144312</v>
      </c>
      <c r="N73" s="239">
        <f>SUM(H89)</f>
        <v>145743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5</v>
      </c>
      <c r="J74" s="228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6</v>
      </c>
      <c r="J75" s="228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7</v>
      </c>
      <c r="J76" s="228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8</v>
      </c>
      <c r="J77" s="228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10</v>
      </c>
      <c r="J78" s="228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11</v>
      </c>
      <c r="J79" s="228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12</v>
      </c>
      <c r="J80" s="228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71">
        <v>0</v>
      </c>
      <c r="I81" s="119">
        <v>18</v>
      </c>
      <c r="J81" s="228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6">
        <v>0</v>
      </c>
      <c r="I82" s="119">
        <v>19</v>
      </c>
      <c r="J82" s="228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405">
        <v>0</v>
      </c>
      <c r="I83" s="119">
        <v>20</v>
      </c>
      <c r="J83" s="228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28</v>
      </c>
      <c r="J84" s="228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31</v>
      </c>
      <c r="J85" s="228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32</v>
      </c>
      <c r="J86" s="228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145743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H52" sqref="H5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2" t="s">
        <v>217</v>
      </c>
      <c r="I2" s="119"/>
      <c r="J2" s="264" t="s">
        <v>127</v>
      </c>
      <c r="K2" s="5"/>
      <c r="L2" s="256" t="s">
        <v>205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3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24376</v>
      </c>
      <c r="I4" s="119">
        <v>33</v>
      </c>
      <c r="J4" s="40" t="s">
        <v>0</v>
      </c>
      <c r="K4" s="282">
        <f>SUM(I4)</f>
        <v>33</v>
      </c>
      <c r="L4" s="382">
        <v>20076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18122</v>
      </c>
      <c r="I5" s="119">
        <v>3</v>
      </c>
      <c r="J5" s="40" t="s">
        <v>12</v>
      </c>
      <c r="K5" s="282">
        <f t="shared" ref="K5:K13" si="0">SUM(I5)</f>
        <v>3</v>
      </c>
      <c r="L5" s="382">
        <v>21881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17374</v>
      </c>
      <c r="I6" s="119">
        <v>13</v>
      </c>
      <c r="J6" s="40" t="s">
        <v>7</v>
      </c>
      <c r="K6" s="282">
        <f t="shared" si="0"/>
        <v>13</v>
      </c>
      <c r="L6" s="382">
        <v>12192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15444</v>
      </c>
      <c r="I7" s="119">
        <v>17</v>
      </c>
      <c r="J7" s="40" t="s">
        <v>23</v>
      </c>
      <c r="K7" s="282">
        <f t="shared" si="0"/>
        <v>17</v>
      </c>
      <c r="L7" s="382">
        <v>6539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14944</v>
      </c>
      <c r="I8" s="119">
        <v>2</v>
      </c>
      <c r="J8" s="40" t="s">
        <v>6</v>
      </c>
      <c r="K8" s="282">
        <f t="shared" si="0"/>
        <v>2</v>
      </c>
      <c r="L8" s="382">
        <v>24082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13993</v>
      </c>
      <c r="I9" s="119">
        <v>31</v>
      </c>
      <c r="J9" s="40" t="s">
        <v>72</v>
      </c>
      <c r="K9" s="282">
        <f t="shared" si="0"/>
        <v>31</v>
      </c>
      <c r="L9" s="382">
        <v>10698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11242</v>
      </c>
      <c r="I10" s="119">
        <v>40</v>
      </c>
      <c r="J10" s="40" t="s">
        <v>2</v>
      </c>
      <c r="K10" s="282">
        <f t="shared" si="0"/>
        <v>40</v>
      </c>
      <c r="L10" s="382">
        <v>12406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10693</v>
      </c>
      <c r="I11" s="119">
        <v>34</v>
      </c>
      <c r="J11" s="40" t="s">
        <v>1</v>
      </c>
      <c r="K11" s="282">
        <f t="shared" si="0"/>
        <v>34</v>
      </c>
      <c r="L11" s="382">
        <v>11261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0">
        <v>9389</v>
      </c>
      <c r="I12" s="119">
        <v>38</v>
      </c>
      <c r="J12" s="40" t="s">
        <v>40</v>
      </c>
      <c r="K12" s="282">
        <f t="shared" si="0"/>
        <v>38</v>
      </c>
      <c r="L12" s="383">
        <v>11130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9">
        <v>8365</v>
      </c>
      <c r="I13" s="198">
        <v>16</v>
      </c>
      <c r="J13" s="103" t="s">
        <v>3</v>
      </c>
      <c r="K13" s="282">
        <f t="shared" si="0"/>
        <v>16</v>
      </c>
      <c r="L13" s="383">
        <v>2952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5">
        <v>7139</v>
      </c>
      <c r="I14" s="310">
        <v>26</v>
      </c>
      <c r="J14" s="538" t="s">
        <v>32</v>
      </c>
      <c r="K14" s="151" t="s">
        <v>9</v>
      </c>
      <c r="L14" s="384">
        <v>171708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6012</v>
      </c>
      <c r="I15" s="119">
        <v>11</v>
      </c>
      <c r="J15" s="40" t="s">
        <v>19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4973</v>
      </c>
      <c r="I16" s="119">
        <v>24</v>
      </c>
      <c r="J16" s="40" t="s">
        <v>30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3048</v>
      </c>
      <c r="I17" s="119">
        <v>21</v>
      </c>
      <c r="J17" s="468" t="s">
        <v>201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2778</v>
      </c>
      <c r="I18" s="119">
        <v>36</v>
      </c>
      <c r="J18" s="40" t="s">
        <v>5</v>
      </c>
      <c r="K18" s="1"/>
      <c r="L18" s="265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2437</v>
      </c>
      <c r="I19" s="119">
        <v>25</v>
      </c>
      <c r="J19" s="40" t="s">
        <v>31</v>
      </c>
      <c r="K19" s="165">
        <f>SUM(I4)</f>
        <v>33</v>
      </c>
      <c r="L19" s="40" t="s">
        <v>0</v>
      </c>
      <c r="M19" s="451">
        <v>22703</v>
      </c>
      <c r="N19" s="128">
        <f>SUM(H4)</f>
        <v>24376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217</v>
      </c>
      <c r="D20" s="74" t="s">
        <v>205</v>
      </c>
      <c r="E20" s="74" t="s">
        <v>55</v>
      </c>
      <c r="F20" s="74" t="s">
        <v>54</v>
      </c>
      <c r="G20" s="75" t="s">
        <v>56</v>
      </c>
      <c r="H20" s="127">
        <v>2044</v>
      </c>
      <c r="I20" s="119">
        <v>14</v>
      </c>
      <c r="J20" s="40" t="s">
        <v>21</v>
      </c>
      <c r="K20" s="165">
        <f t="shared" ref="K20:K28" si="1">SUM(I5)</f>
        <v>3</v>
      </c>
      <c r="L20" s="40" t="s">
        <v>12</v>
      </c>
      <c r="M20" s="452">
        <v>14424</v>
      </c>
      <c r="N20" s="128">
        <f t="shared" ref="N20:N28" si="2">SUM(H5)</f>
        <v>18122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0</v>
      </c>
      <c r="C21" s="281">
        <f>SUM(H4)</f>
        <v>24376</v>
      </c>
      <c r="D21" s="9">
        <f>SUM(L4)</f>
        <v>20076</v>
      </c>
      <c r="E21" s="66">
        <f t="shared" ref="E21:E30" si="3">SUM(N19/M19*100)</f>
        <v>107.36907016693829</v>
      </c>
      <c r="F21" s="66">
        <f t="shared" ref="F21:F31" si="4">SUM(C21/D21*100)</f>
        <v>121.41860928471809</v>
      </c>
      <c r="G21" s="77"/>
      <c r="H21" s="127">
        <v>1432</v>
      </c>
      <c r="I21" s="119">
        <v>1</v>
      </c>
      <c r="J21" s="40" t="s">
        <v>4</v>
      </c>
      <c r="K21" s="165">
        <f t="shared" si="1"/>
        <v>13</v>
      </c>
      <c r="L21" s="40" t="s">
        <v>7</v>
      </c>
      <c r="M21" s="452">
        <v>14738</v>
      </c>
      <c r="N21" s="128">
        <f t="shared" si="2"/>
        <v>17374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12</v>
      </c>
      <c r="C22" s="281">
        <f t="shared" ref="C22:C30" si="5">SUM(H5)</f>
        <v>18122</v>
      </c>
      <c r="D22" s="9">
        <f t="shared" ref="D22:D30" si="6">SUM(L5)</f>
        <v>21881</v>
      </c>
      <c r="E22" s="66">
        <f t="shared" si="3"/>
        <v>125.63782584581253</v>
      </c>
      <c r="F22" s="66">
        <f t="shared" si="4"/>
        <v>82.820712033270866</v>
      </c>
      <c r="G22" s="77"/>
      <c r="H22" s="127">
        <v>853</v>
      </c>
      <c r="I22" s="119">
        <v>27</v>
      </c>
      <c r="J22" s="40" t="s">
        <v>33</v>
      </c>
      <c r="K22" s="165">
        <f t="shared" si="1"/>
        <v>17</v>
      </c>
      <c r="L22" s="40" t="s">
        <v>23</v>
      </c>
      <c r="M22" s="452">
        <v>19632</v>
      </c>
      <c r="N22" s="128">
        <f t="shared" si="2"/>
        <v>15444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7</v>
      </c>
      <c r="C23" s="303">
        <f t="shared" si="5"/>
        <v>17374</v>
      </c>
      <c r="D23" s="139">
        <f t="shared" si="6"/>
        <v>12192</v>
      </c>
      <c r="E23" s="304">
        <f t="shared" si="3"/>
        <v>117.88573754919256</v>
      </c>
      <c r="F23" s="304">
        <f t="shared" si="4"/>
        <v>142.50328083989501</v>
      </c>
      <c r="G23" s="77"/>
      <c r="H23" s="127">
        <v>668</v>
      </c>
      <c r="I23" s="119">
        <v>10</v>
      </c>
      <c r="J23" s="40" t="s">
        <v>18</v>
      </c>
      <c r="K23" s="165">
        <f t="shared" si="1"/>
        <v>2</v>
      </c>
      <c r="L23" s="40" t="s">
        <v>6</v>
      </c>
      <c r="M23" s="452">
        <v>20706</v>
      </c>
      <c r="N23" s="128">
        <f t="shared" si="2"/>
        <v>14944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23</v>
      </c>
      <c r="C24" s="281">
        <f t="shared" si="5"/>
        <v>15444</v>
      </c>
      <c r="D24" s="9">
        <f t="shared" si="6"/>
        <v>6539</v>
      </c>
      <c r="E24" s="66">
        <f t="shared" si="3"/>
        <v>78.667481662591683</v>
      </c>
      <c r="F24" s="66">
        <f t="shared" si="4"/>
        <v>236.18290258449304</v>
      </c>
      <c r="G24" s="77"/>
      <c r="H24" s="53">
        <v>620</v>
      </c>
      <c r="I24" s="119">
        <v>9</v>
      </c>
      <c r="J24" s="468" t="s">
        <v>214</v>
      </c>
      <c r="K24" s="165">
        <f t="shared" si="1"/>
        <v>31</v>
      </c>
      <c r="L24" s="40" t="s">
        <v>72</v>
      </c>
      <c r="M24" s="452">
        <v>14520</v>
      </c>
      <c r="N24" s="128">
        <f t="shared" si="2"/>
        <v>13993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6</v>
      </c>
      <c r="C25" s="281">
        <f t="shared" si="5"/>
        <v>14944</v>
      </c>
      <c r="D25" s="9">
        <f t="shared" si="6"/>
        <v>24082</v>
      </c>
      <c r="E25" s="66">
        <f t="shared" si="3"/>
        <v>72.172317202743159</v>
      </c>
      <c r="F25" s="66">
        <f t="shared" si="4"/>
        <v>62.054646624034547</v>
      </c>
      <c r="G25" s="87"/>
      <c r="H25" s="127">
        <v>474</v>
      </c>
      <c r="I25" s="119">
        <v>4</v>
      </c>
      <c r="J25" s="40" t="s">
        <v>13</v>
      </c>
      <c r="K25" s="165">
        <f t="shared" si="1"/>
        <v>40</v>
      </c>
      <c r="L25" s="40" t="s">
        <v>2</v>
      </c>
      <c r="M25" s="452">
        <v>14122</v>
      </c>
      <c r="N25" s="128">
        <f t="shared" si="2"/>
        <v>11242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72</v>
      </c>
      <c r="C26" s="281">
        <f t="shared" si="5"/>
        <v>13993</v>
      </c>
      <c r="D26" s="9">
        <f t="shared" si="6"/>
        <v>10698</v>
      </c>
      <c r="E26" s="66">
        <f t="shared" si="3"/>
        <v>96.370523415977956</v>
      </c>
      <c r="F26" s="66">
        <f t="shared" si="4"/>
        <v>130.80014956066555</v>
      </c>
      <c r="G26" s="77"/>
      <c r="H26" s="127">
        <v>434</v>
      </c>
      <c r="I26" s="119">
        <v>12</v>
      </c>
      <c r="J26" s="40" t="s">
        <v>20</v>
      </c>
      <c r="K26" s="165">
        <f t="shared" si="1"/>
        <v>34</v>
      </c>
      <c r="L26" s="40" t="s">
        <v>1</v>
      </c>
      <c r="M26" s="452">
        <v>13217</v>
      </c>
      <c r="N26" s="128">
        <f t="shared" si="2"/>
        <v>10693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81">
        <f t="shared" si="5"/>
        <v>11242</v>
      </c>
      <c r="D27" s="9">
        <f t="shared" si="6"/>
        <v>12406</v>
      </c>
      <c r="E27" s="66">
        <f t="shared" si="3"/>
        <v>79.606288061181147</v>
      </c>
      <c r="F27" s="66">
        <f t="shared" si="4"/>
        <v>90.617443172658398</v>
      </c>
      <c r="G27" s="77"/>
      <c r="H27" s="127">
        <v>245</v>
      </c>
      <c r="I27" s="119">
        <v>32</v>
      </c>
      <c r="J27" s="40" t="s">
        <v>37</v>
      </c>
      <c r="K27" s="165">
        <f t="shared" si="1"/>
        <v>38</v>
      </c>
      <c r="L27" s="40" t="s">
        <v>40</v>
      </c>
      <c r="M27" s="453">
        <v>11029</v>
      </c>
      <c r="N27" s="128">
        <f t="shared" si="2"/>
        <v>9389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1</v>
      </c>
      <c r="C28" s="281">
        <f t="shared" si="5"/>
        <v>10693</v>
      </c>
      <c r="D28" s="9">
        <f t="shared" si="6"/>
        <v>11261</v>
      </c>
      <c r="E28" s="66">
        <f t="shared" si="3"/>
        <v>80.903382008019975</v>
      </c>
      <c r="F28" s="66">
        <f t="shared" si="4"/>
        <v>94.95604298019714</v>
      </c>
      <c r="G28" s="88"/>
      <c r="H28" s="127">
        <v>243</v>
      </c>
      <c r="I28" s="119">
        <v>29</v>
      </c>
      <c r="J28" s="40" t="s">
        <v>58</v>
      </c>
      <c r="K28" s="257">
        <f t="shared" si="1"/>
        <v>16</v>
      </c>
      <c r="L28" s="103" t="s">
        <v>3</v>
      </c>
      <c r="M28" s="474">
        <v>10276</v>
      </c>
      <c r="N28" s="238">
        <f t="shared" si="2"/>
        <v>8365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40</v>
      </c>
      <c r="C29" s="281">
        <f t="shared" si="5"/>
        <v>9389</v>
      </c>
      <c r="D29" s="9">
        <f t="shared" si="6"/>
        <v>11130</v>
      </c>
      <c r="E29" s="66">
        <f t="shared" si="3"/>
        <v>85.130111524163567</v>
      </c>
      <c r="F29" s="66">
        <f t="shared" si="4"/>
        <v>84.357592093441141</v>
      </c>
      <c r="G29" s="87"/>
      <c r="H29" s="127">
        <v>101</v>
      </c>
      <c r="I29" s="119">
        <v>15</v>
      </c>
      <c r="J29" s="40" t="s">
        <v>22</v>
      </c>
      <c r="K29" s="163"/>
      <c r="L29" s="163" t="s">
        <v>70</v>
      </c>
      <c r="M29" s="454">
        <v>194866</v>
      </c>
      <c r="N29" s="246">
        <f>SUM(H44)</f>
        <v>177651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</v>
      </c>
      <c r="C30" s="281">
        <f t="shared" si="5"/>
        <v>8365</v>
      </c>
      <c r="D30" s="9">
        <f t="shared" si="6"/>
        <v>2952</v>
      </c>
      <c r="E30" s="72">
        <f t="shared" si="3"/>
        <v>81.403269754768388</v>
      </c>
      <c r="F30" s="78">
        <f t="shared" si="4"/>
        <v>283.36720867208675</v>
      </c>
      <c r="G30" s="90"/>
      <c r="H30" s="127">
        <v>88</v>
      </c>
      <c r="I30" s="119">
        <v>20</v>
      </c>
      <c r="J30" s="40" t="s">
        <v>26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177651</v>
      </c>
      <c r="D31" s="82">
        <f>SUM(L14)</f>
        <v>171708</v>
      </c>
      <c r="E31" s="85">
        <f>SUM(N29/M29*100)</f>
        <v>91.165724138638865</v>
      </c>
      <c r="F31" s="78">
        <f t="shared" si="4"/>
        <v>103.4611083933189</v>
      </c>
      <c r="G31" s="86"/>
      <c r="H31" s="127">
        <v>51</v>
      </c>
      <c r="I31" s="119">
        <v>39</v>
      </c>
      <c r="J31" s="40" t="s">
        <v>41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462">
        <v>31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25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12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1</v>
      </c>
      <c r="I35" s="119">
        <v>37</v>
      </c>
      <c r="J35" s="40" t="s">
        <v>39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462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466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53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177651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6" t="s">
        <v>217</v>
      </c>
      <c r="I48" s="119"/>
      <c r="J48" s="267" t="s">
        <v>105</v>
      </c>
      <c r="K48" s="5"/>
      <c r="L48" s="456" t="s">
        <v>205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6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23236</v>
      </c>
      <c r="I50" s="119">
        <v>16</v>
      </c>
      <c r="J50" s="40" t="s">
        <v>3</v>
      </c>
      <c r="K50" s="449">
        <f>SUM(I50)</f>
        <v>16</v>
      </c>
      <c r="L50" s="457">
        <v>23204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2634</v>
      </c>
      <c r="I51" s="119">
        <v>26</v>
      </c>
      <c r="J51" s="40" t="s">
        <v>32</v>
      </c>
      <c r="K51" s="449">
        <f t="shared" ref="K51:K59" si="7">SUM(I51)</f>
        <v>26</v>
      </c>
      <c r="L51" s="458">
        <v>3099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2251</v>
      </c>
      <c r="I52" s="119">
        <v>33</v>
      </c>
      <c r="J52" s="40" t="s">
        <v>0</v>
      </c>
      <c r="K52" s="449">
        <f t="shared" si="7"/>
        <v>33</v>
      </c>
      <c r="L52" s="458">
        <v>1401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5" t="s">
        <v>56</v>
      </c>
      <c r="H53" s="53">
        <v>1998</v>
      </c>
      <c r="I53" s="119">
        <v>25</v>
      </c>
      <c r="J53" s="40" t="s">
        <v>31</v>
      </c>
      <c r="K53" s="449">
        <f t="shared" si="7"/>
        <v>25</v>
      </c>
      <c r="L53" s="458">
        <v>289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23236</v>
      </c>
      <c r="D54" s="139">
        <f>SUM(L50)</f>
        <v>23204</v>
      </c>
      <c r="E54" s="66">
        <f t="shared" ref="E54:E63" si="8">SUM(N67/M67*100)</f>
        <v>62.16324674282351</v>
      </c>
      <c r="F54" s="66">
        <f t="shared" ref="F54:F61" si="9">SUM(C54/D54*100)</f>
        <v>100.13790725736942</v>
      </c>
      <c r="G54" s="77"/>
      <c r="H54" s="53">
        <v>1304</v>
      </c>
      <c r="I54" s="119">
        <v>36</v>
      </c>
      <c r="J54" s="40" t="s">
        <v>5</v>
      </c>
      <c r="K54" s="449">
        <f t="shared" si="7"/>
        <v>36</v>
      </c>
      <c r="L54" s="458">
        <v>22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2634</v>
      </c>
      <c r="D55" s="139">
        <f t="shared" ref="D55:D63" si="11">SUM(L51)</f>
        <v>3099</v>
      </c>
      <c r="E55" s="66">
        <f t="shared" si="8"/>
        <v>93.041328152596265</v>
      </c>
      <c r="F55" s="66">
        <f t="shared" si="9"/>
        <v>84.995159728944827</v>
      </c>
      <c r="G55" s="77"/>
      <c r="H55" s="53">
        <v>983</v>
      </c>
      <c r="I55" s="119">
        <v>38</v>
      </c>
      <c r="J55" s="40" t="s">
        <v>40</v>
      </c>
      <c r="K55" s="449">
        <f t="shared" si="7"/>
        <v>38</v>
      </c>
      <c r="L55" s="458">
        <v>961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0</v>
      </c>
      <c r="C56" s="52">
        <f t="shared" si="10"/>
        <v>2251</v>
      </c>
      <c r="D56" s="139">
        <f t="shared" si="11"/>
        <v>1401</v>
      </c>
      <c r="E56" s="66">
        <f t="shared" si="8"/>
        <v>86.643571978444953</v>
      </c>
      <c r="F56" s="66">
        <f t="shared" si="9"/>
        <v>160.67094932191293</v>
      </c>
      <c r="G56" s="77"/>
      <c r="H56" s="53">
        <v>819</v>
      </c>
      <c r="I56" s="119">
        <v>34</v>
      </c>
      <c r="J56" s="40" t="s">
        <v>1</v>
      </c>
      <c r="K56" s="449">
        <f t="shared" si="7"/>
        <v>34</v>
      </c>
      <c r="L56" s="458">
        <v>852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31</v>
      </c>
      <c r="C57" s="52">
        <f t="shared" si="10"/>
        <v>1998</v>
      </c>
      <c r="D57" s="139">
        <f t="shared" si="11"/>
        <v>289</v>
      </c>
      <c r="E57" s="66">
        <f t="shared" si="8"/>
        <v>445.98214285714289</v>
      </c>
      <c r="F57" s="66">
        <f t="shared" si="9"/>
        <v>691.34948096885807</v>
      </c>
      <c r="G57" s="77"/>
      <c r="H57" s="53">
        <v>577</v>
      </c>
      <c r="I57" s="119">
        <v>31</v>
      </c>
      <c r="J57" s="40" t="s">
        <v>131</v>
      </c>
      <c r="K57" s="449">
        <f t="shared" si="7"/>
        <v>31</v>
      </c>
      <c r="L57" s="458">
        <v>713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5</v>
      </c>
      <c r="C58" s="52">
        <f t="shared" si="10"/>
        <v>1304</v>
      </c>
      <c r="D58" s="139">
        <f t="shared" si="11"/>
        <v>22</v>
      </c>
      <c r="E58" s="66">
        <f t="shared" si="8"/>
        <v>97.168405365126674</v>
      </c>
      <c r="F58" s="66">
        <f t="shared" si="9"/>
        <v>5927.272727272727</v>
      </c>
      <c r="G58" s="87"/>
      <c r="H58" s="127">
        <v>545</v>
      </c>
      <c r="I58" s="119">
        <v>40</v>
      </c>
      <c r="J58" s="40" t="s">
        <v>2</v>
      </c>
      <c r="K58" s="449">
        <f t="shared" si="7"/>
        <v>40</v>
      </c>
      <c r="L58" s="458">
        <v>1849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40</v>
      </c>
      <c r="C59" s="52">
        <f t="shared" si="10"/>
        <v>983</v>
      </c>
      <c r="D59" s="139">
        <f t="shared" si="11"/>
        <v>961</v>
      </c>
      <c r="E59" s="66">
        <f t="shared" si="8"/>
        <v>62.851662404092068</v>
      </c>
      <c r="F59" s="66">
        <f t="shared" si="9"/>
        <v>102.28928199791882</v>
      </c>
      <c r="G59" s="77"/>
      <c r="H59" s="541">
        <v>434</v>
      </c>
      <c r="I59" s="198">
        <v>14</v>
      </c>
      <c r="J59" s="103" t="s">
        <v>21</v>
      </c>
      <c r="K59" s="450">
        <f t="shared" si="7"/>
        <v>14</v>
      </c>
      <c r="L59" s="459">
        <v>236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8">
        <v>7</v>
      </c>
      <c r="B60" s="40" t="s">
        <v>1</v>
      </c>
      <c r="C60" s="128">
        <f t="shared" si="10"/>
        <v>819</v>
      </c>
      <c r="D60" s="139">
        <f t="shared" si="11"/>
        <v>852</v>
      </c>
      <c r="E60" s="304">
        <f t="shared" si="8"/>
        <v>91.713325867861144</v>
      </c>
      <c r="F60" s="304">
        <f t="shared" si="9"/>
        <v>96.126760563380287</v>
      </c>
      <c r="G60" s="529"/>
      <c r="H60" s="542">
        <v>184</v>
      </c>
      <c r="I60" s="310">
        <v>24</v>
      </c>
      <c r="J60" s="543" t="s">
        <v>30</v>
      </c>
      <c r="K60" s="530" t="s">
        <v>9</v>
      </c>
      <c r="L60" s="531">
        <v>33767</v>
      </c>
      <c r="M60" s="532"/>
      <c r="N60" s="130"/>
      <c r="Q60" s="129"/>
      <c r="R60" s="532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72</v>
      </c>
      <c r="C61" s="52">
        <f t="shared" si="10"/>
        <v>577</v>
      </c>
      <c r="D61" s="139">
        <f t="shared" si="11"/>
        <v>713</v>
      </c>
      <c r="E61" s="66">
        <f t="shared" si="8"/>
        <v>83.141210374639769</v>
      </c>
      <c r="F61" s="66">
        <f t="shared" si="9"/>
        <v>80.925666199158485</v>
      </c>
      <c r="G61" s="88"/>
      <c r="H61" s="127">
        <v>84</v>
      </c>
      <c r="I61" s="119">
        <v>15</v>
      </c>
      <c r="J61" s="40" t="s">
        <v>22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545</v>
      </c>
      <c r="D62" s="139">
        <f t="shared" si="11"/>
        <v>1849</v>
      </c>
      <c r="E62" s="66">
        <f t="shared" si="8"/>
        <v>103.41555977229602</v>
      </c>
      <c r="F62" s="66">
        <f>SUM(C62/D62*100)</f>
        <v>29.475392103839916</v>
      </c>
      <c r="G62" s="87"/>
      <c r="H62" s="53">
        <v>84</v>
      </c>
      <c r="I62" s="119">
        <v>19</v>
      </c>
      <c r="J62" s="40" t="s">
        <v>25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21</v>
      </c>
      <c r="C63" s="52">
        <f t="shared" si="10"/>
        <v>434</v>
      </c>
      <c r="D63" s="139">
        <f t="shared" si="11"/>
        <v>236</v>
      </c>
      <c r="E63" s="72">
        <f t="shared" si="8"/>
        <v>45.877378435517969</v>
      </c>
      <c r="F63" s="72">
        <f>SUM(C63/D63*100)</f>
        <v>183.89830508474577</v>
      </c>
      <c r="G63" s="90"/>
      <c r="H63" s="127">
        <v>80</v>
      </c>
      <c r="I63" s="119">
        <v>9</v>
      </c>
      <c r="J63" s="468" t="s">
        <v>214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35383</v>
      </c>
      <c r="D64" s="82">
        <f>SUM(L60)</f>
        <v>33767</v>
      </c>
      <c r="E64" s="85">
        <f>SUM(N77/M77*100)</f>
        <v>70.689655172413794</v>
      </c>
      <c r="F64" s="85">
        <f>SUM(C64/D64*100)</f>
        <v>104.78573755441703</v>
      </c>
      <c r="G64" s="86"/>
      <c r="H64" s="489">
        <v>63</v>
      </c>
      <c r="I64" s="119">
        <v>17</v>
      </c>
      <c r="J64" s="40" t="s">
        <v>23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61</v>
      </c>
      <c r="I65" s="119">
        <v>13</v>
      </c>
      <c r="J65" s="40" t="s">
        <v>7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43</v>
      </c>
      <c r="I66" s="119">
        <v>1</v>
      </c>
      <c r="J66" s="40" t="s">
        <v>4</v>
      </c>
      <c r="K66" s="1"/>
      <c r="L66" s="268" t="s">
        <v>105</v>
      </c>
      <c r="M66" s="48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3</v>
      </c>
      <c r="I67" s="119">
        <v>23</v>
      </c>
      <c r="J67" s="40" t="s">
        <v>29</v>
      </c>
      <c r="K67" s="5">
        <f>SUM(I50)</f>
        <v>16</v>
      </c>
      <c r="L67" s="40" t="s">
        <v>3</v>
      </c>
      <c r="M67" s="243">
        <v>37379</v>
      </c>
      <c r="N67" s="128">
        <f>SUM(H50)</f>
        <v>23236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0</v>
      </c>
      <c r="I68" s="119">
        <v>2</v>
      </c>
      <c r="J68" s="40" t="s">
        <v>6</v>
      </c>
      <c r="K68" s="5">
        <f t="shared" ref="K68:K76" si="12">SUM(I51)</f>
        <v>26</v>
      </c>
      <c r="L68" s="40" t="s">
        <v>32</v>
      </c>
      <c r="M68" s="244">
        <v>2831</v>
      </c>
      <c r="N68" s="128">
        <f t="shared" ref="N68:N76" si="13">SUM(H51)</f>
        <v>2634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127">
        <v>0</v>
      </c>
      <c r="I69" s="119">
        <v>3</v>
      </c>
      <c r="J69" s="40" t="s">
        <v>12</v>
      </c>
      <c r="K69" s="5">
        <f t="shared" si="12"/>
        <v>33</v>
      </c>
      <c r="L69" s="40" t="s">
        <v>0</v>
      </c>
      <c r="M69" s="244">
        <v>2598</v>
      </c>
      <c r="N69" s="128">
        <f t="shared" si="13"/>
        <v>2251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4</v>
      </c>
      <c r="J70" s="40" t="s">
        <v>13</v>
      </c>
      <c r="K70" s="5">
        <f t="shared" si="12"/>
        <v>25</v>
      </c>
      <c r="L70" s="40" t="s">
        <v>31</v>
      </c>
      <c r="M70" s="244">
        <v>448</v>
      </c>
      <c r="N70" s="128">
        <f t="shared" si="13"/>
        <v>1998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5</v>
      </c>
      <c r="J71" s="40" t="s">
        <v>14</v>
      </c>
      <c r="K71" s="5">
        <f t="shared" si="12"/>
        <v>36</v>
      </c>
      <c r="L71" s="40" t="s">
        <v>5</v>
      </c>
      <c r="M71" s="244">
        <v>1342</v>
      </c>
      <c r="N71" s="128">
        <f t="shared" si="13"/>
        <v>1304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15</v>
      </c>
      <c r="K72" s="5">
        <f t="shared" si="12"/>
        <v>38</v>
      </c>
      <c r="L72" s="40" t="s">
        <v>40</v>
      </c>
      <c r="M72" s="244">
        <v>1564</v>
      </c>
      <c r="N72" s="128">
        <f t="shared" si="13"/>
        <v>983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7</v>
      </c>
      <c r="J73" s="40" t="s">
        <v>16</v>
      </c>
      <c r="K73" s="5">
        <f t="shared" si="12"/>
        <v>34</v>
      </c>
      <c r="L73" s="40" t="s">
        <v>1</v>
      </c>
      <c r="M73" s="244">
        <v>893</v>
      </c>
      <c r="N73" s="128">
        <f t="shared" si="13"/>
        <v>819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127">
        <v>0</v>
      </c>
      <c r="I74" s="119">
        <v>8</v>
      </c>
      <c r="J74" s="40" t="s">
        <v>17</v>
      </c>
      <c r="K74" s="5">
        <f t="shared" si="12"/>
        <v>31</v>
      </c>
      <c r="L74" s="40" t="s">
        <v>72</v>
      </c>
      <c r="M74" s="244">
        <v>694</v>
      </c>
      <c r="N74" s="128">
        <f t="shared" si="13"/>
        <v>577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10</v>
      </c>
      <c r="J75" s="40" t="s">
        <v>18</v>
      </c>
      <c r="K75" s="5">
        <f t="shared" si="12"/>
        <v>40</v>
      </c>
      <c r="L75" s="40" t="s">
        <v>2</v>
      </c>
      <c r="M75" s="244">
        <v>527</v>
      </c>
      <c r="N75" s="128">
        <f t="shared" si="13"/>
        <v>545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11</v>
      </c>
      <c r="J76" s="40" t="s">
        <v>19</v>
      </c>
      <c r="K76" s="18">
        <f t="shared" si="12"/>
        <v>14</v>
      </c>
      <c r="L76" s="103" t="s">
        <v>21</v>
      </c>
      <c r="M76" s="245">
        <v>946</v>
      </c>
      <c r="N76" s="238">
        <f t="shared" si="13"/>
        <v>434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12</v>
      </c>
      <c r="J77" s="40" t="s">
        <v>20</v>
      </c>
      <c r="K77" s="5"/>
      <c r="L77" s="163" t="s">
        <v>70</v>
      </c>
      <c r="M77" s="417">
        <v>50054</v>
      </c>
      <c r="N77" s="246">
        <f>SUM(H90)</f>
        <v>35383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128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71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27</v>
      </c>
      <c r="J82" s="40" t="s">
        <v>33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28</v>
      </c>
      <c r="J83" s="40" t="s">
        <v>34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29</v>
      </c>
      <c r="J84" s="40" t="s">
        <v>58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35383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L42" sqref="L42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6" t="s">
        <v>220</v>
      </c>
      <c r="I2" s="5"/>
      <c r="J2" s="259" t="s">
        <v>125</v>
      </c>
      <c r="K2" s="117"/>
      <c r="L2" s="440" t="s">
        <v>208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1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40133</v>
      </c>
      <c r="I4" s="119">
        <v>33</v>
      </c>
      <c r="J4" s="229" t="s">
        <v>0</v>
      </c>
      <c r="K4" s="169">
        <f>SUM(I4)</f>
        <v>33</v>
      </c>
      <c r="L4" s="433">
        <v>35389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26482</v>
      </c>
      <c r="I5" s="119">
        <v>34</v>
      </c>
      <c r="J5" s="229" t="s">
        <v>1</v>
      </c>
      <c r="K5" s="169">
        <f t="shared" ref="K5:K13" si="0">SUM(I5)</f>
        <v>34</v>
      </c>
      <c r="L5" s="434">
        <v>11535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405">
        <v>17229</v>
      </c>
      <c r="I6" s="119">
        <v>40</v>
      </c>
      <c r="J6" s="229" t="s">
        <v>2</v>
      </c>
      <c r="K6" s="169">
        <f t="shared" si="0"/>
        <v>40</v>
      </c>
      <c r="L6" s="434">
        <v>15863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8777</v>
      </c>
      <c r="I7" s="119">
        <v>36</v>
      </c>
      <c r="J7" s="229" t="s">
        <v>5</v>
      </c>
      <c r="K7" s="169">
        <f t="shared" si="0"/>
        <v>36</v>
      </c>
      <c r="L7" s="434">
        <v>3933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405">
        <v>8187</v>
      </c>
      <c r="I8" s="119">
        <v>13</v>
      </c>
      <c r="J8" s="229" t="s">
        <v>7</v>
      </c>
      <c r="K8" s="169">
        <f t="shared" si="0"/>
        <v>13</v>
      </c>
      <c r="L8" s="434">
        <v>5582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6887</v>
      </c>
      <c r="I9" s="119">
        <v>9</v>
      </c>
      <c r="J9" s="490" t="s">
        <v>213</v>
      </c>
      <c r="K9" s="169">
        <f t="shared" si="0"/>
        <v>9</v>
      </c>
      <c r="L9" s="434">
        <v>5096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5460</v>
      </c>
      <c r="I10" s="119">
        <v>24</v>
      </c>
      <c r="J10" s="229" t="s">
        <v>30</v>
      </c>
      <c r="K10" s="169">
        <f t="shared" si="0"/>
        <v>24</v>
      </c>
      <c r="L10" s="434">
        <v>4890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3107</v>
      </c>
      <c r="I11" s="119">
        <v>16</v>
      </c>
      <c r="J11" s="229" t="s">
        <v>3</v>
      </c>
      <c r="K11" s="169">
        <f t="shared" si="0"/>
        <v>16</v>
      </c>
      <c r="L11" s="434">
        <v>12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2893</v>
      </c>
      <c r="I12" s="119">
        <v>25</v>
      </c>
      <c r="J12" s="229" t="s">
        <v>31</v>
      </c>
      <c r="K12" s="169">
        <f t="shared" si="0"/>
        <v>25</v>
      </c>
      <c r="L12" s="434">
        <v>2489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1360</v>
      </c>
      <c r="I13" s="198">
        <v>12</v>
      </c>
      <c r="J13" s="309" t="s">
        <v>20</v>
      </c>
      <c r="K13" s="258">
        <f t="shared" si="0"/>
        <v>12</v>
      </c>
      <c r="L13" s="442">
        <v>1420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5">
        <v>919</v>
      </c>
      <c r="I14" s="310">
        <v>17</v>
      </c>
      <c r="J14" s="311" t="s">
        <v>23</v>
      </c>
      <c r="K14" s="117" t="s">
        <v>9</v>
      </c>
      <c r="L14" s="443">
        <v>92232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733</v>
      </c>
      <c r="I15" s="119">
        <v>22</v>
      </c>
      <c r="J15" s="229" t="s">
        <v>28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663</v>
      </c>
      <c r="I16" s="119">
        <v>21</v>
      </c>
      <c r="J16" s="229" t="s">
        <v>27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651</v>
      </c>
      <c r="I17" s="119">
        <v>26</v>
      </c>
      <c r="J17" s="229" t="s">
        <v>32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520">
        <v>605</v>
      </c>
      <c r="I18" s="119">
        <v>31</v>
      </c>
      <c r="J18" s="119" t="s">
        <v>190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603</v>
      </c>
      <c r="I19" s="119">
        <v>1</v>
      </c>
      <c r="J19" s="229" t="s">
        <v>4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470</v>
      </c>
      <c r="I20" s="119">
        <v>6</v>
      </c>
      <c r="J20" s="229" t="s">
        <v>15</v>
      </c>
      <c r="K20" s="169">
        <f>SUM(I4)</f>
        <v>33</v>
      </c>
      <c r="L20" s="229" t="s">
        <v>0</v>
      </c>
      <c r="M20" s="444">
        <v>48035</v>
      </c>
      <c r="N20" s="128">
        <f>SUM(H4)</f>
        <v>40133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5" t="s">
        <v>56</v>
      </c>
      <c r="H21" s="127">
        <v>448</v>
      </c>
      <c r="I21" s="119">
        <v>38</v>
      </c>
      <c r="J21" s="229" t="s">
        <v>40</v>
      </c>
      <c r="K21" s="169">
        <f t="shared" ref="K21:K29" si="1">SUM(I5)</f>
        <v>34</v>
      </c>
      <c r="L21" s="229" t="s">
        <v>1</v>
      </c>
      <c r="M21" s="445">
        <v>16542</v>
      </c>
      <c r="N21" s="128">
        <f t="shared" ref="N21:N29" si="2">SUM(H5)</f>
        <v>26482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40133</v>
      </c>
      <c r="D22" s="139">
        <f>SUM(L4)</f>
        <v>35389</v>
      </c>
      <c r="E22" s="70">
        <f t="shared" ref="E22:E31" si="3">SUM(N20/M20*100)</f>
        <v>83.549495159779326</v>
      </c>
      <c r="F22" s="66">
        <f t="shared" ref="F22:F32" si="4">SUM(C22/D22*100)</f>
        <v>113.40529543078357</v>
      </c>
      <c r="G22" s="77"/>
      <c r="H22" s="127">
        <v>323</v>
      </c>
      <c r="I22" s="119">
        <v>14</v>
      </c>
      <c r="J22" s="229" t="s">
        <v>21</v>
      </c>
      <c r="K22" s="169">
        <f t="shared" si="1"/>
        <v>40</v>
      </c>
      <c r="L22" s="229" t="s">
        <v>2</v>
      </c>
      <c r="M22" s="445">
        <v>22982</v>
      </c>
      <c r="N22" s="128">
        <f t="shared" si="2"/>
        <v>17229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1</v>
      </c>
      <c r="C23" s="52">
        <f t="shared" ref="C23:C31" si="5">SUM(H5)</f>
        <v>26482</v>
      </c>
      <c r="D23" s="139">
        <f t="shared" ref="D23:D31" si="6">SUM(L5)</f>
        <v>11535</v>
      </c>
      <c r="E23" s="70">
        <f t="shared" si="3"/>
        <v>160.08946922983921</v>
      </c>
      <c r="F23" s="66">
        <f t="shared" si="4"/>
        <v>229.57954052882533</v>
      </c>
      <c r="G23" s="77"/>
      <c r="H23" s="127">
        <v>255</v>
      </c>
      <c r="I23" s="119">
        <v>4</v>
      </c>
      <c r="J23" s="229" t="s">
        <v>13</v>
      </c>
      <c r="K23" s="169">
        <f t="shared" si="1"/>
        <v>36</v>
      </c>
      <c r="L23" s="229" t="s">
        <v>5</v>
      </c>
      <c r="M23" s="445">
        <v>9707</v>
      </c>
      <c r="N23" s="128">
        <f t="shared" si="2"/>
        <v>8777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2</v>
      </c>
      <c r="C24" s="52">
        <f t="shared" si="5"/>
        <v>17229</v>
      </c>
      <c r="D24" s="139">
        <f t="shared" si="6"/>
        <v>15863</v>
      </c>
      <c r="E24" s="70">
        <f t="shared" si="3"/>
        <v>74.967365764511356</v>
      </c>
      <c r="F24" s="66">
        <f t="shared" si="4"/>
        <v>108.61123368845742</v>
      </c>
      <c r="G24" s="77"/>
      <c r="H24" s="127">
        <v>209</v>
      </c>
      <c r="I24" s="119">
        <v>39</v>
      </c>
      <c r="J24" s="229" t="s">
        <v>41</v>
      </c>
      <c r="K24" s="169">
        <f t="shared" si="1"/>
        <v>13</v>
      </c>
      <c r="L24" s="229" t="s">
        <v>7</v>
      </c>
      <c r="M24" s="445">
        <v>8214</v>
      </c>
      <c r="N24" s="128">
        <f t="shared" si="2"/>
        <v>8187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9" t="s">
        <v>5</v>
      </c>
      <c r="C25" s="52">
        <f t="shared" si="5"/>
        <v>8777</v>
      </c>
      <c r="D25" s="139">
        <f t="shared" si="6"/>
        <v>3933</v>
      </c>
      <c r="E25" s="70">
        <f t="shared" si="3"/>
        <v>90.419285052024307</v>
      </c>
      <c r="F25" s="66">
        <f t="shared" si="4"/>
        <v>223.16297991355199</v>
      </c>
      <c r="G25" s="77"/>
      <c r="H25" s="127">
        <v>180</v>
      </c>
      <c r="I25" s="119">
        <v>18</v>
      </c>
      <c r="J25" s="229" t="s">
        <v>24</v>
      </c>
      <c r="K25" s="169">
        <f t="shared" si="1"/>
        <v>9</v>
      </c>
      <c r="L25" s="490" t="s">
        <v>212</v>
      </c>
      <c r="M25" s="445">
        <v>8841</v>
      </c>
      <c r="N25" s="128">
        <f t="shared" si="2"/>
        <v>6887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9" t="s">
        <v>7</v>
      </c>
      <c r="C26" s="52">
        <f t="shared" si="5"/>
        <v>8187</v>
      </c>
      <c r="D26" s="139">
        <f t="shared" si="6"/>
        <v>5582</v>
      </c>
      <c r="E26" s="70">
        <f t="shared" si="3"/>
        <v>99.671292914536153</v>
      </c>
      <c r="F26" s="66">
        <f t="shared" si="4"/>
        <v>146.66786098172696</v>
      </c>
      <c r="G26" s="87"/>
      <c r="H26" s="127">
        <v>179</v>
      </c>
      <c r="I26" s="119">
        <v>32</v>
      </c>
      <c r="J26" s="229" t="s">
        <v>37</v>
      </c>
      <c r="K26" s="169">
        <f t="shared" si="1"/>
        <v>24</v>
      </c>
      <c r="L26" s="229" t="s">
        <v>30</v>
      </c>
      <c r="M26" s="445">
        <v>6413</v>
      </c>
      <c r="N26" s="128">
        <f t="shared" si="2"/>
        <v>5460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490" t="s">
        <v>212</v>
      </c>
      <c r="C27" s="52">
        <f t="shared" si="5"/>
        <v>6887</v>
      </c>
      <c r="D27" s="139">
        <f t="shared" si="6"/>
        <v>5096</v>
      </c>
      <c r="E27" s="70">
        <f t="shared" si="3"/>
        <v>77.898427779662939</v>
      </c>
      <c r="F27" s="66">
        <f t="shared" si="4"/>
        <v>135.14521193092622</v>
      </c>
      <c r="G27" s="91"/>
      <c r="H27" s="127">
        <v>99</v>
      </c>
      <c r="I27" s="119">
        <v>11</v>
      </c>
      <c r="J27" s="229" t="s">
        <v>19</v>
      </c>
      <c r="K27" s="169">
        <f t="shared" si="1"/>
        <v>16</v>
      </c>
      <c r="L27" s="229" t="s">
        <v>3</v>
      </c>
      <c r="M27" s="445">
        <v>5418</v>
      </c>
      <c r="N27" s="128">
        <f t="shared" si="2"/>
        <v>3107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30</v>
      </c>
      <c r="C28" s="52">
        <f t="shared" si="5"/>
        <v>5460</v>
      </c>
      <c r="D28" s="139">
        <f t="shared" si="6"/>
        <v>4890</v>
      </c>
      <c r="E28" s="70">
        <f t="shared" si="3"/>
        <v>85.139560268205202</v>
      </c>
      <c r="F28" s="66">
        <f t="shared" si="4"/>
        <v>111.65644171779141</v>
      </c>
      <c r="G28" s="77"/>
      <c r="H28" s="127">
        <v>36</v>
      </c>
      <c r="I28" s="119">
        <v>20</v>
      </c>
      <c r="J28" s="229" t="s">
        <v>26</v>
      </c>
      <c r="K28" s="169">
        <f t="shared" si="1"/>
        <v>25</v>
      </c>
      <c r="L28" s="229" t="s">
        <v>31</v>
      </c>
      <c r="M28" s="445">
        <v>2846</v>
      </c>
      <c r="N28" s="128">
        <f t="shared" si="2"/>
        <v>2893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3</v>
      </c>
      <c r="C29" s="52">
        <f t="shared" si="5"/>
        <v>3107</v>
      </c>
      <c r="D29" s="139">
        <f t="shared" si="6"/>
        <v>12</v>
      </c>
      <c r="E29" s="70">
        <f t="shared" si="3"/>
        <v>57.345884090070129</v>
      </c>
      <c r="F29" s="66">
        <f t="shared" si="4"/>
        <v>25891.666666666668</v>
      </c>
      <c r="G29" s="88"/>
      <c r="H29" s="127">
        <v>32</v>
      </c>
      <c r="I29" s="119">
        <v>2</v>
      </c>
      <c r="J29" s="229" t="s">
        <v>6</v>
      </c>
      <c r="K29" s="258">
        <f t="shared" si="1"/>
        <v>12</v>
      </c>
      <c r="L29" s="309" t="s">
        <v>20</v>
      </c>
      <c r="M29" s="446">
        <v>2430</v>
      </c>
      <c r="N29" s="128">
        <f t="shared" si="2"/>
        <v>1360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31</v>
      </c>
      <c r="C30" s="52">
        <f t="shared" si="5"/>
        <v>2893</v>
      </c>
      <c r="D30" s="139">
        <f t="shared" si="6"/>
        <v>2489</v>
      </c>
      <c r="E30" s="70">
        <f t="shared" si="3"/>
        <v>101.6514406184118</v>
      </c>
      <c r="F30" s="66">
        <f t="shared" si="4"/>
        <v>116.23141824025713</v>
      </c>
      <c r="G30" s="87"/>
      <c r="H30" s="127">
        <v>29</v>
      </c>
      <c r="I30" s="119">
        <v>15</v>
      </c>
      <c r="J30" s="229" t="s">
        <v>22</v>
      </c>
      <c r="K30" s="163"/>
      <c r="L30" s="464" t="s">
        <v>133</v>
      </c>
      <c r="M30" s="447">
        <v>137824</v>
      </c>
      <c r="N30" s="128">
        <f>SUM(H44)</f>
        <v>126983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9" t="s">
        <v>20</v>
      </c>
      <c r="C31" s="52">
        <f t="shared" si="5"/>
        <v>1360</v>
      </c>
      <c r="D31" s="139">
        <f t="shared" si="6"/>
        <v>1420</v>
      </c>
      <c r="E31" s="71">
        <f t="shared" si="3"/>
        <v>55.967078189300409</v>
      </c>
      <c r="F31" s="78">
        <f t="shared" si="4"/>
        <v>95.774647887323937</v>
      </c>
      <c r="G31" s="90"/>
      <c r="H31" s="127">
        <v>22</v>
      </c>
      <c r="I31" s="119">
        <v>27</v>
      </c>
      <c r="J31" s="229" t="s">
        <v>33</v>
      </c>
      <c r="K31" s="54"/>
      <c r="L31" s="30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126983</v>
      </c>
      <c r="D32" s="82">
        <f>SUM(L14)</f>
        <v>92232</v>
      </c>
      <c r="E32" s="83">
        <f>SUM(N30/M30*100)</f>
        <v>92.134171116786618</v>
      </c>
      <c r="F32" s="78">
        <f t="shared" si="4"/>
        <v>137.67781247289443</v>
      </c>
      <c r="G32" s="86"/>
      <c r="H32" s="128">
        <v>12</v>
      </c>
      <c r="I32" s="119">
        <v>29</v>
      </c>
      <c r="J32" s="229" t="s">
        <v>118</v>
      </c>
      <c r="K32" s="54"/>
      <c r="L32" s="300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405">
        <v>0</v>
      </c>
      <c r="I33" s="119">
        <v>3</v>
      </c>
      <c r="J33" s="229" t="s">
        <v>12</v>
      </c>
      <c r="K33" s="54"/>
      <c r="L33" s="300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5</v>
      </c>
      <c r="J34" s="229" t="s">
        <v>14</v>
      </c>
      <c r="K34" s="54"/>
      <c r="L34" s="300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9" t="s">
        <v>16</v>
      </c>
      <c r="K35" s="54"/>
      <c r="L35" s="300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9" t="s">
        <v>17</v>
      </c>
      <c r="K36" s="54"/>
      <c r="L36" s="300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9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9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9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9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9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9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9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126983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0" t="s">
        <v>217</v>
      </c>
      <c r="I48" s="5"/>
      <c r="J48" s="255" t="s">
        <v>128</v>
      </c>
      <c r="K48" s="117"/>
      <c r="L48" s="419" t="s">
        <v>208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20346</v>
      </c>
      <c r="I50" s="229">
        <v>40</v>
      </c>
      <c r="J50" s="228" t="s">
        <v>2</v>
      </c>
      <c r="K50" s="172">
        <f>SUM(I50)</f>
        <v>40</v>
      </c>
      <c r="L50" s="420">
        <v>18090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18613</v>
      </c>
      <c r="I51" s="229">
        <v>16</v>
      </c>
      <c r="J51" s="228" t="s">
        <v>3</v>
      </c>
      <c r="K51" s="172">
        <f t="shared" ref="K51:K59" si="7">SUM(I51)</f>
        <v>16</v>
      </c>
      <c r="L51" s="420">
        <v>19966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18130</v>
      </c>
      <c r="I52" s="229">
        <v>36</v>
      </c>
      <c r="J52" s="228" t="s">
        <v>5</v>
      </c>
      <c r="K52" s="172">
        <f t="shared" si="7"/>
        <v>36</v>
      </c>
      <c r="L52" s="420">
        <v>15438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17683</v>
      </c>
      <c r="I53" s="229">
        <v>26</v>
      </c>
      <c r="J53" s="228" t="s">
        <v>32</v>
      </c>
      <c r="K53" s="172">
        <f t="shared" si="7"/>
        <v>26</v>
      </c>
      <c r="L53" s="420">
        <v>15673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217</v>
      </c>
      <c r="D54" s="74" t="s">
        <v>205</v>
      </c>
      <c r="E54" s="74" t="s">
        <v>55</v>
      </c>
      <c r="F54" s="74" t="s">
        <v>54</v>
      </c>
      <c r="G54" s="75" t="s">
        <v>56</v>
      </c>
      <c r="H54" s="127">
        <v>14176</v>
      </c>
      <c r="I54" s="229">
        <v>38</v>
      </c>
      <c r="J54" s="228" t="s">
        <v>40</v>
      </c>
      <c r="K54" s="172">
        <f t="shared" si="7"/>
        <v>38</v>
      </c>
      <c r="L54" s="420">
        <v>9295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2</v>
      </c>
      <c r="C55" s="52">
        <f>SUM(H50)</f>
        <v>20346</v>
      </c>
      <c r="D55" s="9">
        <f t="shared" ref="D55:D64" si="8">SUM(L50)</f>
        <v>18090</v>
      </c>
      <c r="E55" s="66">
        <f>SUM(N66/M66*100)</f>
        <v>81.891728718051922</v>
      </c>
      <c r="F55" s="66">
        <f t="shared" ref="F55:F65" si="9">SUM(C55/D55*100)</f>
        <v>112.4709784411277</v>
      </c>
      <c r="G55" s="77"/>
      <c r="H55" s="127">
        <v>12909</v>
      </c>
      <c r="I55" s="229">
        <v>17</v>
      </c>
      <c r="J55" s="228" t="s">
        <v>23</v>
      </c>
      <c r="K55" s="172">
        <f t="shared" si="7"/>
        <v>17</v>
      </c>
      <c r="L55" s="420">
        <v>9722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3</v>
      </c>
      <c r="C56" s="52">
        <f t="shared" ref="C56:C64" si="10">SUM(H51)</f>
        <v>18613</v>
      </c>
      <c r="D56" s="9">
        <f t="shared" si="8"/>
        <v>19966</v>
      </c>
      <c r="E56" s="66">
        <f t="shared" ref="E56:E65" si="11">SUM(N67/M67*100)</f>
        <v>71.467516510520653</v>
      </c>
      <c r="F56" s="66">
        <f t="shared" si="9"/>
        <v>93.223479915856956</v>
      </c>
      <c r="G56" s="77"/>
      <c r="H56" s="127">
        <v>10623</v>
      </c>
      <c r="I56" s="229">
        <v>24</v>
      </c>
      <c r="J56" s="228" t="s">
        <v>30</v>
      </c>
      <c r="K56" s="172">
        <f t="shared" si="7"/>
        <v>24</v>
      </c>
      <c r="L56" s="420">
        <v>10791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5</v>
      </c>
      <c r="C57" s="52">
        <f t="shared" si="10"/>
        <v>18130</v>
      </c>
      <c r="D57" s="9">
        <f t="shared" si="8"/>
        <v>15438</v>
      </c>
      <c r="E57" s="66">
        <f t="shared" si="11"/>
        <v>110.38723818801755</v>
      </c>
      <c r="F57" s="66">
        <f t="shared" si="9"/>
        <v>117.43749190309624</v>
      </c>
      <c r="G57" s="77"/>
      <c r="H57" s="127">
        <v>7134</v>
      </c>
      <c r="I57" s="228">
        <v>25</v>
      </c>
      <c r="J57" s="228" t="s">
        <v>31</v>
      </c>
      <c r="K57" s="172">
        <f t="shared" si="7"/>
        <v>25</v>
      </c>
      <c r="L57" s="420">
        <v>6454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32</v>
      </c>
      <c r="C58" s="52">
        <f t="shared" si="10"/>
        <v>17683</v>
      </c>
      <c r="D58" s="9">
        <f t="shared" si="8"/>
        <v>15673</v>
      </c>
      <c r="E58" s="66">
        <f t="shared" si="11"/>
        <v>97.30369229076102</v>
      </c>
      <c r="F58" s="66">
        <f t="shared" si="9"/>
        <v>112.82460282013653</v>
      </c>
      <c r="G58" s="77"/>
      <c r="H58" s="455">
        <v>5586</v>
      </c>
      <c r="I58" s="309">
        <v>37</v>
      </c>
      <c r="J58" s="231" t="s">
        <v>39</v>
      </c>
      <c r="K58" s="172">
        <f t="shared" si="7"/>
        <v>37</v>
      </c>
      <c r="L58" s="418">
        <v>5831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40</v>
      </c>
      <c r="C59" s="52">
        <f t="shared" si="10"/>
        <v>14176</v>
      </c>
      <c r="D59" s="9">
        <f t="shared" si="8"/>
        <v>9295</v>
      </c>
      <c r="E59" s="66">
        <f t="shared" si="11"/>
        <v>99.845048598394143</v>
      </c>
      <c r="F59" s="66">
        <f t="shared" si="9"/>
        <v>152.51210328133405</v>
      </c>
      <c r="G59" s="87"/>
      <c r="H59" s="455">
        <v>3689</v>
      </c>
      <c r="I59" s="309">
        <v>33</v>
      </c>
      <c r="J59" s="231" t="s">
        <v>0</v>
      </c>
      <c r="K59" s="172">
        <f t="shared" si="7"/>
        <v>33</v>
      </c>
      <c r="L59" s="418">
        <v>1240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23</v>
      </c>
      <c r="C60" s="52">
        <f t="shared" si="10"/>
        <v>12909</v>
      </c>
      <c r="D60" s="9">
        <f t="shared" si="8"/>
        <v>9722</v>
      </c>
      <c r="E60" s="66">
        <f t="shared" si="11"/>
        <v>99.407053750192517</v>
      </c>
      <c r="F60" s="66">
        <f t="shared" si="9"/>
        <v>132.78132071590207</v>
      </c>
      <c r="G60" s="77"/>
      <c r="H60" s="527">
        <v>3554</v>
      </c>
      <c r="I60" s="311">
        <v>30</v>
      </c>
      <c r="J60" s="312" t="s">
        <v>122</v>
      </c>
      <c r="K60" s="117" t="s">
        <v>9</v>
      </c>
      <c r="L60" s="422">
        <v>131512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30</v>
      </c>
      <c r="C61" s="52">
        <f t="shared" si="10"/>
        <v>10623</v>
      </c>
      <c r="D61" s="9">
        <f t="shared" si="8"/>
        <v>10791</v>
      </c>
      <c r="E61" s="66">
        <f t="shared" si="11"/>
        <v>91.404233350542071</v>
      </c>
      <c r="F61" s="66">
        <f t="shared" si="9"/>
        <v>98.443147067000282</v>
      </c>
      <c r="G61" s="77"/>
      <c r="H61" s="405">
        <v>3239</v>
      </c>
      <c r="I61" s="229">
        <v>34</v>
      </c>
      <c r="J61" s="228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31</v>
      </c>
      <c r="C62" s="52">
        <f t="shared" si="10"/>
        <v>7134</v>
      </c>
      <c r="D62" s="9">
        <f t="shared" si="8"/>
        <v>6454</v>
      </c>
      <c r="E62" s="66">
        <f t="shared" si="11"/>
        <v>116.53054557334204</v>
      </c>
      <c r="F62" s="66">
        <f t="shared" si="9"/>
        <v>110.53610164239231</v>
      </c>
      <c r="G62" s="88"/>
      <c r="H62" s="127">
        <v>3037</v>
      </c>
      <c r="I62" s="228">
        <v>15</v>
      </c>
      <c r="J62" s="228" t="s">
        <v>22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39</v>
      </c>
      <c r="C63" s="52">
        <f t="shared" si="10"/>
        <v>5586</v>
      </c>
      <c r="D63" s="9">
        <f t="shared" si="8"/>
        <v>5831</v>
      </c>
      <c r="E63" s="66">
        <f t="shared" si="11"/>
        <v>97.215454229028893</v>
      </c>
      <c r="F63" s="66">
        <f t="shared" si="9"/>
        <v>95.798319327731093</v>
      </c>
      <c r="G63" s="87"/>
      <c r="H63" s="127">
        <v>2419</v>
      </c>
      <c r="I63" s="228">
        <v>39</v>
      </c>
      <c r="J63" s="228" t="s">
        <v>41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0</v>
      </c>
      <c r="C64" s="52">
        <f t="shared" si="10"/>
        <v>3689</v>
      </c>
      <c r="D64" s="9">
        <f t="shared" si="8"/>
        <v>1240</v>
      </c>
      <c r="E64" s="72">
        <f t="shared" si="11"/>
        <v>51.979709736508383</v>
      </c>
      <c r="F64" s="66">
        <f t="shared" si="9"/>
        <v>297.5</v>
      </c>
      <c r="G64" s="90"/>
      <c r="H64" s="171">
        <v>2106</v>
      </c>
      <c r="I64" s="228">
        <v>18</v>
      </c>
      <c r="J64" s="228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150291</v>
      </c>
      <c r="D65" s="82">
        <f>SUM(L60)</f>
        <v>131512</v>
      </c>
      <c r="E65" s="85">
        <f t="shared" si="11"/>
        <v>93.271975771417232</v>
      </c>
      <c r="F65" s="85">
        <f t="shared" si="9"/>
        <v>114.279305310542</v>
      </c>
      <c r="G65" s="86"/>
      <c r="H65" s="128">
        <v>1950</v>
      </c>
      <c r="I65" s="228">
        <v>1</v>
      </c>
      <c r="J65" s="228" t="s">
        <v>4</v>
      </c>
      <c r="K65" s="1"/>
      <c r="L65" s="269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272">
        <v>1660</v>
      </c>
      <c r="I66" s="229">
        <v>35</v>
      </c>
      <c r="J66" s="228" t="s">
        <v>38</v>
      </c>
      <c r="K66" s="165">
        <f>SUM(I50)</f>
        <v>40</v>
      </c>
      <c r="L66" s="228" t="s">
        <v>2</v>
      </c>
      <c r="M66" s="432">
        <v>24845</v>
      </c>
      <c r="N66" s="128">
        <f>SUM(H50)</f>
        <v>20346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965</v>
      </c>
      <c r="I67" s="229">
        <v>29</v>
      </c>
      <c r="J67" s="228" t="s">
        <v>118</v>
      </c>
      <c r="K67" s="165">
        <f t="shared" ref="K67:K75" si="12">SUM(I51)</f>
        <v>16</v>
      </c>
      <c r="L67" s="228" t="s">
        <v>3</v>
      </c>
      <c r="M67" s="430">
        <v>26044</v>
      </c>
      <c r="N67" s="128">
        <f t="shared" ref="N67:N75" si="13">SUM(H51)</f>
        <v>18613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914</v>
      </c>
      <c r="I68" s="229">
        <v>14</v>
      </c>
      <c r="J68" s="228" t="s">
        <v>21</v>
      </c>
      <c r="K68" s="165">
        <f t="shared" si="12"/>
        <v>36</v>
      </c>
      <c r="L68" s="228" t="s">
        <v>5</v>
      </c>
      <c r="M68" s="430">
        <v>16424</v>
      </c>
      <c r="N68" s="128">
        <f t="shared" si="13"/>
        <v>18130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491</v>
      </c>
      <c r="I69" s="228">
        <v>9</v>
      </c>
      <c r="J69" s="468" t="s">
        <v>213</v>
      </c>
      <c r="K69" s="165">
        <f t="shared" si="12"/>
        <v>26</v>
      </c>
      <c r="L69" s="228" t="s">
        <v>32</v>
      </c>
      <c r="M69" s="430">
        <v>18173</v>
      </c>
      <c r="N69" s="128">
        <f t="shared" si="13"/>
        <v>17683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294</v>
      </c>
      <c r="I70" s="228">
        <v>13</v>
      </c>
      <c r="J70" s="228" t="s">
        <v>7</v>
      </c>
      <c r="K70" s="165">
        <f t="shared" si="12"/>
        <v>38</v>
      </c>
      <c r="L70" s="228" t="s">
        <v>40</v>
      </c>
      <c r="M70" s="430">
        <v>14198</v>
      </c>
      <c r="N70" s="128">
        <f t="shared" si="13"/>
        <v>14176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260</v>
      </c>
      <c r="I71" s="228">
        <v>21</v>
      </c>
      <c r="J71" s="228" t="s">
        <v>27</v>
      </c>
      <c r="K71" s="165">
        <f t="shared" si="12"/>
        <v>17</v>
      </c>
      <c r="L71" s="228" t="s">
        <v>23</v>
      </c>
      <c r="M71" s="430">
        <v>12986</v>
      </c>
      <c r="N71" s="128">
        <f t="shared" si="13"/>
        <v>12909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249</v>
      </c>
      <c r="I72" s="228">
        <v>22</v>
      </c>
      <c r="J72" s="228" t="s">
        <v>28</v>
      </c>
      <c r="K72" s="165">
        <f t="shared" si="12"/>
        <v>24</v>
      </c>
      <c r="L72" s="228" t="s">
        <v>30</v>
      </c>
      <c r="M72" s="430">
        <v>11622</v>
      </c>
      <c r="N72" s="128">
        <f t="shared" si="13"/>
        <v>10623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149</v>
      </c>
      <c r="I73" s="228">
        <v>28</v>
      </c>
      <c r="J73" s="228" t="s">
        <v>34</v>
      </c>
      <c r="K73" s="165">
        <f t="shared" si="12"/>
        <v>25</v>
      </c>
      <c r="L73" s="228" t="s">
        <v>31</v>
      </c>
      <c r="M73" s="430">
        <v>6122</v>
      </c>
      <c r="N73" s="128">
        <f t="shared" si="13"/>
        <v>7134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99</v>
      </c>
      <c r="I74" s="228">
        <v>27</v>
      </c>
      <c r="J74" s="228" t="s">
        <v>33</v>
      </c>
      <c r="K74" s="165">
        <f t="shared" si="12"/>
        <v>37</v>
      </c>
      <c r="L74" s="231" t="s">
        <v>39</v>
      </c>
      <c r="M74" s="431">
        <v>5746</v>
      </c>
      <c r="N74" s="128">
        <f t="shared" si="13"/>
        <v>5586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11</v>
      </c>
      <c r="I75" s="228">
        <v>23</v>
      </c>
      <c r="J75" s="228" t="s">
        <v>29</v>
      </c>
      <c r="K75" s="165">
        <f t="shared" si="12"/>
        <v>33</v>
      </c>
      <c r="L75" s="231" t="s">
        <v>0</v>
      </c>
      <c r="M75" s="431">
        <v>7097</v>
      </c>
      <c r="N75" s="238">
        <f t="shared" si="13"/>
        <v>3689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4</v>
      </c>
      <c r="I76" s="228">
        <v>4</v>
      </c>
      <c r="J76" s="228" t="s">
        <v>13</v>
      </c>
      <c r="K76" s="5"/>
      <c r="L76" s="464" t="s">
        <v>133</v>
      </c>
      <c r="M76" s="477">
        <v>161132</v>
      </c>
      <c r="N76" s="246">
        <f>SUM(H90)</f>
        <v>150291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</v>
      </c>
      <c r="I77" s="228">
        <v>19</v>
      </c>
      <c r="J77" s="228" t="s">
        <v>25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2</v>
      </c>
      <c r="J78" s="228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3</v>
      </c>
      <c r="J79" s="228" t="s">
        <v>12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8">
        <v>5</v>
      </c>
      <c r="J80" s="228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6</v>
      </c>
      <c r="J81" s="228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405">
        <v>0</v>
      </c>
      <c r="I82" s="228">
        <v>7</v>
      </c>
      <c r="J82" s="228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405">
        <v>0</v>
      </c>
      <c r="I83" s="228">
        <v>8</v>
      </c>
      <c r="J83" s="228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405">
        <v>0</v>
      </c>
      <c r="I84" s="228">
        <v>10</v>
      </c>
      <c r="J84" s="228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8">
        <v>11</v>
      </c>
      <c r="J85" s="228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9">
        <v>12</v>
      </c>
      <c r="J86" s="229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405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150291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L10" sqref="L10"/>
    </sheetView>
  </sheetViews>
  <sheetFormatPr defaultRowHeight="13.5"/>
  <cols>
    <col min="1" max="1" width="5.625" style="313" customWidth="1"/>
    <col min="2" max="2" width="19.5" style="313" customWidth="1"/>
    <col min="3" max="4" width="13.25" style="313" customWidth="1"/>
    <col min="5" max="5" width="11.875" style="313" customWidth="1"/>
    <col min="6" max="6" width="15.125" style="313" customWidth="1"/>
    <col min="7" max="7" width="15" style="313" customWidth="1"/>
    <col min="8" max="8" width="15.5" style="313" customWidth="1"/>
    <col min="9" max="9" width="18.375" style="313" customWidth="1"/>
    <col min="10" max="10" width="17.125" style="313" customWidth="1"/>
    <col min="11" max="11" width="18.5" style="313" customWidth="1"/>
    <col min="12" max="12" width="16.875" style="313" customWidth="1"/>
    <col min="13" max="13" width="15.125" style="313" customWidth="1"/>
    <col min="14" max="16384" width="9" style="313"/>
  </cols>
  <sheetData>
    <row r="1" spans="1:12" ht="22.5" customHeight="1">
      <c r="A1" s="566" t="s">
        <v>231</v>
      </c>
      <c r="B1" s="567"/>
      <c r="C1" s="567"/>
      <c r="D1" s="567"/>
      <c r="E1" s="567"/>
      <c r="F1" s="567"/>
      <c r="G1" s="567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9" t="s">
        <v>217</v>
      </c>
      <c r="J2" s="409" t="s">
        <v>217</v>
      </c>
      <c r="K2" s="413" t="s">
        <v>205</v>
      </c>
      <c r="L2" s="413" t="s">
        <v>205</v>
      </c>
    </row>
    <row r="3" spans="1:12">
      <c r="I3" s="40" t="s">
        <v>85</v>
      </c>
      <c r="J3" s="410">
        <v>152263</v>
      </c>
      <c r="K3" s="40" t="s">
        <v>85</v>
      </c>
      <c r="L3" s="414">
        <v>150957</v>
      </c>
    </row>
    <row r="4" spans="1:12">
      <c r="I4" s="5" t="s">
        <v>106</v>
      </c>
      <c r="J4" s="410">
        <v>102432</v>
      </c>
      <c r="K4" s="5" t="s">
        <v>106</v>
      </c>
      <c r="L4" s="414">
        <v>89202</v>
      </c>
    </row>
    <row r="5" spans="1:12">
      <c r="I5" s="18" t="s">
        <v>88</v>
      </c>
      <c r="J5" s="410">
        <v>91917</v>
      </c>
      <c r="K5" s="18" t="s">
        <v>88</v>
      </c>
      <c r="L5" s="414">
        <v>85007</v>
      </c>
    </row>
    <row r="6" spans="1:12">
      <c r="I6" s="18" t="s">
        <v>117</v>
      </c>
      <c r="J6" s="410">
        <v>81441</v>
      </c>
      <c r="K6" s="18" t="s">
        <v>117</v>
      </c>
      <c r="L6" s="414">
        <v>57728</v>
      </c>
    </row>
    <row r="7" spans="1:12">
      <c r="I7" s="18" t="s">
        <v>108</v>
      </c>
      <c r="J7" s="410">
        <v>79497</v>
      </c>
      <c r="K7" s="18" t="s">
        <v>108</v>
      </c>
      <c r="L7" s="414">
        <v>70738</v>
      </c>
    </row>
    <row r="8" spans="1:12">
      <c r="I8" s="18" t="s">
        <v>114</v>
      </c>
      <c r="J8" s="410">
        <v>64030</v>
      </c>
      <c r="K8" s="18" t="s">
        <v>114</v>
      </c>
      <c r="L8" s="414">
        <v>66699</v>
      </c>
    </row>
    <row r="9" spans="1:12">
      <c r="I9" s="18" t="s">
        <v>110</v>
      </c>
      <c r="J9" s="410">
        <v>55218</v>
      </c>
      <c r="K9" s="18" t="s">
        <v>110</v>
      </c>
      <c r="L9" s="414">
        <v>53007</v>
      </c>
    </row>
    <row r="10" spans="1:12">
      <c r="I10" s="18" t="s">
        <v>158</v>
      </c>
      <c r="J10" s="410">
        <v>53953</v>
      </c>
      <c r="K10" s="18" t="s">
        <v>158</v>
      </c>
      <c r="L10" s="414">
        <v>48117</v>
      </c>
    </row>
    <row r="11" spans="1:12">
      <c r="I11" s="18" t="s">
        <v>87</v>
      </c>
      <c r="J11" s="410">
        <v>48191</v>
      </c>
      <c r="K11" s="18" t="s">
        <v>87</v>
      </c>
      <c r="L11" s="414">
        <v>56805</v>
      </c>
    </row>
    <row r="12" spans="1:12" ht="14.25" thickBot="1">
      <c r="I12" s="18" t="s">
        <v>192</v>
      </c>
      <c r="J12" s="411">
        <v>45855</v>
      </c>
      <c r="K12" s="18" t="s">
        <v>192</v>
      </c>
      <c r="L12" s="415">
        <v>52920</v>
      </c>
    </row>
    <row r="13" spans="1:12" ht="15.75" thickTop="1" thickBot="1">
      <c r="A13" s="65"/>
      <c r="B13" s="214"/>
      <c r="C13" s="315"/>
      <c r="D13" s="316"/>
      <c r="E13" s="65"/>
      <c r="F13" s="39"/>
      <c r="G13" s="39"/>
      <c r="I13" s="120" t="s">
        <v>8</v>
      </c>
      <c r="J13" s="448">
        <v>1078361</v>
      </c>
      <c r="K13" s="35" t="s">
        <v>9</v>
      </c>
      <c r="L13" s="178">
        <v>1037633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7" t="s">
        <v>221</v>
      </c>
      <c r="K23" s="494" t="s">
        <v>221</v>
      </c>
      <c r="L23" s="22" t="s">
        <v>71</v>
      </c>
      <c r="M23" s="8"/>
    </row>
    <row r="24" spans="9:14">
      <c r="I24" s="410">
        <f t="shared" ref="I24:I33" si="0">SUM(J3)</f>
        <v>152263</v>
      </c>
      <c r="J24" s="40" t="s">
        <v>85</v>
      </c>
      <c r="K24" s="410">
        <f>SUM(I24)</f>
        <v>152263</v>
      </c>
      <c r="L24" s="174">
        <v>154688</v>
      </c>
      <c r="M24" s="141"/>
      <c r="N24" s="1"/>
    </row>
    <row r="25" spans="9:14">
      <c r="I25" s="410">
        <f t="shared" si="0"/>
        <v>102432</v>
      </c>
      <c r="J25" s="5" t="s">
        <v>106</v>
      </c>
      <c r="K25" s="410">
        <f t="shared" ref="K25:K33" si="1">SUM(I25)</f>
        <v>102432</v>
      </c>
      <c r="L25" s="174">
        <v>103949</v>
      </c>
      <c r="M25" s="181"/>
      <c r="N25" s="1"/>
    </row>
    <row r="26" spans="9:14">
      <c r="I26" s="410">
        <f t="shared" si="0"/>
        <v>91917</v>
      </c>
      <c r="J26" s="18" t="s">
        <v>88</v>
      </c>
      <c r="K26" s="410">
        <f t="shared" si="1"/>
        <v>91917</v>
      </c>
      <c r="L26" s="174">
        <v>100506</v>
      </c>
      <c r="M26" s="141"/>
      <c r="N26" s="1"/>
    </row>
    <row r="27" spans="9:14">
      <c r="I27" s="410">
        <f t="shared" si="0"/>
        <v>81441</v>
      </c>
      <c r="J27" s="18" t="s">
        <v>117</v>
      </c>
      <c r="K27" s="410">
        <f t="shared" si="1"/>
        <v>81441</v>
      </c>
      <c r="L27" s="174">
        <v>76034</v>
      </c>
      <c r="M27" s="141"/>
      <c r="N27" s="1"/>
    </row>
    <row r="28" spans="9:14">
      <c r="I28" s="410">
        <f t="shared" si="0"/>
        <v>79497</v>
      </c>
      <c r="J28" s="18" t="s">
        <v>108</v>
      </c>
      <c r="K28" s="410">
        <f t="shared" si="1"/>
        <v>79497</v>
      </c>
      <c r="L28" s="174">
        <v>70258</v>
      </c>
      <c r="M28" s="141"/>
      <c r="N28" s="2"/>
    </row>
    <row r="29" spans="9:14">
      <c r="I29" s="410">
        <f t="shared" si="0"/>
        <v>64030</v>
      </c>
      <c r="J29" s="18" t="s">
        <v>114</v>
      </c>
      <c r="K29" s="410">
        <f t="shared" si="1"/>
        <v>64030</v>
      </c>
      <c r="L29" s="174">
        <v>63217</v>
      </c>
      <c r="M29" s="141"/>
      <c r="N29" s="1"/>
    </row>
    <row r="30" spans="9:14">
      <c r="I30" s="410">
        <f t="shared" si="0"/>
        <v>55218</v>
      </c>
      <c r="J30" s="18" t="s">
        <v>110</v>
      </c>
      <c r="K30" s="410">
        <f t="shared" si="1"/>
        <v>55218</v>
      </c>
      <c r="L30" s="174">
        <v>47986</v>
      </c>
      <c r="M30" s="141"/>
      <c r="N30" s="1"/>
    </row>
    <row r="31" spans="9:14">
      <c r="I31" s="410">
        <f t="shared" si="0"/>
        <v>53953</v>
      </c>
      <c r="J31" s="18" t="s">
        <v>158</v>
      </c>
      <c r="K31" s="410">
        <f t="shared" si="1"/>
        <v>53953</v>
      </c>
      <c r="L31" s="174">
        <v>52941</v>
      </c>
      <c r="M31" s="141"/>
      <c r="N31" s="1"/>
    </row>
    <row r="32" spans="9:14">
      <c r="I32" s="410">
        <f t="shared" si="0"/>
        <v>48191</v>
      </c>
      <c r="J32" s="18" t="s">
        <v>87</v>
      </c>
      <c r="K32" s="410">
        <f t="shared" si="1"/>
        <v>48191</v>
      </c>
      <c r="L32" s="174">
        <v>56902</v>
      </c>
      <c r="M32" s="141"/>
      <c r="N32" s="37"/>
    </row>
    <row r="33" spans="8:14">
      <c r="I33" s="410">
        <f t="shared" si="0"/>
        <v>45855</v>
      </c>
      <c r="J33" s="18" t="s">
        <v>192</v>
      </c>
      <c r="K33" s="410">
        <f t="shared" si="1"/>
        <v>45855</v>
      </c>
      <c r="L33" s="175">
        <v>47093</v>
      </c>
      <c r="M33" s="141"/>
      <c r="N33" s="37"/>
    </row>
    <row r="34" spans="8:14" ht="14.25" thickBot="1">
      <c r="H34" s="8"/>
      <c r="I34" s="173">
        <f>SUM(J13-(I24+I25+I26+I27+I28+I29+I30+I31+I32+I33))</f>
        <v>303564</v>
      </c>
      <c r="J34" s="108" t="s">
        <v>135</v>
      </c>
      <c r="K34" s="173">
        <f>SUM(I34)</f>
        <v>303564</v>
      </c>
      <c r="L34" s="173" t="s">
        <v>86</v>
      </c>
    </row>
    <row r="35" spans="8:14" ht="15.75" thickTop="1" thickBot="1">
      <c r="H35" s="8"/>
      <c r="I35" s="470">
        <f>SUM(I24:I34)</f>
        <v>1078361</v>
      </c>
      <c r="J35" s="194" t="s">
        <v>9</v>
      </c>
      <c r="K35" s="176">
        <f>SUM(J13)</f>
        <v>1078361</v>
      </c>
      <c r="L35" s="196">
        <v>1073928</v>
      </c>
    </row>
    <row r="36" spans="8:14" ht="14.25" thickTop="1"/>
    <row r="37" spans="8:14">
      <c r="I37" s="467" t="s">
        <v>209</v>
      </c>
      <c r="J37" s="65"/>
      <c r="K37" s="494" t="s">
        <v>209</v>
      </c>
    </row>
    <row r="38" spans="8:14">
      <c r="I38" s="414">
        <f>SUM(L3)</f>
        <v>150957</v>
      </c>
      <c r="J38" s="40" t="s">
        <v>85</v>
      </c>
      <c r="K38" s="414">
        <f>SUM(I38)</f>
        <v>150957</v>
      </c>
    </row>
    <row r="39" spans="8:14">
      <c r="I39" s="414">
        <f t="shared" ref="I39:I47" si="2">SUM(L4)</f>
        <v>89202</v>
      </c>
      <c r="J39" s="5" t="s">
        <v>106</v>
      </c>
      <c r="K39" s="414">
        <f t="shared" ref="K39:K47" si="3">SUM(I39)</f>
        <v>89202</v>
      </c>
    </row>
    <row r="40" spans="8:14">
      <c r="I40" s="414">
        <f t="shared" si="2"/>
        <v>85007</v>
      </c>
      <c r="J40" s="18" t="s">
        <v>88</v>
      </c>
      <c r="K40" s="414">
        <f t="shared" si="3"/>
        <v>85007</v>
      </c>
    </row>
    <row r="41" spans="8:14">
      <c r="I41" s="414">
        <f t="shared" si="2"/>
        <v>57728</v>
      </c>
      <c r="J41" s="18" t="s">
        <v>117</v>
      </c>
      <c r="K41" s="414">
        <f t="shared" si="3"/>
        <v>57728</v>
      </c>
    </row>
    <row r="42" spans="8:14">
      <c r="I42" s="414">
        <f t="shared" si="2"/>
        <v>70738</v>
      </c>
      <c r="J42" s="18" t="s">
        <v>108</v>
      </c>
      <c r="K42" s="414">
        <f t="shared" si="3"/>
        <v>70738</v>
      </c>
    </row>
    <row r="43" spans="8:14">
      <c r="I43" s="414">
        <f>SUM(L8)</f>
        <v>66699</v>
      </c>
      <c r="J43" s="18" t="s">
        <v>114</v>
      </c>
      <c r="K43" s="414">
        <f t="shared" si="3"/>
        <v>66699</v>
      </c>
    </row>
    <row r="44" spans="8:14">
      <c r="I44" s="414">
        <f t="shared" si="2"/>
        <v>53007</v>
      </c>
      <c r="J44" s="18" t="s">
        <v>110</v>
      </c>
      <c r="K44" s="414">
        <f t="shared" si="3"/>
        <v>53007</v>
      </c>
    </row>
    <row r="45" spans="8:14">
      <c r="I45" s="414">
        <f>SUM(L10)</f>
        <v>48117</v>
      </c>
      <c r="J45" s="18" t="s">
        <v>158</v>
      </c>
      <c r="K45" s="414">
        <f t="shared" si="3"/>
        <v>48117</v>
      </c>
    </row>
    <row r="46" spans="8:14">
      <c r="I46" s="414">
        <f t="shared" si="2"/>
        <v>56805</v>
      </c>
      <c r="J46" s="18" t="s">
        <v>87</v>
      </c>
      <c r="K46" s="414">
        <f t="shared" si="3"/>
        <v>56805</v>
      </c>
      <c r="M46" s="8"/>
    </row>
    <row r="47" spans="8:14" ht="14.25" thickBot="1">
      <c r="I47" s="414">
        <f t="shared" si="2"/>
        <v>52920</v>
      </c>
      <c r="J47" s="18" t="s">
        <v>192</v>
      </c>
      <c r="K47" s="414">
        <f t="shared" si="3"/>
        <v>52920</v>
      </c>
      <c r="M47" s="8"/>
    </row>
    <row r="48" spans="8:14" ht="15" thickTop="1" thickBot="1">
      <c r="I48" s="157">
        <f>SUM(L13-(I38+I39+I40+I41+I42+I43+I44+I45+I46+I47))</f>
        <v>306453</v>
      </c>
      <c r="J48" s="103" t="s">
        <v>135</v>
      </c>
      <c r="K48" s="158">
        <f>SUM(I48)</f>
        <v>306453</v>
      </c>
    </row>
    <row r="49" spans="1:12" ht="15" thickTop="1" thickBot="1">
      <c r="I49" s="544">
        <f>SUM(I38:I48)</f>
        <v>1037633</v>
      </c>
      <c r="J49" s="469" t="s">
        <v>202</v>
      </c>
      <c r="K49" s="177">
        <f>SUM(L13)</f>
        <v>1037633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217</v>
      </c>
      <c r="D51" s="12" t="s">
        <v>205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152263</v>
      </c>
      <c r="D52" s="6">
        <f t="shared" ref="D52:D61" si="5">SUM(I38)</f>
        <v>150957</v>
      </c>
      <c r="E52" s="41">
        <f t="shared" ref="E52:E61" si="6">SUM(K24/L24*100)</f>
        <v>98.432328299544892</v>
      </c>
      <c r="F52" s="41">
        <f t="shared" ref="F52:F62" si="7">SUM(C52/D52*100)</f>
        <v>100.86514702862404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102432</v>
      </c>
      <c r="D53" s="6">
        <f t="shared" si="5"/>
        <v>89202</v>
      </c>
      <c r="E53" s="41">
        <f t="shared" si="6"/>
        <v>98.540630501495926</v>
      </c>
      <c r="F53" s="41">
        <f t="shared" si="7"/>
        <v>114.8315060200444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91917</v>
      </c>
      <c r="D54" s="6">
        <f t="shared" si="5"/>
        <v>85007</v>
      </c>
      <c r="E54" s="41">
        <f t="shared" si="6"/>
        <v>91.454241537818632</v>
      </c>
      <c r="F54" s="41">
        <f t="shared" si="7"/>
        <v>108.1287423388662</v>
      </c>
      <c r="G54" s="40"/>
      <c r="I54" s="8"/>
    </row>
    <row r="55" spans="1:12" s="58" customFormat="1">
      <c r="A55" s="253">
        <v>4</v>
      </c>
      <c r="B55" s="18" t="s">
        <v>117</v>
      </c>
      <c r="C55" s="462">
        <f t="shared" si="4"/>
        <v>81441</v>
      </c>
      <c r="D55" s="462">
        <f t="shared" si="5"/>
        <v>57728</v>
      </c>
      <c r="E55" s="234">
        <f t="shared" si="6"/>
        <v>107.1112923165952</v>
      </c>
      <c r="F55" s="234">
        <f t="shared" si="7"/>
        <v>141.07712028824835</v>
      </c>
      <c r="G55" s="412"/>
    </row>
    <row r="56" spans="1:12">
      <c r="A56" s="28">
        <v>5</v>
      </c>
      <c r="B56" s="18" t="s">
        <v>108</v>
      </c>
      <c r="C56" s="6">
        <f t="shared" si="4"/>
        <v>79497</v>
      </c>
      <c r="D56" s="6">
        <f t="shared" si="5"/>
        <v>70738</v>
      </c>
      <c r="E56" s="41">
        <f t="shared" si="6"/>
        <v>113.15010390275842</v>
      </c>
      <c r="F56" s="41">
        <f t="shared" si="7"/>
        <v>112.38231219429444</v>
      </c>
      <c r="G56" s="40"/>
    </row>
    <row r="57" spans="1:12">
      <c r="A57" s="28">
        <v>6</v>
      </c>
      <c r="B57" s="18" t="s">
        <v>114</v>
      </c>
      <c r="C57" s="6">
        <f t="shared" si="4"/>
        <v>64030</v>
      </c>
      <c r="D57" s="6">
        <f t="shared" si="5"/>
        <v>66699</v>
      </c>
      <c r="E57" s="41">
        <f t="shared" si="6"/>
        <v>101.28604647484063</v>
      </c>
      <c r="F57" s="41">
        <f t="shared" si="7"/>
        <v>95.998440756233222</v>
      </c>
      <c r="G57" s="40"/>
    </row>
    <row r="58" spans="1:12" s="58" customFormat="1">
      <c r="A58" s="253">
        <v>7</v>
      </c>
      <c r="B58" s="18" t="s">
        <v>110</v>
      </c>
      <c r="C58" s="462">
        <f t="shared" si="4"/>
        <v>55218</v>
      </c>
      <c r="D58" s="462">
        <f t="shared" si="5"/>
        <v>53007</v>
      </c>
      <c r="E58" s="234">
        <f t="shared" si="6"/>
        <v>115.07106239319802</v>
      </c>
      <c r="F58" s="234">
        <f t="shared" si="7"/>
        <v>104.17114720697268</v>
      </c>
      <c r="G58" s="412"/>
    </row>
    <row r="59" spans="1:12">
      <c r="A59" s="28">
        <v>8</v>
      </c>
      <c r="B59" s="18" t="s">
        <v>158</v>
      </c>
      <c r="C59" s="6">
        <f t="shared" si="4"/>
        <v>53953</v>
      </c>
      <c r="D59" s="6">
        <f t="shared" si="5"/>
        <v>48117</v>
      </c>
      <c r="E59" s="41">
        <f t="shared" si="6"/>
        <v>101.91156192742865</v>
      </c>
      <c r="F59" s="41">
        <f t="shared" si="7"/>
        <v>112.12876945777998</v>
      </c>
      <c r="G59" s="40"/>
    </row>
    <row r="60" spans="1:12">
      <c r="A60" s="28">
        <v>9</v>
      </c>
      <c r="B60" s="18" t="s">
        <v>87</v>
      </c>
      <c r="C60" s="6">
        <f t="shared" si="4"/>
        <v>48191</v>
      </c>
      <c r="D60" s="6">
        <f t="shared" si="5"/>
        <v>56805</v>
      </c>
      <c r="E60" s="41">
        <f t="shared" si="6"/>
        <v>84.691223507082341</v>
      </c>
      <c r="F60" s="41">
        <f t="shared" si="7"/>
        <v>84.835841915324352</v>
      </c>
      <c r="G60" s="40"/>
    </row>
    <row r="61" spans="1:12" ht="14.25" thickBot="1">
      <c r="A61" s="108">
        <v>10</v>
      </c>
      <c r="B61" s="18" t="s">
        <v>192</v>
      </c>
      <c r="C61" s="111">
        <f t="shared" si="4"/>
        <v>45855</v>
      </c>
      <c r="D61" s="111">
        <f t="shared" si="5"/>
        <v>52920</v>
      </c>
      <c r="E61" s="102">
        <f t="shared" si="6"/>
        <v>97.371159195634178</v>
      </c>
      <c r="F61" s="102">
        <f t="shared" si="7"/>
        <v>86.649659863945587</v>
      </c>
      <c r="G61" s="103"/>
    </row>
    <row r="62" spans="1:12" ht="14.25" thickTop="1">
      <c r="A62" s="192"/>
      <c r="B62" s="163" t="s">
        <v>83</v>
      </c>
      <c r="C62" s="193">
        <f>SUM(J13)</f>
        <v>1078361</v>
      </c>
      <c r="D62" s="193">
        <f>SUM(L13)</f>
        <v>1037633</v>
      </c>
      <c r="E62" s="195">
        <f>SUM(C62/L35)*100</f>
        <v>100.41278372479347</v>
      </c>
      <c r="F62" s="195">
        <f t="shared" si="7"/>
        <v>103.92508719364169</v>
      </c>
      <c r="G62" s="202">
        <v>65.900000000000006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J53" sqref="J53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8"/>
      <c r="B1" s="569"/>
      <c r="C1" s="569"/>
      <c r="D1" s="569"/>
      <c r="E1" s="569"/>
      <c r="F1" s="569"/>
      <c r="G1" s="569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19009</v>
      </c>
      <c r="D22" s="9">
        <v>25135</v>
      </c>
      <c r="E22" s="109">
        <v>102.8</v>
      </c>
      <c r="F22" s="41">
        <f>SUM(C22/D22*100)</f>
        <v>75.627610901133878</v>
      </c>
      <c r="G22" s="96"/>
    </row>
    <row r="23" spans="1:9">
      <c r="A23" s="95">
        <v>2</v>
      </c>
      <c r="B23" s="7" t="s">
        <v>85</v>
      </c>
      <c r="C23" s="9">
        <v>17144</v>
      </c>
      <c r="D23" s="9">
        <v>17668</v>
      </c>
      <c r="E23" s="109">
        <v>98.3</v>
      </c>
      <c r="F23" s="41">
        <f>SUM(C23/D23*100)</f>
        <v>97.034186099162326</v>
      </c>
      <c r="G23" s="96"/>
    </row>
    <row r="24" spans="1:9">
      <c r="A24" s="95">
        <v>3</v>
      </c>
      <c r="B24" s="7" t="s">
        <v>157</v>
      </c>
      <c r="C24" s="9">
        <v>11081</v>
      </c>
      <c r="D24" s="9">
        <v>8604</v>
      </c>
      <c r="E24" s="109">
        <v>89.5</v>
      </c>
      <c r="F24" s="41">
        <f t="shared" ref="F24:F32" si="0">SUM(C24/D24*100)</f>
        <v>128.78893537889354</v>
      </c>
      <c r="G24" s="96"/>
    </row>
    <row r="25" spans="1:9">
      <c r="A25" s="95">
        <v>4</v>
      </c>
      <c r="B25" s="7" t="s">
        <v>115</v>
      </c>
      <c r="C25" s="9">
        <v>4848</v>
      </c>
      <c r="D25" s="9">
        <v>6151</v>
      </c>
      <c r="E25" s="109">
        <v>90.4</v>
      </c>
      <c r="F25" s="41">
        <f t="shared" si="0"/>
        <v>78.816452609331805</v>
      </c>
      <c r="G25" s="96"/>
    </row>
    <row r="26" spans="1:9" ht="13.5" customHeight="1">
      <c r="A26" s="95">
        <v>5</v>
      </c>
      <c r="B26" s="7" t="s">
        <v>106</v>
      </c>
      <c r="C26" s="9">
        <v>4556</v>
      </c>
      <c r="D26" s="6">
        <v>4753</v>
      </c>
      <c r="E26" s="109">
        <v>103.3</v>
      </c>
      <c r="F26" s="41">
        <f t="shared" si="0"/>
        <v>95.855249316221332</v>
      </c>
      <c r="G26" s="96"/>
    </row>
    <row r="27" spans="1:9" ht="13.5" customHeight="1">
      <c r="A27" s="95">
        <v>6</v>
      </c>
      <c r="B27" s="7" t="s">
        <v>117</v>
      </c>
      <c r="C27" s="9">
        <v>4169</v>
      </c>
      <c r="D27" s="9">
        <v>3594</v>
      </c>
      <c r="E27" s="109">
        <v>108.3</v>
      </c>
      <c r="F27" s="41">
        <f t="shared" si="0"/>
        <v>115.99888703394548</v>
      </c>
      <c r="G27" s="96"/>
    </row>
    <row r="28" spans="1:9" ht="13.5" customHeight="1">
      <c r="A28" s="95">
        <v>7</v>
      </c>
      <c r="B28" s="7" t="s">
        <v>160</v>
      </c>
      <c r="C28" s="101">
        <v>3970</v>
      </c>
      <c r="D28" s="101">
        <v>4118</v>
      </c>
      <c r="E28" s="109">
        <v>99.6</v>
      </c>
      <c r="F28" s="41">
        <f t="shared" si="0"/>
        <v>96.406022340942215</v>
      </c>
      <c r="G28" s="96"/>
    </row>
    <row r="29" spans="1:9" ht="13.5" customHeight="1">
      <c r="A29" s="95">
        <v>8</v>
      </c>
      <c r="B29" s="7" t="s">
        <v>88</v>
      </c>
      <c r="C29" s="101">
        <v>3124</v>
      </c>
      <c r="D29" s="101">
        <v>3228</v>
      </c>
      <c r="E29" s="109">
        <v>99.9</v>
      </c>
      <c r="F29" s="41">
        <f t="shared" si="0"/>
        <v>96.778190830235445</v>
      </c>
      <c r="G29" s="96"/>
    </row>
    <row r="30" spans="1:9" ht="13.5" customHeight="1">
      <c r="A30" s="95">
        <v>9</v>
      </c>
      <c r="B30" s="7" t="s">
        <v>158</v>
      </c>
      <c r="C30" s="101">
        <v>3077</v>
      </c>
      <c r="D30" s="101">
        <v>4865</v>
      </c>
      <c r="E30" s="109">
        <v>99.9</v>
      </c>
      <c r="F30" s="41">
        <f t="shared" si="0"/>
        <v>63.247687564234326</v>
      </c>
      <c r="G30" s="96"/>
    </row>
    <row r="31" spans="1:9" ht="13.5" customHeight="1" thickBot="1">
      <c r="A31" s="97">
        <v>10</v>
      </c>
      <c r="B31" s="7" t="s">
        <v>109</v>
      </c>
      <c r="C31" s="98">
        <v>2779</v>
      </c>
      <c r="D31" s="98">
        <v>2567</v>
      </c>
      <c r="E31" s="110">
        <v>131</v>
      </c>
      <c r="F31" s="41">
        <f t="shared" si="0"/>
        <v>108.2586677054928</v>
      </c>
      <c r="G31" s="99"/>
    </row>
    <row r="32" spans="1:9" ht="13.5" customHeight="1" thickBot="1">
      <c r="A32" s="80"/>
      <c r="B32" s="81" t="s">
        <v>59</v>
      </c>
      <c r="C32" s="82">
        <v>86036</v>
      </c>
      <c r="D32" s="82">
        <v>93528</v>
      </c>
      <c r="E32" s="83">
        <v>99.7</v>
      </c>
      <c r="F32" s="107">
        <f t="shared" si="0"/>
        <v>91.989564622359083</v>
      </c>
      <c r="G32" s="121">
        <v>87.6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104399</v>
      </c>
      <c r="D54" s="9">
        <v>98916</v>
      </c>
      <c r="E54" s="41">
        <v>98.7</v>
      </c>
      <c r="F54" s="41">
        <f t="shared" ref="F54:F64" si="1">SUM(C54/D54*100)</f>
        <v>105.5430870637713</v>
      </c>
      <c r="G54" s="96"/>
      <c r="K54" s="330"/>
    </row>
    <row r="55" spans="1:11">
      <c r="A55" s="95">
        <v>2</v>
      </c>
      <c r="B55" s="306" t="s">
        <v>110</v>
      </c>
      <c r="C55" s="9">
        <v>23589</v>
      </c>
      <c r="D55" s="9">
        <v>28956</v>
      </c>
      <c r="E55" s="41">
        <v>121.5</v>
      </c>
      <c r="F55" s="41">
        <f t="shared" si="1"/>
        <v>81.464981351015325</v>
      </c>
      <c r="G55" s="96"/>
    </row>
    <row r="56" spans="1:11">
      <c r="A56" s="95">
        <v>3</v>
      </c>
      <c r="B56" s="306" t="s">
        <v>117</v>
      </c>
      <c r="C56" s="9">
        <v>23376</v>
      </c>
      <c r="D56" s="9">
        <v>17267</v>
      </c>
      <c r="E56" s="41">
        <v>109.7</v>
      </c>
      <c r="F56" s="41">
        <f t="shared" si="1"/>
        <v>135.37962587594834</v>
      </c>
      <c r="G56" s="96"/>
    </row>
    <row r="57" spans="1:11">
      <c r="A57" s="95">
        <v>4</v>
      </c>
      <c r="B57" s="306" t="s">
        <v>108</v>
      </c>
      <c r="C57" s="9">
        <v>15901</v>
      </c>
      <c r="D57" s="9">
        <v>15006</v>
      </c>
      <c r="E57" s="471">
        <v>115.1</v>
      </c>
      <c r="F57" s="41">
        <f t="shared" si="1"/>
        <v>105.96428095428496</v>
      </c>
      <c r="G57" s="96"/>
    </row>
    <row r="58" spans="1:11">
      <c r="A58" s="95">
        <v>5</v>
      </c>
      <c r="B58" s="306" t="s">
        <v>88</v>
      </c>
      <c r="C58" s="9">
        <v>14372</v>
      </c>
      <c r="D58" s="9">
        <v>14219</v>
      </c>
      <c r="E58" s="41">
        <v>95.2</v>
      </c>
      <c r="F58" s="234">
        <f t="shared" si="1"/>
        <v>101.07602503692243</v>
      </c>
      <c r="G58" s="96"/>
    </row>
    <row r="59" spans="1:11">
      <c r="A59" s="95">
        <v>6</v>
      </c>
      <c r="B59" s="306" t="s">
        <v>109</v>
      </c>
      <c r="C59" s="9">
        <v>12603</v>
      </c>
      <c r="D59" s="9">
        <v>8929</v>
      </c>
      <c r="E59" s="41">
        <v>100.8</v>
      </c>
      <c r="F59" s="41">
        <f t="shared" si="1"/>
        <v>141.14682495240228</v>
      </c>
      <c r="G59" s="96"/>
    </row>
    <row r="60" spans="1:11">
      <c r="A60" s="95">
        <v>7</v>
      </c>
      <c r="B60" s="306" t="s">
        <v>115</v>
      </c>
      <c r="C60" s="9">
        <v>9685</v>
      </c>
      <c r="D60" s="9">
        <v>8626</v>
      </c>
      <c r="E60" s="142">
        <v>91</v>
      </c>
      <c r="F60" s="41">
        <f t="shared" si="1"/>
        <v>112.27683746811962</v>
      </c>
      <c r="G60" s="96"/>
    </row>
    <row r="61" spans="1:11">
      <c r="A61" s="95">
        <v>8</v>
      </c>
      <c r="B61" s="306" t="s">
        <v>166</v>
      </c>
      <c r="C61" s="9">
        <v>6553</v>
      </c>
      <c r="D61" s="9">
        <v>11456</v>
      </c>
      <c r="E61" s="41">
        <v>96.2</v>
      </c>
      <c r="F61" s="41">
        <f t="shared" si="1"/>
        <v>57.201466480446925</v>
      </c>
      <c r="G61" s="96"/>
    </row>
    <row r="62" spans="1:11">
      <c r="A62" s="95">
        <v>9</v>
      </c>
      <c r="B62" s="306" t="s">
        <v>87</v>
      </c>
      <c r="C62" s="9">
        <v>4642</v>
      </c>
      <c r="D62" s="9">
        <v>4756</v>
      </c>
      <c r="E62" s="41">
        <v>92.7</v>
      </c>
      <c r="F62" s="41">
        <f t="shared" si="1"/>
        <v>97.603027754415479</v>
      </c>
      <c r="G62" s="96"/>
    </row>
    <row r="63" spans="1:11" ht="14.25" thickBot="1">
      <c r="A63" s="100">
        <v>10</v>
      </c>
      <c r="B63" s="306" t="s">
        <v>106</v>
      </c>
      <c r="C63" s="101">
        <v>4610</v>
      </c>
      <c r="D63" s="101">
        <v>569</v>
      </c>
      <c r="E63" s="102">
        <v>74.7</v>
      </c>
      <c r="F63" s="41">
        <f t="shared" si="1"/>
        <v>810.1933216168718</v>
      </c>
      <c r="G63" s="104"/>
      <c r="H63" s="21"/>
    </row>
    <row r="64" spans="1:11" ht="14.25" thickBot="1">
      <c r="A64" s="80"/>
      <c r="B64" s="105" t="s">
        <v>62</v>
      </c>
      <c r="C64" s="106">
        <v>229964</v>
      </c>
      <c r="D64" s="106">
        <v>220038</v>
      </c>
      <c r="E64" s="107">
        <v>101.2</v>
      </c>
      <c r="F64" s="302">
        <f t="shared" si="1"/>
        <v>104.51103900235414</v>
      </c>
      <c r="G64" s="121">
        <v>63.2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6" t="s">
        <v>114</v>
      </c>
      <c r="C22" s="9">
        <v>61798</v>
      </c>
      <c r="D22" s="9">
        <v>63820</v>
      </c>
      <c r="E22" s="41">
        <v>101.3</v>
      </c>
      <c r="F22" s="41">
        <f>SUM(C22/D22*100)</f>
        <v>96.831714196176748</v>
      </c>
      <c r="G22" s="96"/>
    </row>
    <row r="23" spans="1:11">
      <c r="A23" s="28">
        <v>2</v>
      </c>
      <c r="B23" s="306" t="s">
        <v>192</v>
      </c>
      <c r="C23" s="9">
        <v>45218</v>
      </c>
      <c r="D23" s="9">
        <v>50488</v>
      </c>
      <c r="E23" s="41">
        <v>100.3</v>
      </c>
      <c r="F23" s="41">
        <f t="shared" ref="F23:F32" si="0">SUM(C23/D23*100)</f>
        <v>89.561876089367772</v>
      </c>
      <c r="G23" s="96"/>
    </row>
    <row r="24" spans="1:11" ht="13.5" customHeight="1">
      <c r="A24" s="28">
        <v>3</v>
      </c>
      <c r="B24" s="306" t="s">
        <v>106</v>
      </c>
      <c r="C24" s="9">
        <v>33949</v>
      </c>
      <c r="D24" s="9">
        <v>33548</v>
      </c>
      <c r="E24" s="66">
        <v>96.8</v>
      </c>
      <c r="F24" s="41">
        <f t="shared" si="0"/>
        <v>101.19530225348754</v>
      </c>
      <c r="G24" s="96"/>
    </row>
    <row r="25" spans="1:11">
      <c r="A25" s="28">
        <v>4</v>
      </c>
      <c r="B25" s="306" t="s">
        <v>116</v>
      </c>
      <c r="C25" s="9">
        <v>26582</v>
      </c>
      <c r="D25" s="9">
        <v>37065</v>
      </c>
      <c r="E25" s="41">
        <v>110.4</v>
      </c>
      <c r="F25" s="41">
        <f t="shared" si="0"/>
        <v>71.717253473627409</v>
      </c>
      <c r="G25" s="96"/>
    </row>
    <row r="26" spans="1:11">
      <c r="A26" s="28">
        <v>5</v>
      </c>
      <c r="B26" s="306" t="s">
        <v>158</v>
      </c>
      <c r="C26" s="9">
        <v>22811</v>
      </c>
      <c r="D26" s="9">
        <v>21865</v>
      </c>
      <c r="E26" s="41">
        <v>97.4</v>
      </c>
      <c r="F26" s="41">
        <f t="shared" si="0"/>
        <v>104.32654927967072</v>
      </c>
      <c r="G26" s="96"/>
    </row>
    <row r="27" spans="1:11" ht="13.5" customHeight="1">
      <c r="A27" s="28">
        <v>6</v>
      </c>
      <c r="B27" s="306" t="s">
        <v>117</v>
      </c>
      <c r="C27" s="9">
        <v>21672</v>
      </c>
      <c r="D27" s="9">
        <v>19822</v>
      </c>
      <c r="E27" s="41">
        <v>92.1</v>
      </c>
      <c r="F27" s="41">
        <f t="shared" si="0"/>
        <v>109.33306427202099</v>
      </c>
      <c r="G27" s="96"/>
      <c r="K27" t="s">
        <v>204</v>
      </c>
    </row>
    <row r="28" spans="1:11" ht="13.5" customHeight="1">
      <c r="A28" s="28">
        <v>7</v>
      </c>
      <c r="B28" s="306" t="s">
        <v>110</v>
      </c>
      <c r="C28" s="9">
        <v>20629</v>
      </c>
      <c r="D28" s="9">
        <v>16792</v>
      </c>
      <c r="E28" s="461">
        <v>114.9</v>
      </c>
      <c r="F28" s="234">
        <f t="shared" si="0"/>
        <v>122.85016674606956</v>
      </c>
      <c r="G28" s="96"/>
    </row>
    <row r="29" spans="1:11">
      <c r="A29" s="28">
        <v>8</v>
      </c>
      <c r="B29" s="306" t="s">
        <v>88</v>
      </c>
      <c r="C29" s="9">
        <v>17312</v>
      </c>
      <c r="D29" s="9">
        <v>8285</v>
      </c>
      <c r="E29" s="41">
        <v>96.4</v>
      </c>
      <c r="F29" s="41">
        <f t="shared" si="0"/>
        <v>208.95594447797222</v>
      </c>
      <c r="G29" s="96"/>
    </row>
    <row r="30" spans="1:11">
      <c r="A30" s="28">
        <v>9</v>
      </c>
      <c r="B30" s="306" t="s">
        <v>87</v>
      </c>
      <c r="C30" s="9">
        <v>15659</v>
      </c>
      <c r="D30" s="9">
        <v>23355</v>
      </c>
      <c r="E30" s="41">
        <v>70.3</v>
      </c>
      <c r="F30" s="234">
        <f t="shared" si="0"/>
        <v>67.047741383001508</v>
      </c>
      <c r="G30" s="96"/>
    </row>
    <row r="31" spans="1:11" ht="14.25" thickBot="1">
      <c r="A31" s="108">
        <v>10</v>
      </c>
      <c r="B31" s="306" t="s">
        <v>111</v>
      </c>
      <c r="C31" s="101">
        <v>13938</v>
      </c>
      <c r="D31" s="101">
        <v>13807</v>
      </c>
      <c r="E31" s="102">
        <v>96.7</v>
      </c>
      <c r="F31" s="102">
        <f t="shared" si="0"/>
        <v>100.94879408995436</v>
      </c>
      <c r="G31" s="104"/>
    </row>
    <row r="32" spans="1:11" ht="14.25" thickBot="1">
      <c r="A32" s="80"/>
      <c r="B32" s="81" t="s">
        <v>64</v>
      </c>
      <c r="C32" s="82">
        <v>354229</v>
      </c>
      <c r="D32" s="82">
        <v>365228</v>
      </c>
      <c r="E32" s="85">
        <v>98.6</v>
      </c>
      <c r="F32" s="107">
        <f t="shared" si="0"/>
        <v>96.988456525786631</v>
      </c>
      <c r="G32" s="121">
        <v>50.5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31783</v>
      </c>
      <c r="D54" s="9">
        <v>29269</v>
      </c>
      <c r="E54" s="109">
        <v>93.7</v>
      </c>
      <c r="F54" s="41">
        <f>SUM(C54/D54*100)</f>
        <v>108.58929242543304</v>
      </c>
      <c r="G54" s="96"/>
    </row>
    <row r="55" spans="1:8">
      <c r="A55" s="95">
        <v>2</v>
      </c>
      <c r="B55" s="7" t="s">
        <v>85</v>
      </c>
      <c r="C55" s="9">
        <v>5613</v>
      </c>
      <c r="D55" s="9">
        <v>6517</v>
      </c>
      <c r="E55" s="109">
        <v>78.099999999999994</v>
      </c>
      <c r="F55" s="41">
        <f t="shared" ref="F55:F64" si="1">SUM(C55/D55*100)</f>
        <v>86.128586773055076</v>
      </c>
      <c r="G55" s="96"/>
    </row>
    <row r="56" spans="1:8">
      <c r="A56" s="95">
        <v>3</v>
      </c>
      <c r="B56" s="306" t="s">
        <v>115</v>
      </c>
      <c r="C56" s="9">
        <v>2055</v>
      </c>
      <c r="D56" s="9">
        <v>347</v>
      </c>
      <c r="E56" s="109">
        <v>438.2</v>
      </c>
      <c r="F56" s="41">
        <f t="shared" si="1"/>
        <v>592.21902017291063</v>
      </c>
      <c r="G56" s="96"/>
    </row>
    <row r="57" spans="1:8">
      <c r="A57" s="95">
        <v>4</v>
      </c>
      <c r="B57" s="306" t="s">
        <v>117</v>
      </c>
      <c r="C57" s="9">
        <v>1526</v>
      </c>
      <c r="D57" s="9">
        <v>1408</v>
      </c>
      <c r="E57" s="109">
        <v>106</v>
      </c>
      <c r="F57" s="41">
        <f t="shared" si="1"/>
        <v>108.38068181818181</v>
      </c>
      <c r="G57" s="96"/>
      <c r="H57" s="63"/>
    </row>
    <row r="58" spans="1:8">
      <c r="A58" s="95">
        <v>5</v>
      </c>
      <c r="B58" s="306" t="s">
        <v>108</v>
      </c>
      <c r="C58" s="9">
        <v>1418</v>
      </c>
      <c r="D58" s="9">
        <v>1239</v>
      </c>
      <c r="E58" s="70">
        <v>94.8</v>
      </c>
      <c r="F58" s="41">
        <f t="shared" si="1"/>
        <v>114.44713478611783</v>
      </c>
      <c r="G58" s="96"/>
    </row>
    <row r="59" spans="1:8">
      <c r="A59" s="95">
        <v>6</v>
      </c>
      <c r="B59" s="306" t="s">
        <v>114</v>
      </c>
      <c r="C59" s="9">
        <v>1324</v>
      </c>
      <c r="D59" s="9">
        <v>1644</v>
      </c>
      <c r="E59" s="109">
        <v>103.3</v>
      </c>
      <c r="F59" s="41">
        <f t="shared" si="1"/>
        <v>80.535279805352801</v>
      </c>
      <c r="G59" s="96"/>
    </row>
    <row r="60" spans="1:8">
      <c r="A60" s="95">
        <v>7</v>
      </c>
      <c r="B60" s="306" t="s">
        <v>106</v>
      </c>
      <c r="C60" s="9">
        <v>1311</v>
      </c>
      <c r="D60" s="9">
        <v>1942</v>
      </c>
      <c r="E60" s="109">
        <v>99.6</v>
      </c>
      <c r="F60" s="41">
        <f t="shared" si="1"/>
        <v>67.507723995880525</v>
      </c>
      <c r="G60" s="96"/>
    </row>
    <row r="61" spans="1:8">
      <c r="A61" s="95">
        <v>8</v>
      </c>
      <c r="B61" s="306" t="s">
        <v>109</v>
      </c>
      <c r="C61" s="9">
        <v>883</v>
      </c>
      <c r="D61" s="9">
        <v>358</v>
      </c>
      <c r="E61" s="109">
        <v>99.5</v>
      </c>
      <c r="F61" s="41">
        <f t="shared" si="1"/>
        <v>246.64804469273744</v>
      </c>
      <c r="G61" s="96"/>
    </row>
    <row r="62" spans="1:8">
      <c r="A62" s="95">
        <v>9</v>
      </c>
      <c r="B62" s="306" t="s">
        <v>87</v>
      </c>
      <c r="C62" s="9">
        <v>849</v>
      </c>
      <c r="D62" s="9">
        <v>286</v>
      </c>
      <c r="E62" s="109">
        <v>99.9</v>
      </c>
      <c r="F62" s="234">
        <f t="shared" si="1"/>
        <v>296.85314685314682</v>
      </c>
      <c r="G62" s="96"/>
    </row>
    <row r="63" spans="1:8" ht="14.25" thickBot="1">
      <c r="A63" s="97">
        <v>10</v>
      </c>
      <c r="B63" s="306" t="s">
        <v>160</v>
      </c>
      <c r="C63" s="98">
        <v>771</v>
      </c>
      <c r="D63" s="98">
        <v>454</v>
      </c>
      <c r="E63" s="110">
        <v>102</v>
      </c>
      <c r="F63" s="41">
        <f t="shared" si="1"/>
        <v>169.82378854625551</v>
      </c>
      <c r="G63" s="99"/>
    </row>
    <row r="64" spans="1:8" ht="14.25" thickBot="1">
      <c r="A64" s="80"/>
      <c r="B64" s="81" t="s">
        <v>60</v>
      </c>
      <c r="C64" s="82">
        <v>49153</v>
      </c>
      <c r="D64" s="82">
        <v>45987</v>
      </c>
      <c r="E64" s="83">
        <v>96</v>
      </c>
      <c r="F64" s="107">
        <f t="shared" si="1"/>
        <v>106.88455433057169</v>
      </c>
      <c r="G64" s="121">
        <v>72.599999999999994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K50" sqref="K5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217</v>
      </c>
      <c r="D20" s="74" t="s">
        <v>205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6" t="s">
        <v>108</v>
      </c>
      <c r="C21" s="9">
        <v>26616</v>
      </c>
      <c r="D21" s="9">
        <v>16355</v>
      </c>
      <c r="E21" s="109">
        <v>121.3</v>
      </c>
      <c r="F21" s="41">
        <f t="shared" ref="F21:F31" si="0">SUM(C21/D21*100)</f>
        <v>162.73922347905838</v>
      </c>
      <c r="G21" s="96"/>
    </row>
    <row r="22" spans="1:7">
      <c r="A22" s="95">
        <v>2</v>
      </c>
      <c r="B22" s="306" t="s">
        <v>117</v>
      </c>
      <c r="C22" s="9">
        <v>25816</v>
      </c>
      <c r="D22" s="9">
        <v>11544</v>
      </c>
      <c r="E22" s="109">
        <v>119</v>
      </c>
      <c r="F22" s="41">
        <f t="shared" si="0"/>
        <v>223.63132363132365</v>
      </c>
      <c r="G22" s="96"/>
    </row>
    <row r="23" spans="1:7" ht="13.5" customHeight="1">
      <c r="A23" s="95">
        <v>3</v>
      </c>
      <c r="B23" s="306" t="s">
        <v>194</v>
      </c>
      <c r="C23" s="9">
        <v>17778</v>
      </c>
      <c r="D23" s="9">
        <v>13833</v>
      </c>
      <c r="E23" s="109">
        <v>101.4</v>
      </c>
      <c r="F23" s="41">
        <f t="shared" si="0"/>
        <v>128.51875948818042</v>
      </c>
      <c r="G23" s="96"/>
    </row>
    <row r="24" spans="1:7" ht="13.5" customHeight="1">
      <c r="A24" s="95">
        <v>4</v>
      </c>
      <c r="B24" s="306" t="s">
        <v>106</v>
      </c>
      <c r="C24" s="9">
        <v>13743</v>
      </c>
      <c r="D24" s="9">
        <v>12163</v>
      </c>
      <c r="E24" s="109">
        <v>98.7</v>
      </c>
      <c r="F24" s="41">
        <f t="shared" si="0"/>
        <v>112.99021622954864</v>
      </c>
      <c r="G24" s="96"/>
    </row>
    <row r="25" spans="1:7" ht="13.5" customHeight="1">
      <c r="A25" s="95">
        <v>5</v>
      </c>
      <c r="B25" s="306" t="s">
        <v>110</v>
      </c>
      <c r="C25" s="9">
        <v>10131</v>
      </c>
      <c r="D25" s="9">
        <v>6394</v>
      </c>
      <c r="E25" s="109">
        <v>103.5</v>
      </c>
      <c r="F25" s="41">
        <f t="shared" si="0"/>
        <v>158.44541757898028</v>
      </c>
      <c r="G25" s="96"/>
    </row>
    <row r="26" spans="1:7" ht="13.5" customHeight="1">
      <c r="A26" s="95">
        <v>6</v>
      </c>
      <c r="B26" s="306" t="s">
        <v>109</v>
      </c>
      <c r="C26" s="9">
        <v>7252</v>
      </c>
      <c r="D26" s="9">
        <v>6825</v>
      </c>
      <c r="E26" s="109">
        <v>101.6</v>
      </c>
      <c r="F26" s="234">
        <f t="shared" si="0"/>
        <v>106.25641025641026</v>
      </c>
      <c r="G26" s="96"/>
    </row>
    <row r="27" spans="1:7" ht="13.5" customHeight="1">
      <c r="A27" s="95">
        <v>7</v>
      </c>
      <c r="B27" s="306" t="s">
        <v>87</v>
      </c>
      <c r="C27" s="9">
        <v>6016</v>
      </c>
      <c r="D27" s="9">
        <v>3698</v>
      </c>
      <c r="E27" s="109">
        <v>85.7</v>
      </c>
      <c r="F27" s="234">
        <f t="shared" si="0"/>
        <v>162.68253109789075</v>
      </c>
      <c r="G27" s="96"/>
    </row>
    <row r="28" spans="1:7" ht="13.5" customHeight="1">
      <c r="A28" s="95">
        <v>8</v>
      </c>
      <c r="B28" s="306" t="s">
        <v>166</v>
      </c>
      <c r="C28" s="9">
        <v>4442</v>
      </c>
      <c r="D28" s="9">
        <v>3493</v>
      </c>
      <c r="E28" s="109">
        <v>101.1</v>
      </c>
      <c r="F28" s="41">
        <f t="shared" si="0"/>
        <v>127.16862296020612</v>
      </c>
      <c r="G28" s="96"/>
    </row>
    <row r="29" spans="1:7" ht="13.5" customHeight="1">
      <c r="A29" s="95">
        <v>9</v>
      </c>
      <c r="B29" s="306" t="s">
        <v>115</v>
      </c>
      <c r="C29" s="111">
        <v>4109</v>
      </c>
      <c r="D29" s="101">
        <v>3550</v>
      </c>
      <c r="E29" s="112">
        <v>132.80000000000001</v>
      </c>
      <c r="F29" s="41">
        <f t="shared" si="0"/>
        <v>115.74647887323944</v>
      </c>
      <c r="G29" s="96"/>
    </row>
    <row r="30" spans="1:7" ht="13.5" customHeight="1" thickBot="1">
      <c r="A30" s="100">
        <v>10</v>
      </c>
      <c r="B30" s="306" t="s">
        <v>111</v>
      </c>
      <c r="C30" s="101">
        <v>2984</v>
      </c>
      <c r="D30" s="101">
        <v>2997</v>
      </c>
      <c r="E30" s="112">
        <v>99.9</v>
      </c>
      <c r="F30" s="102">
        <f t="shared" si="0"/>
        <v>99.566232899566231</v>
      </c>
      <c r="G30" s="104"/>
    </row>
    <row r="31" spans="1:7" ht="13.5" customHeight="1" thickBot="1">
      <c r="A31" s="80"/>
      <c r="B31" s="81" t="s">
        <v>66</v>
      </c>
      <c r="C31" s="82">
        <v>131282</v>
      </c>
      <c r="D31" s="82">
        <v>93687</v>
      </c>
      <c r="E31" s="83">
        <v>106.7</v>
      </c>
      <c r="F31" s="107">
        <f t="shared" si="0"/>
        <v>140.12829955063134</v>
      </c>
      <c r="G31" s="121">
        <v>96.6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44263</v>
      </c>
      <c r="D54" s="9">
        <v>36227</v>
      </c>
      <c r="E54" s="41">
        <v>102.8</v>
      </c>
      <c r="F54" s="41">
        <f t="shared" ref="F54:F64" si="1">SUM(C54/D54*100)</f>
        <v>122.18235018080436</v>
      </c>
      <c r="G54" s="96"/>
    </row>
    <row r="55" spans="1:7">
      <c r="A55" s="95">
        <v>2</v>
      </c>
      <c r="B55" s="306" t="s">
        <v>232</v>
      </c>
      <c r="C55" s="6">
        <v>25177</v>
      </c>
      <c r="D55" s="9">
        <v>18970</v>
      </c>
      <c r="E55" s="41">
        <v>105.2</v>
      </c>
      <c r="F55" s="41">
        <f t="shared" si="1"/>
        <v>132.72008434370056</v>
      </c>
      <c r="G55" s="96"/>
    </row>
    <row r="56" spans="1:7">
      <c r="A56" s="95">
        <v>3</v>
      </c>
      <c r="B56" s="306" t="s">
        <v>88</v>
      </c>
      <c r="C56" s="6">
        <v>23510</v>
      </c>
      <c r="D56" s="9">
        <v>29957</v>
      </c>
      <c r="E56" s="471">
        <v>81</v>
      </c>
      <c r="F56" s="41">
        <f t="shared" si="1"/>
        <v>78.479153453283033</v>
      </c>
      <c r="G56" s="96"/>
    </row>
    <row r="57" spans="1:7">
      <c r="A57" s="95">
        <v>4</v>
      </c>
      <c r="B57" s="306" t="s">
        <v>216</v>
      </c>
      <c r="C57" s="6">
        <v>18352</v>
      </c>
      <c r="D57" s="6">
        <v>21905</v>
      </c>
      <c r="E57" s="41">
        <v>96.5</v>
      </c>
      <c r="F57" s="41">
        <f t="shared" si="1"/>
        <v>83.779958913490077</v>
      </c>
      <c r="G57" s="96"/>
    </row>
    <row r="58" spans="1:7">
      <c r="A58" s="95">
        <v>5</v>
      </c>
      <c r="B58" s="306" t="s">
        <v>111</v>
      </c>
      <c r="C58" s="6">
        <v>16142</v>
      </c>
      <c r="D58" s="9">
        <v>13877</v>
      </c>
      <c r="E58" s="41">
        <v>106.4</v>
      </c>
      <c r="F58" s="41">
        <f t="shared" si="1"/>
        <v>116.3219716076962</v>
      </c>
      <c r="G58" s="96"/>
    </row>
    <row r="59" spans="1:7">
      <c r="A59" s="95">
        <v>6</v>
      </c>
      <c r="B59" s="306" t="s">
        <v>109</v>
      </c>
      <c r="C59" s="6">
        <v>15618</v>
      </c>
      <c r="D59" s="9">
        <v>14668</v>
      </c>
      <c r="E59" s="41">
        <v>99.6</v>
      </c>
      <c r="F59" s="41">
        <f t="shared" si="1"/>
        <v>106.47668393782384</v>
      </c>
      <c r="G59" s="96"/>
    </row>
    <row r="60" spans="1:7">
      <c r="A60" s="95">
        <v>7</v>
      </c>
      <c r="B60" s="306" t="s">
        <v>115</v>
      </c>
      <c r="C60" s="6">
        <v>12590</v>
      </c>
      <c r="D60" s="9">
        <v>13728</v>
      </c>
      <c r="E60" s="41">
        <v>106.6</v>
      </c>
      <c r="F60" s="41">
        <f t="shared" si="1"/>
        <v>91.710372960372965</v>
      </c>
      <c r="G60" s="96"/>
    </row>
    <row r="61" spans="1:7">
      <c r="A61" s="95">
        <v>8</v>
      </c>
      <c r="B61" s="306" t="s">
        <v>157</v>
      </c>
      <c r="C61" s="6">
        <v>11475</v>
      </c>
      <c r="D61" s="9">
        <v>10256</v>
      </c>
      <c r="E61" s="41">
        <v>103.1</v>
      </c>
      <c r="F61" s="41">
        <f t="shared" si="1"/>
        <v>111.88572542901716</v>
      </c>
      <c r="G61" s="96"/>
    </row>
    <row r="62" spans="1:7">
      <c r="A62" s="95">
        <v>9</v>
      </c>
      <c r="B62" s="306" t="s">
        <v>85</v>
      </c>
      <c r="C62" s="111">
        <v>11199</v>
      </c>
      <c r="D62" s="101">
        <v>11484</v>
      </c>
      <c r="E62" s="102">
        <v>104.1</v>
      </c>
      <c r="F62" s="41">
        <f t="shared" si="1"/>
        <v>97.518286311389758</v>
      </c>
      <c r="G62" s="96"/>
    </row>
    <row r="63" spans="1:7" ht="14.25" thickBot="1">
      <c r="A63" s="100">
        <v>10</v>
      </c>
      <c r="B63" s="306" t="s">
        <v>223</v>
      </c>
      <c r="C63" s="111">
        <v>8323</v>
      </c>
      <c r="D63" s="101">
        <v>9111</v>
      </c>
      <c r="E63" s="102">
        <v>103.6</v>
      </c>
      <c r="F63" s="102">
        <f t="shared" si="1"/>
        <v>91.351114037976075</v>
      </c>
      <c r="G63" s="104"/>
    </row>
    <row r="64" spans="1:7" ht="14.25" thickBot="1">
      <c r="A64" s="80"/>
      <c r="B64" s="81" t="s">
        <v>62</v>
      </c>
      <c r="C64" s="82">
        <v>227697</v>
      </c>
      <c r="D64" s="82">
        <v>219165</v>
      </c>
      <c r="E64" s="85">
        <v>100.3</v>
      </c>
      <c r="F64" s="107">
        <f t="shared" si="1"/>
        <v>103.89295736089248</v>
      </c>
      <c r="G64" s="121">
        <v>66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I71" sqref="I71"/>
    </sheetView>
  </sheetViews>
  <sheetFormatPr defaultRowHeight="13.5"/>
  <cols>
    <col min="1" max="1" width="9.375" style="318" customWidth="1"/>
    <col min="2" max="2" width="6.625" style="318" customWidth="1"/>
    <col min="3" max="3" width="6.875" style="318" customWidth="1"/>
    <col min="4" max="4" width="6.125" style="318" customWidth="1"/>
    <col min="5" max="5" width="6.625" style="318" customWidth="1"/>
    <col min="6" max="13" width="6.125" style="318" customWidth="1"/>
    <col min="14" max="14" width="8.625" style="318" customWidth="1"/>
    <col min="15" max="15" width="8.375" style="318" customWidth="1"/>
    <col min="16" max="16" width="5" style="318" customWidth="1"/>
    <col min="17" max="17" width="11.25" style="216" customWidth="1"/>
    <col min="18" max="18" width="12.5" style="318" customWidth="1"/>
    <col min="19" max="26" width="7.625" style="318" customWidth="1"/>
    <col min="27" max="16384" width="9" style="318"/>
  </cols>
  <sheetData>
    <row r="6" spans="1:17">
      <c r="Q6" s="423"/>
    </row>
    <row r="10" spans="1:17">
      <c r="O10" s="279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5" t="s">
        <v>101</v>
      </c>
      <c r="N16" s="287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89">
        <f>SUM(B17:M17)</f>
        <v>894.99999999999989</v>
      </c>
      <c r="O17" s="288">
        <v>92.2</v>
      </c>
      <c r="P17" s="204"/>
      <c r="Q17" s="290"/>
      <c r="R17" s="291"/>
      <c r="S17" s="291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196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89">
        <f>SUM(B18:M18)</f>
        <v>796.8</v>
      </c>
      <c r="O18" s="288">
        <f t="shared" ref="O18:O20" si="0">ROUND(N18/N17*100,1)</f>
        <v>89</v>
      </c>
      <c r="P18" s="204"/>
      <c r="Q18" s="291"/>
      <c r="R18" s="291"/>
      <c r="S18" s="291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199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89">
        <f>SUM(B19:M19)</f>
        <v>797.19999999999993</v>
      </c>
      <c r="O19" s="288">
        <f t="shared" si="0"/>
        <v>100.1</v>
      </c>
      <c r="P19" s="204"/>
      <c r="Q19" s="226"/>
      <c r="R19" s="291"/>
      <c r="S19" s="291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205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89">
        <f>SUM(B20:M20)</f>
        <v>786.30000000000007</v>
      </c>
      <c r="O20" s="288">
        <f t="shared" si="0"/>
        <v>98.6</v>
      </c>
      <c r="P20" s="204"/>
      <c r="Q20" s="226"/>
      <c r="R20" s="291"/>
      <c r="S20" s="291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217</v>
      </c>
      <c r="B21" s="210">
        <v>63.2</v>
      </c>
      <c r="C21" s="210">
        <v>70</v>
      </c>
      <c r="D21" s="210">
        <v>71.900000000000006</v>
      </c>
      <c r="E21" s="210">
        <v>79.599999999999994</v>
      </c>
      <c r="F21" s="210">
        <v>76.7</v>
      </c>
      <c r="G21" s="210">
        <v>86</v>
      </c>
      <c r="H21" s="212">
        <v>86.4</v>
      </c>
      <c r="I21" s="210">
        <v>75.400000000000006</v>
      </c>
      <c r="J21" s="210"/>
      <c r="K21" s="210"/>
      <c r="L21" s="210"/>
      <c r="M21" s="211"/>
      <c r="N21" s="289"/>
      <c r="O21" s="288"/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5" t="s">
        <v>101</v>
      </c>
      <c r="N41" s="287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6">
        <v>88.5</v>
      </c>
      <c r="N42" s="293">
        <f>SUM(B42:M42)/12</f>
        <v>90.725000000000023</v>
      </c>
      <c r="O42" s="288">
        <v>99.1</v>
      </c>
      <c r="P42" s="204"/>
      <c r="Q42" s="393"/>
      <c r="R42" s="393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196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6">
        <v>75.2</v>
      </c>
      <c r="N43" s="293">
        <f>SUM(B43:M43)/12</f>
        <v>86.308333333333337</v>
      </c>
      <c r="O43" s="288">
        <f>ROUND(N43/N42*100,1)</f>
        <v>95.1</v>
      </c>
      <c r="P43" s="204"/>
      <c r="Q43" s="393"/>
      <c r="R43" s="393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199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6">
        <v>79.099999999999994</v>
      </c>
      <c r="N44" s="293">
        <f>SUM(B44:M44)/12</f>
        <v>82.45</v>
      </c>
      <c r="O44" s="288">
        <f t="shared" ref="O44" si="1">ROUND(N44/N43*100,1)</f>
        <v>95.5</v>
      </c>
      <c r="P44" s="204"/>
      <c r="Q44" s="393"/>
      <c r="R44" s="393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205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6">
        <v>75.900000000000006</v>
      </c>
      <c r="N45" s="293">
        <f>SUM(B45:M45)/12</f>
        <v>84.424999999999997</v>
      </c>
      <c r="O45" s="288">
        <v>102.3</v>
      </c>
      <c r="P45" s="204"/>
      <c r="Q45" s="393"/>
      <c r="R45" s="393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217</v>
      </c>
      <c r="B46" s="219">
        <v>81.900000000000006</v>
      </c>
      <c r="C46" s="219">
        <v>83.2</v>
      </c>
      <c r="D46" s="219">
        <v>80.2</v>
      </c>
      <c r="E46" s="219">
        <v>83.3</v>
      </c>
      <c r="F46" s="219">
        <v>82.7</v>
      </c>
      <c r="G46" s="219">
        <v>84.9</v>
      </c>
      <c r="H46" s="219">
        <v>86.3</v>
      </c>
      <c r="I46" s="219">
        <v>86</v>
      </c>
      <c r="J46" s="219"/>
      <c r="K46" s="219"/>
      <c r="L46" s="219"/>
      <c r="M46" s="286"/>
      <c r="N46" s="293"/>
      <c r="O46" s="288"/>
      <c r="P46" s="204"/>
      <c r="Q46" s="393"/>
      <c r="R46" s="393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5" t="s">
        <v>101</v>
      </c>
      <c r="N65" s="287" t="s">
        <v>151</v>
      </c>
      <c r="O65" s="397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2">
        <f>SUM(B66:M66)/12</f>
        <v>82.05</v>
      </c>
      <c r="O66" s="396">
        <v>92.8</v>
      </c>
      <c r="P66" s="23"/>
      <c r="Q66" s="395"/>
      <c r="R66" s="395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196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2">
        <f>SUM(B67:M67)/12</f>
        <v>77.149999999999991</v>
      </c>
      <c r="O67" s="396">
        <f>ROUND(N67/N66*100,1)</f>
        <v>94</v>
      </c>
      <c r="P67" s="23"/>
      <c r="Q67" s="495"/>
      <c r="R67" s="495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199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2">
        <f>SUM(B68:M68)/12</f>
        <v>80.474999999999994</v>
      </c>
      <c r="O68" s="396">
        <f t="shared" ref="O68" si="2">ROUND(N68/N67*100,1)</f>
        <v>104.3</v>
      </c>
      <c r="P68" s="23"/>
      <c r="Q68" s="495"/>
      <c r="R68" s="495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205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2">
        <f>SUM(B69:M69)/12</f>
        <v>77.633333333333326</v>
      </c>
      <c r="O69" s="396">
        <v>96.4</v>
      </c>
      <c r="P69" s="23"/>
      <c r="Q69" s="495"/>
      <c r="R69" s="495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10">
        <v>76.3</v>
      </c>
      <c r="C70" s="210">
        <v>84</v>
      </c>
      <c r="D70" s="210">
        <v>89.9</v>
      </c>
      <c r="E70" s="210">
        <v>95.5</v>
      </c>
      <c r="F70" s="210">
        <v>92.8</v>
      </c>
      <c r="G70" s="210">
        <v>101.3</v>
      </c>
      <c r="H70" s="210">
        <v>100.1</v>
      </c>
      <c r="I70" s="210">
        <v>87.6</v>
      </c>
      <c r="J70" s="210"/>
      <c r="K70" s="210"/>
      <c r="L70" s="210"/>
      <c r="M70" s="211"/>
      <c r="N70" s="292"/>
      <c r="O70" s="396"/>
      <c r="P70" s="23"/>
      <c r="Q70" s="225"/>
      <c r="R70" s="496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I76" sqref="I76"/>
    </sheetView>
  </sheetViews>
  <sheetFormatPr defaultRowHeight="13.5"/>
  <cols>
    <col min="1" max="1" width="7.625" style="318" customWidth="1"/>
    <col min="2" max="7" width="6.125" style="318" customWidth="1"/>
    <col min="8" max="8" width="6.25" style="318" customWidth="1"/>
    <col min="9" max="10" width="6.125" style="318" customWidth="1"/>
    <col min="11" max="11" width="6.125" style="1" customWidth="1"/>
    <col min="12" max="13" width="6.125" style="318" customWidth="1"/>
    <col min="14" max="16" width="7.625" style="318" customWidth="1"/>
    <col min="17" max="17" width="8.375" style="318" customWidth="1"/>
    <col min="18" max="18" width="10.125" style="318" customWidth="1"/>
    <col min="19" max="23" width="7.625" style="318" customWidth="1"/>
    <col min="24" max="24" width="7.625" style="217" customWidth="1"/>
    <col min="25" max="26" width="7.625" style="318" customWidth="1"/>
    <col min="27" max="16384" width="9" style="318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7" t="s">
        <v>150</v>
      </c>
      <c r="O18" s="287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3">
        <f>SUM(B19:M19)</f>
        <v>155.69999999999999</v>
      </c>
      <c r="O19" s="293">
        <v>98.7</v>
      </c>
      <c r="Q19" s="295"/>
      <c r="R19" s="295"/>
    </row>
    <row r="20" spans="1:18" ht="11.1" customHeight="1">
      <c r="A20" s="10" t="s">
        <v>196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3">
        <f>SUM(B20:M20)</f>
        <v>165.8</v>
      </c>
      <c r="O20" s="293">
        <f>ROUND(N20/N19*100,1)</f>
        <v>106.5</v>
      </c>
      <c r="Q20" s="295"/>
      <c r="R20" s="295"/>
    </row>
    <row r="21" spans="1:18" ht="11.1" customHeight="1">
      <c r="A21" s="10" t="s">
        <v>199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3">
        <f>SUM(B21:M21)</f>
        <v>162.9</v>
      </c>
      <c r="O21" s="293">
        <f t="shared" ref="O21:O22" si="0">ROUND(N21/N20*100,1)</f>
        <v>98.3</v>
      </c>
      <c r="Q21" s="295"/>
      <c r="R21" s="295"/>
    </row>
    <row r="22" spans="1:18" ht="11.1" customHeight="1">
      <c r="A22" s="10" t="s">
        <v>205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3">
        <f>SUM(B22:M22)</f>
        <v>158.5</v>
      </c>
      <c r="O22" s="293">
        <f t="shared" si="0"/>
        <v>97.3</v>
      </c>
      <c r="Q22" s="295"/>
      <c r="R22" s="295"/>
    </row>
    <row r="23" spans="1:18" ht="11.1" customHeight="1">
      <c r="A23" s="10" t="s">
        <v>217</v>
      </c>
      <c r="B23" s="219">
        <v>12.8</v>
      </c>
      <c r="C23" s="219">
        <v>13.9</v>
      </c>
      <c r="D23" s="219">
        <v>14.7</v>
      </c>
      <c r="E23" s="219">
        <v>15.6</v>
      </c>
      <c r="F23" s="219">
        <v>16.100000000000001</v>
      </c>
      <c r="G23" s="219">
        <v>15.1</v>
      </c>
      <c r="H23" s="219">
        <v>14.4</v>
      </c>
      <c r="I23" s="219">
        <v>14.6</v>
      </c>
      <c r="J23" s="219"/>
      <c r="K23" s="219"/>
      <c r="L23" s="219"/>
      <c r="M23" s="219"/>
      <c r="N23" s="293"/>
      <c r="O23" s="293"/>
    </row>
    <row r="24" spans="1:18" ht="9.75" customHeight="1">
      <c r="J24" s="47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7" t="s">
        <v>151</v>
      </c>
      <c r="O42" s="287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3">
        <f>SUM(B43:M43)/12</f>
        <v>21.466666666666669</v>
      </c>
      <c r="O43" s="293">
        <v>86.2</v>
      </c>
      <c r="P43" s="222"/>
      <c r="Q43" s="296"/>
      <c r="R43" s="296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196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3">
        <f>SUM(B44:M44)/12</f>
        <v>23.05</v>
      </c>
      <c r="O44" s="293">
        <f>ROUND(N44/N43*100,1)</f>
        <v>107.4</v>
      </c>
      <c r="P44" s="222"/>
      <c r="Q44" s="296"/>
      <c r="R44" s="296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199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3">
        <f>SUM(B45:M45)/12</f>
        <v>23.758333333333336</v>
      </c>
      <c r="O45" s="293">
        <f t="shared" ref="O45:O46" si="1">ROUND(N45/N44*100,1)</f>
        <v>103.1</v>
      </c>
      <c r="P45" s="222"/>
      <c r="Q45" s="296"/>
      <c r="R45" s="296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205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3">
        <f>SUM(B46:M46)/12</f>
        <v>23.383333333333336</v>
      </c>
      <c r="O46" s="293">
        <f t="shared" si="1"/>
        <v>98.4</v>
      </c>
      <c r="P46" s="222"/>
      <c r="Q46" s="296"/>
      <c r="R46" s="296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217</v>
      </c>
      <c r="B47" s="219">
        <v>21.8</v>
      </c>
      <c r="C47" s="219">
        <v>23</v>
      </c>
      <c r="D47" s="219">
        <v>22.8</v>
      </c>
      <c r="E47" s="219">
        <v>23.1</v>
      </c>
      <c r="F47" s="219">
        <v>23.5</v>
      </c>
      <c r="G47" s="219">
        <v>24.2</v>
      </c>
      <c r="H47" s="219">
        <v>22.7</v>
      </c>
      <c r="I47" s="219">
        <v>23</v>
      </c>
      <c r="J47" s="219"/>
      <c r="K47" s="219"/>
      <c r="L47" s="219"/>
      <c r="M47" s="219"/>
      <c r="N47" s="293"/>
      <c r="O47" s="293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7" t="s">
        <v>151</v>
      </c>
      <c r="O70" s="287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2">
        <f>SUM(B71:M71)/12</f>
        <v>60.750000000000007</v>
      </c>
      <c r="O71" s="293">
        <v>114.5</v>
      </c>
      <c r="P71" s="57"/>
      <c r="Q71" s="394"/>
      <c r="R71" s="394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196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2">
        <f>SUM(B72:M72)/12</f>
        <v>59.966666666666669</v>
      </c>
      <c r="O72" s="293">
        <f t="shared" ref="O72:O73" si="2">ROUND(N72/N71*100,1)</f>
        <v>98.7</v>
      </c>
      <c r="P72" s="57"/>
      <c r="Q72" s="394"/>
      <c r="R72" s="394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199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2">
        <f>SUM(B73:M73)/12</f>
        <v>56.833333333333336</v>
      </c>
      <c r="O73" s="293">
        <f t="shared" si="2"/>
        <v>94.8</v>
      </c>
      <c r="Q73" s="398"/>
      <c r="R73" s="398"/>
    </row>
    <row r="74" spans="1:26" ht="11.1" customHeight="1">
      <c r="A74" s="10" t="s">
        <v>205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2">
        <f>SUM(B74:M74)/12</f>
        <v>57.04999999999999</v>
      </c>
      <c r="O74" s="293">
        <v>100.5</v>
      </c>
      <c r="Q74" s="398"/>
      <c r="R74" s="398"/>
    </row>
    <row r="75" spans="1:26" ht="11.1" customHeight="1">
      <c r="A75" s="10" t="s">
        <v>217</v>
      </c>
      <c r="B75" s="210">
        <v>57.9</v>
      </c>
      <c r="C75" s="210">
        <v>59.2</v>
      </c>
      <c r="D75" s="210">
        <v>64.3</v>
      </c>
      <c r="E75" s="210">
        <v>67.400000000000006</v>
      </c>
      <c r="F75" s="210">
        <v>68.5</v>
      </c>
      <c r="G75" s="210">
        <v>61.6</v>
      </c>
      <c r="H75" s="210">
        <v>64.7</v>
      </c>
      <c r="I75" s="210">
        <v>63.2</v>
      </c>
      <c r="J75" s="210"/>
      <c r="K75" s="210"/>
      <c r="L75" s="210"/>
      <c r="M75" s="210"/>
      <c r="N75" s="292"/>
      <c r="O75" s="293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I89" sqref="I89"/>
    </sheetView>
  </sheetViews>
  <sheetFormatPr defaultColWidth="7.625" defaultRowHeight="9.9499999999999993" customHeight="1"/>
  <cols>
    <col min="1" max="1" width="7.625" style="318" customWidth="1"/>
    <col min="2" max="13" width="6.125" style="318" customWidth="1"/>
    <col min="14" max="16384" width="7.625" style="318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3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196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3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199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3">
        <f>SUM(B27:M27)</f>
        <v>207.8</v>
      </c>
      <c r="O27" s="212">
        <f t="shared" ref="O27:O28" si="0">ROUND(N27/N26*100,1)</f>
        <v>98.8</v>
      </c>
      <c r="Q27" s="21"/>
      <c r="R27" s="21"/>
      <c r="AA27" s="1"/>
    </row>
    <row r="28" spans="1:27" ht="11.1" customHeight="1">
      <c r="A28" s="10" t="s">
        <v>205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3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217</v>
      </c>
      <c r="B29" s="219">
        <v>16.899999999999999</v>
      </c>
      <c r="C29" s="219">
        <v>14.7</v>
      </c>
      <c r="D29" s="219">
        <v>19.899999999999999</v>
      </c>
      <c r="E29" s="219">
        <v>20</v>
      </c>
      <c r="F29" s="219">
        <v>23.4</v>
      </c>
      <c r="G29" s="219">
        <v>19.3</v>
      </c>
      <c r="H29" s="219">
        <v>19.5</v>
      </c>
      <c r="I29" s="219">
        <v>17.8</v>
      </c>
      <c r="J29" s="219"/>
      <c r="K29" s="219"/>
      <c r="L29" s="219"/>
      <c r="M29" s="219"/>
      <c r="N29" s="293"/>
      <c r="O29" s="212"/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3">
        <f t="shared" ref="N54:N56" si="1">SUM(B54:M54)/12</f>
        <v>30.583333333333332</v>
      </c>
      <c r="O54" s="401">
        <v>93.2</v>
      </c>
      <c r="P54" s="222"/>
      <c r="Q54" s="399"/>
      <c r="R54" s="399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196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3">
        <f t="shared" si="1"/>
        <v>33.25</v>
      </c>
      <c r="O55" s="401">
        <f>ROUND(N55/N54*100,1)</f>
        <v>108.7</v>
      </c>
      <c r="P55" s="222"/>
      <c r="Q55" s="399"/>
      <c r="R55" s="399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199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3">
        <f t="shared" si="1"/>
        <v>34.033333333333331</v>
      </c>
      <c r="O56" s="401">
        <f t="shared" ref="O56" si="2">ROUND(N56/N55*100,1)</f>
        <v>102.4</v>
      </c>
      <c r="P56" s="222"/>
      <c r="Q56" s="399"/>
      <c r="R56" s="399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205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3">
        <f>SUM(B57:M57)/12</f>
        <v>38.85</v>
      </c>
      <c r="O57" s="401">
        <v>114.4</v>
      </c>
      <c r="P57" s="222"/>
      <c r="Q57" s="399"/>
      <c r="R57" s="399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9">
        <v>38</v>
      </c>
      <c r="C58" s="219">
        <v>35.700000000000003</v>
      </c>
      <c r="D58" s="219">
        <v>37</v>
      </c>
      <c r="E58" s="219">
        <v>36.799999999999997</v>
      </c>
      <c r="F58" s="219">
        <v>39.200000000000003</v>
      </c>
      <c r="G58" s="219">
        <v>38</v>
      </c>
      <c r="H58" s="219">
        <v>35.9</v>
      </c>
      <c r="I58" s="219">
        <v>35.4</v>
      </c>
      <c r="J58" s="219"/>
      <c r="K58" s="219"/>
      <c r="L58" s="219"/>
      <c r="M58" s="219"/>
      <c r="N58" s="293"/>
      <c r="O58" s="401"/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4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5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2">
        <f t="shared" ref="N84:N87" si="3">SUM(B84:M84)/12</f>
        <v>56.5</v>
      </c>
      <c r="O84" s="401">
        <v>106.9</v>
      </c>
      <c r="Q84" s="400"/>
      <c r="R84" s="400"/>
    </row>
    <row r="85" spans="1:18" s="216" customFormat="1" ht="11.1" customHeight="1">
      <c r="A85" s="10" t="s">
        <v>196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2">
        <f t="shared" si="3"/>
        <v>52.550000000000004</v>
      </c>
      <c r="O85" s="401">
        <f>ROUND(N85/N84*100,1)</f>
        <v>93</v>
      </c>
      <c r="Q85" s="400"/>
      <c r="R85" s="400"/>
    </row>
    <row r="86" spans="1:18" s="216" customFormat="1" ht="11.1" customHeight="1">
      <c r="A86" s="10" t="s">
        <v>199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2">
        <f t="shared" si="3"/>
        <v>50.816666666666663</v>
      </c>
      <c r="O86" s="401">
        <f t="shared" ref="O86" si="4">ROUND(N86/N85*100,1)</f>
        <v>96.7</v>
      </c>
      <c r="Q86" s="400"/>
      <c r="R86" s="400"/>
    </row>
    <row r="87" spans="1:18" s="216" customFormat="1" ht="11.1" customHeight="1">
      <c r="A87" s="10" t="s">
        <v>205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2">
        <f t="shared" si="3"/>
        <v>45.783333333333331</v>
      </c>
      <c r="O87" s="401">
        <v>90.2</v>
      </c>
      <c r="Q87" s="400"/>
      <c r="R87" s="400"/>
    </row>
    <row r="88" spans="1:18" ht="11.1" customHeight="1">
      <c r="A88" s="10" t="s">
        <v>217</v>
      </c>
      <c r="B88" s="210">
        <v>44</v>
      </c>
      <c r="C88" s="210">
        <v>42.9</v>
      </c>
      <c r="D88" s="210">
        <v>52.9</v>
      </c>
      <c r="E88" s="210">
        <v>54.6</v>
      </c>
      <c r="F88" s="210">
        <v>58.6</v>
      </c>
      <c r="G88" s="210">
        <v>51.4</v>
      </c>
      <c r="H88" s="212">
        <v>55.6</v>
      </c>
      <c r="I88" s="210">
        <v>50.5</v>
      </c>
      <c r="J88" s="210"/>
      <c r="K88" s="210"/>
      <c r="L88" s="210"/>
      <c r="M88" s="210"/>
      <c r="N88" s="292"/>
      <c r="O88" s="401"/>
      <c r="Q88" s="21"/>
    </row>
    <row r="89" spans="1:18" ht="9.9499999999999993" customHeight="1">
      <c r="O89" s="297"/>
    </row>
    <row r="90" spans="1:18" ht="9.9499999999999993" customHeight="1">
      <c r="G90" s="514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Q14" sqref="Q14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6" width="7.625" style="318" customWidth="1"/>
    <col min="27" max="16384" width="9" style="318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3">
        <f>SUM(B25:M25)</f>
        <v>451.1</v>
      </c>
      <c r="O25" s="288">
        <v>79.5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196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3">
        <f>SUM(B26:M26)</f>
        <v>473.6</v>
      </c>
      <c r="O26" s="288">
        <f>ROUND(N26/N25*100,1)</f>
        <v>105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199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5">
        <f>SUM(B27:M27)</f>
        <v>463.59999999999997</v>
      </c>
      <c r="O27" s="288">
        <f t="shared" ref="O27:O28" si="0">ROUND(N27/N26*100,1)</f>
        <v>97.9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205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5">
        <f>SUM(B28:M28)</f>
        <v>470.6</v>
      </c>
      <c r="O28" s="288">
        <f t="shared" si="0"/>
        <v>101.5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217</v>
      </c>
      <c r="B29" s="224">
        <v>33.1</v>
      </c>
      <c r="C29" s="224">
        <v>35.1</v>
      </c>
      <c r="D29" s="224">
        <v>41.1</v>
      </c>
      <c r="E29" s="224">
        <v>42.3</v>
      </c>
      <c r="F29" s="224">
        <v>42.9</v>
      </c>
      <c r="G29" s="224">
        <v>48.7</v>
      </c>
      <c r="H29" s="224">
        <v>50.1</v>
      </c>
      <c r="I29" s="224">
        <v>35.4</v>
      </c>
      <c r="J29" s="224"/>
      <c r="K29" s="224"/>
      <c r="L29" s="224"/>
      <c r="M29" s="224"/>
      <c r="N29" s="425"/>
      <c r="O29" s="288"/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3">
        <f>SUM(B54:M54)/12</f>
        <v>29.658333333333335</v>
      </c>
      <c r="O54" s="288">
        <v>84.9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196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3">
        <f>SUM(B55:M55)/12</f>
        <v>32.4</v>
      </c>
      <c r="O55" s="288">
        <f>ROUND(N55/N54*100,1)</f>
        <v>109.2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199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3">
        <f>SUM(B56:M56)/12</f>
        <v>41.383333333333333</v>
      </c>
      <c r="O56" s="288">
        <f t="shared" ref="O56" si="1">ROUND(N56/N55*100,1)</f>
        <v>127.7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205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3">
        <f>SUM(B57:M57)/12</f>
        <v>46.633333333333326</v>
      </c>
      <c r="O57" s="288">
        <v>112.6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217</v>
      </c>
      <c r="B58" s="224">
        <v>42.4</v>
      </c>
      <c r="C58" s="224">
        <v>42.8</v>
      </c>
      <c r="D58" s="224">
        <v>43.9</v>
      </c>
      <c r="E58" s="224">
        <v>47.3</v>
      </c>
      <c r="F58" s="224">
        <v>50.1</v>
      </c>
      <c r="G58" s="224">
        <v>52.2</v>
      </c>
      <c r="H58" s="224">
        <v>51.2</v>
      </c>
      <c r="I58" s="224">
        <v>49.2</v>
      </c>
      <c r="J58" s="224"/>
      <c r="K58" s="224"/>
      <c r="L58" s="224"/>
      <c r="M58" s="224"/>
      <c r="N58" s="293"/>
      <c r="O58" s="288"/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5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2">
        <f>SUM(B84:M84)/12</f>
        <v>128.86666666666667</v>
      </c>
      <c r="O84" s="212">
        <v>94.6</v>
      </c>
      <c r="P84" s="57"/>
      <c r="Q84" s="394"/>
      <c r="R84" s="394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196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2">
        <f>SUM(B85:M85)/12</f>
        <v>123.80833333333335</v>
      </c>
      <c r="O85" s="212">
        <f>ROUND(N85/N84*100,1)</f>
        <v>96.1</v>
      </c>
      <c r="P85" s="57"/>
      <c r="Q85" s="394"/>
      <c r="R85" s="394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199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2">
        <f>SUM(B86:M86)/12</f>
        <v>93.191666666666663</v>
      </c>
      <c r="O86" s="212">
        <f t="shared" ref="O86" si="2">ROUND(N86/N85*100,1)</f>
        <v>75.3</v>
      </c>
      <c r="P86" s="57"/>
      <c r="Q86" s="394"/>
      <c r="R86" s="394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205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2">
        <f>SUM(B87:M87)/12</f>
        <v>84.041666666666657</v>
      </c>
      <c r="O87" s="212">
        <v>90.1</v>
      </c>
      <c r="P87" s="57"/>
      <c r="Q87" s="394"/>
      <c r="R87" s="394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217</v>
      </c>
      <c r="B88" s="15">
        <v>78</v>
      </c>
      <c r="C88" s="15">
        <v>81.900000000000006</v>
      </c>
      <c r="D88" s="15">
        <v>93.5</v>
      </c>
      <c r="E88" s="15">
        <v>89.1</v>
      </c>
      <c r="F88" s="15">
        <v>85.2</v>
      </c>
      <c r="G88" s="15">
        <v>93.3</v>
      </c>
      <c r="H88" s="15">
        <v>97.7</v>
      </c>
      <c r="I88" s="15">
        <v>72.599999999999994</v>
      </c>
      <c r="J88" s="15"/>
      <c r="K88" s="15"/>
      <c r="L88" s="15"/>
      <c r="M88" s="15"/>
      <c r="N88" s="292"/>
      <c r="O88" s="212"/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</row>
    <row r="90" spans="1:26" ht="9.9499999999999993" customHeight="1">
      <c r="D90" s="50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I89" sqref="I89"/>
    </sheetView>
  </sheetViews>
  <sheetFormatPr defaultRowHeight="9.9499999999999993" customHeight="1"/>
  <cols>
    <col min="1" max="1" width="8" style="516" customWidth="1"/>
    <col min="2" max="13" width="6.125" style="516" customWidth="1"/>
    <col min="14" max="26" width="7.625" style="516" customWidth="1"/>
    <col min="27" max="16384" width="9" style="516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3">
        <f>SUM(B25:M25)</f>
        <v>1041.8999999999999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00" t="s">
        <v>196</v>
      </c>
      <c r="B26" s="501">
        <v>74.8</v>
      </c>
      <c r="C26" s="501">
        <v>80</v>
      </c>
      <c r="D26" s="501">
        <v>85.8</v>
      </c>
      <c r="E26" s="501">
        <v>89.3</v>
      </c>
      <c r="F26" s="501">
        <v>92</v>
      </c>
      <c r="G26" s="501">
        <v>92.3</v>
      </c>
      <c r="H26" s="501">
        <v>93.1</v>
      </c>
      <c r="I26" s="501">
        <v>83.1</v>
      </c>
      <c r="J26" s="501">
        <v>74.400000000000006</v>
      </c>
      <c r="K26" s="501">
        <v>84.4</v>
      </c>
      <c r="L26" s="501">
        <v>80.8</v>
      </c>
      <c r="M26" s="501">
        <v>81.400000000000006</v>
      </c>
      <c r="N26" s="502">
        <f>SUM(B26:M26)</f>
        <v>1011.4</v>
      </c>
      <c r="O26" s="503">
        <f>ROUND(N26/N25*100,1)</f>
        <v>97.1</v>
      </c>
      <c r="P26" s="507"/>
      <c r="Q26" s="508"/>
      <c r="R26" s="508"/>
      <c r="S26" s="507"/>
      <c r="T26" s="507"/>
      <c r="U26" s="507"/>
      <c r="V26" s="507"/>
      <c r="W26" s="507"/>
      <c r="X26" s="507"/>
      <c r="Y26" s="507"/>
      <c r="Z26" s="507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00" t="s">
        <v>199</v>
      </c>
      <c r="B27" s="501">
        <v>67.3</v>
      </c>
      <c r="C27" s="501">
        <v>73</v>
      </c>
      <c r="D27" s="501">
        <v>86.4</v>
      </c>
      <c r="E27" s="501">
        <v>89</v>
      </c>
      <c r="F27" s="501">
        <v>74.5</v>
      </c>
      <c r="G27" s="501">
        <v>91.5</v>
      </c>
      <c r="H27" s="501">
        <v>85.7</v>
      </c>
      <c r="I27" s="501">
        <v>83.3</v>
      </c>
      <c r="J27" s="501">
        <v>85</v>
      </c>
      <c r="K27" s="501">
        <v>90.2</v>
      </c>
      <c r="L27" s="501">
        <v>91.7</v>
      </c>
      <c r="M27" s="501">
        <v>82.4</v>
      </c>
      <c r="N27" s="502">
        <f>SUM(B27:M27)</f>
        <v>1000.0000000000001</v>
      </c>
      <c r="O27" s="503">
        <f t="shared" ref="O27:O28" si="0">ROUND(N27/N26*100,1)</f>
        <v>98.9</v>
      </c>
      <c r="P27" s="507"/>
      <c r="Q27" s="508"/>
      <c r="R27" s="508"/>
      <c r="S27" s="507"/>
      <c r="T27" s="507"/>
      <c r="U27" s="507"/>
      <c r="V27" s="507"/>
      <c r="W27" s="507"/>
      <c r="X27" s="507"/>
      <c r="Y27" s="507"/>
      <c r="Z27" s="507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00" t="s">
        <v>205</v>
      </c>
      <c r="B28" s="501">
        <v>65.8</v>
      </c>
      <c r="C28" s="501">
        <v>77.2</v>
      </c>
      <c r="D28" s="501">
        <v>98.6</v>
      </c>
      <c r="E28" s="501">
        <v>102.1</v>
      </c>
      <c r="F28" s="501">
        <v>107.9</v>
      </c>
      <c r="G28" s="501">
        <v>110.2</v>
      </c>
      <c r="H28" s="501">
        <v>110.1</v>
      </c>
      <c r="I28" s="501">
        <v>92.2</v>
      </c>
      <c r="J28" s="501">
        <v>93.8</v>
      </c>
      <c r="K28" s="501">
        <v>96.7</v>
      </c>
      <c r="L28" s="501">
        <v>111.1</v>
      </c>
      <c r="M28" s="501">
        <v>104.1</v>
      </c>
      <c r="N28" s="502">
        <f>SUM(B28:M28)</f>
        <v>1169.8</v>
      </c>
      <c r="O28" s="503">
        <f t="shared" si="0"/>
        <v>117</v>
      </c>
      <c r="P28" s="507"/>
      <c r="Q28" s="508"/>
      <c r="R28" s="508"/>
      <c r="S28" s="507"/>
      <c r="T28" s="507"/>
      <c r="U28" s="507"/>
      <c r="V28" s="507"/>
      <c r="W28" s="507"/>
      <c r="X28" s="507"/>
      <c r="Y28" s="507"/>
      <c r="Z28" s="507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00" t="s">
        <v>217</v>
      </c>
      <c r="B29" s="501">
        <v>86.4</v>
      </c>
      <c r="C29" s="501">
        <v>105.9</v>
      </c>
      <c r="D29" s="501">
        <v>115.8</v>
      </c>
      <c r="E29" s="501">
        <v>124.6</v>
      </c>
      <c r="F29" s="501">
        <v>121.9</v>
      </c>
      <c r="G29" s="501">
        <v>135.4</v>
      </c>
      <c r="H29" s="501">
        <v>137.80000000000001</v>
      </c>
      <c r="I29" s="501">
        <v>127</v>
      </c>
      <c r="J29" s="501"/>
      <c r="K29" s="501"/>
      <c r="L29" s="501"/>
      <c r="M29" s="501"/>
      <c r="N29" s="502"/>
      <c r="O29" s="503"/>
      <c r="P29" s="507"/>
      <c r="Q29" s="509"/>
      <c r="R29" s="509"/>
      <c r="S29" s="507"/>
      <c r="T29" s="507"/>
      <c r="U29" s="507"/>
      <c r="V29" s="507"/>
      <c r="W29" s="507"/>
      <c r="X29" s="507"/>
      <c r="Y29" s="507"/>
      <c r="Z29" s="507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1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3" customFormat="1" ht="11.1" customHeight="1">
      <c r="A53" s="510"/>
      <c r="B53" s="511" t="s">
        <v>90</v>
      </c>
      <c r="C53" s="511" t="s">
        <v>91</v>
      </c>
      <c r="D53" s="511" t="s">
        <v>92</v>
      </c>
      <c r="E53" s="511" t="s">
        <v>93</v>
      </c>
      <c r="F53" s="511" t="s">
        <v>94</v>
      </c>
      <c r="G53" s="511" t="s">
        <v>95</v>
      </c>
      <c r="H53" s="511" t="s">
        <v>96</v>
      </c>
      <c r="I53" s="511" t="s">
        <v>97</v>
      </c>
      <c r="J53" s="511" t="s">
        <v>98</v>
      </c>
      <c r="K53" s="511" t="s">
        <v>99</v>
      </c>
      <c r="L53" s="511" t="s">
        <v>100</v>
      </c>
      <c r="M53" s="511" t="s">
        <v>101</v>
      </c>
      <c r="N53" s="512" t="s">
        <v>151</v>
      </c>
      <c r="O53" s="513" t="s">
        <v>153</v>
      </c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</row>
    <row r="54" spans="1:48" s="423" customFormat="1" ht="11.1" customHeight="1">
      <c r="A54" s="500" t="s">
        <v>193</v>
      </c>
      <c r="B54" s="501">
        <v>80</v>
      </c>
      <c r="C54" s="501">
        <v>77.400000000000006</v>
      </c>
      <c r="D54" s="501">
        <v>87.1</v>
      </c>
      <c r="E54" s="501">
        <v>87.4</v>
      </c>
      <c r="F54" s="501">
        <v>96.7</v>
      </c>
      <c r="G54" s="501">
        <v>90.8</v>
      </c>
      <c r="H54" s="501">
        <v>85.8</v>
      </c>
      <c r="I54" s="501">
        <v>84.9</v>
      </c>
      <c r="J54" s="501">
        <v>87</v>
      </c>
      <c r="K54" s="501">
        <v>81.599999999999994</v>
      </c>
      <c r="L54" s="501">
        <v>83.3</v>
      </c>
      <c r="M54" s="501">
        <v>73.3</v>
      </c>
      <c r="N54" s="502">
        <f>SUM(B54:M54)/12</f>
        <v>84.60833333333332</v>
      </c>
      <c r="O54" s="503">
        <v>89.5</v>
      </c>
      <c r="P54" s="504"/>
      <c r="Q54" s="505"/>
      <c r="R54" s="505"/>
      <c r="S54" s="504"/>
      <c r="T54" s="504"/>
      <c r="U54" s="504"/>
      <c r="V54" s="504"/>
      <c r="W54" s="504"/>
      <c r="X54" s="504"/>
      <c r="Y54" s="504"/>
      <c r="Z54" s="504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</row>
    <row r="55" spans="1:48" s="423" customFormat="1" ht="11.1" customHeight="1">
      <c r="A55" s="500" t="s">
        <v>196</v>
      </c>
      <c r="B55" s="501">
        <v>80</v>
      </c>
      <c r="C55" s="501">
        <v>84.1</v>
      </c>
      <c r="D55" s="501">
        <v>84.5</v>
      </c>
      <c r="E55" s="501">
        <v>90.6</v>
      </c>
      <c r="F55" s="501">
        <v>100.8</v>
      </c>
      <c r="G55" s="501">
        <v>107.1</v>
      </c>
      <c r="H55" s="501">
        <v>100.5</v>
      </c>
      <c r="I55" s="501">
        <v>87.9</v>
      </c>
      <c r="J55" s="501">
        <v>85</v>
      </c>
      <c r="K55" s="501">
        <v>81.8</v>
      </c>
      <c r="L55" s="501">
        <v>84.8</v>
      </c>
      <c r="M55" s="501">
        <v>80.8</v>
      </c>
      <c r="N55" s="502">
        <f>SUM(B55:M55)/12</f>
        <v>88.99166666666666</v>
      </c>
      <c r="O55" s="503">
        <f t="shared" ref="O55:O57" si="1">ROUND(N55/N54*100,1)</f>
        <v>105.2</v>
      </c>
      <c r="P55" s="504"/>
      <c r="Q55" s="505"/>
      <c r="R55" s="505"/>
      <c r="S55" s="504"/>
      <c r="T55" s="504"/>
      <c r="U55" s="504"/>
      <c r="V55" s="504"/>
      <c r="W55" s="504"/>
      <c r="X55" s="504"/>
      <c r="Y55" s="504"/>
      <c r="Z55" s="504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</row>
    <row r="56" spans="1:48" s="423" customFormat="1" ht="11.1" customHeight="1">
      <c r="A56" s="500" t="s">
        <v>199</v>
      </c>
      <c r="B56" s="501">
        <v>87.5</v>
      </c>
      <c r="C56" s="501">
        <v>86</v>
      </c>
      <c r="D56" s="501">
        <v>88.7</v>
      </c>
      <c r="E56" s="501">
        <v>92</v>
      </c>
      <c r="F56" s="501">
        <v>87.1</v>
      </c>
      <c r="G56" s="501">
        <v>88.8</v>
      </c>
      <c r="H56" s="501">
        <v>85.6</v>
      </c>
      <c r="I56" s="501">
        <v>85.8</v>
      </c>
      <c r="J56" s="501">
        <v>84.5</v>
      </c>
      <c r="K56" s="501">
        <v>89.5</v>
      </c>
      <c r="L56" s="501">
        <v>92.2</v>
      </c>
      <c r="M56" s="501">
        <v>85.7</v>
      </c>
      <c r="N56" s="502">
        <f>SUM(B56:M56)/12</f>
        <v>87.783333333333317</v>
      </c>
      <c r="O56" s="503">
        <f t="shared" si="1"/>
        <v>98.6</v>
      </c>
      <c r="P56" s="504"/>
      <c r="Q56" s="505"/>
      <c r="R56" s="505"/>
      <c r="S56" s="504"/>
      <c r="T56" s="504"/>
      <c r="U56" s="504"/>
      <c r="V56" s="504"/>
      <c r="W56" s="504"/>
      <c r="X56" s="504"/>
      <c r="Y56" s="504"/>
      <c r="Z56" s="504"/>
      <c r="AA56" s="506"/>
    </row>
    <row r="57" spans="1:48" s="423" customFormat="1" ht="11.1" customHeight="1">
      <c r="A57" s="500" t="s">
        <v>205</v>
      </c>
      <c r="B57" s="501">
        <v>84</v>
      </c>
      <c r="C57" s="501">
        <v>84.8</v>
      </c>
      <c r="D57" s="501">
        <v>92.1</v>
      </c>
      <c r="E57" s="501">
        <v>91.6</v>
      </c>
      <c r="F57" s="501">
        <v>101.2</v>
      </c>
      <c r="G57" s="501">
        <v>98.3</v>
      </c>
      <c r="H57" s="501">
        <v>99.7</v>
      </c>
      <c r="I57" s="501">
        <v>93.7</v>
      </c>
      <c r="J57" s="501">
        <v>97.1</v>
      </c>
      <c r="K57" s="501">
        <v>93.4</v>
      </c>
      <c r="L57" s="501">
        <v>102.6</v>
      </c>
      <c r="M57" s="501">
        <v>94.6</v>
      </c>
      <c r="N57" s="502">
        <f>SUM(B57:M57)/12</f>
        <v>94.424999999999997</v>
      </c>
      <c r="O57" s="503">
        <f t="shared" si="1"/>
        <v>107.6</v>
      </c>
      <c r="P57" s="504"/>
      <c r="Q57" s="505"/>
      <c r="R57" s="505"/>
      <c r="S57" s="504"/>
      <c r="T57" s="504"/>
      <c r="U57" s="504"/>
      <c r="V57" s="504"/>
      <c r="W57" s="504"/>
      <c r="X57" s="504"/>
      <c r="Y57" s="504"/>
      <c r="Z57" s="504"/>
      <c r="AA57" s="506"/>
    </row>
    <row r="58" spans="1:48" s="216" customFormat="1" ht="11.1" customHeight="1">
      <c r="A58" s="10" t="s">
        <v>217</v>
      </c>
      <c r="B58" s="219">
        <v>92.5</v>
      </c>
      <c r="C58" s="219">
        <v>102.9</v>
      </c>
      <c r="D58" s="219">
        <v>99.4</v>
      </c>
      <c r="E58" s="219">
        <v>109.4</v>
      </c>
      <c r="F58" s="219">
        <v>112.9</v>
      </c>
      <c r="G58" s="219">
        <v>124.7</v>
      </c>
      <c r="H58" s="219">
        <v>123</v>
      </c>
      <c r="I58" s="219">
        <v>131.30000000000001</v>
      </c>
      <c r="J58" s="219"/>
      <c r="K58" s="219"/>
      <c r="L58" s="219"/>
      <c r="M58" s="219"/>
      <c r="N58" s="293"/>
      <c r="O58" s="288"/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7" si="2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2"/>
        <v>94.941666666666663</v>
      </c>
      <c r="O85" s="298">
        <f t="shared" ref="O85:O87" si="3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2"/>
        <v>94.866666666666674</v>
      </c>
      <c r="O86" s="298">
        <f t="shared" si="3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2"/>
        <v>102.89999999999999</v>
      </c>
      <c r="O87" s="298">
        <f t="shared" si="3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/>
      <c r="K88" s="212"/>
      <c r="L88" s="212"/>
      <c r="M88" s="212"/>
      <c r="N88" s="292"/>
      <c r="O88" s="298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8:BC89"/>
  <sheetViews>
    <sheetView workbookViewId="0">
      <selection activeCell="I89" sqref="I89"/>
    </sheetView>
  </sheetViews>
  <sheetFormatPr defaultRowHeight="9.9499999999999993" customHeight="1"/>
  <cols>
    <col min="1" max="1" width="8" style="515" customWidth="1"/>
    <col min="2" max="13" width="6.125" style="515" customWidth="1"/>
    <col min="14" max="26" width="7.625" style="515" customWidth="1"/>
    <col min="27" max="16384" width="9" style="515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3">
        <f>SUM(B25:M25)</f>
        <v>104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196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3">
        <f>SUM(B26:M26)</f>
        <v>101</v>
      </c>
      <c r="O26" s="288">
        <f>ROUND(N26/N25*100,1)</f>
        <v>97.1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199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5">
        <f>SUM(B27:M27)</f>
        <v>99.9</v>
      </c>
      <c r="O27" s="288">
        <f t="shared" ref="O27:O28" si="0">ROUND(N27/N26*100,1)</f>
        <v>98.9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205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3">
        <f>SUM(B28:M28)</f>
        <v>117.00000000000001</v>
      </c>
      <c r="O28" s="288">
        <f t="shared" si="0"/>
        <v>117.1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217</v>
      </c>
      <c r="B29" s="219">
        <v>8.6</v>
      </c>
      <c r="C29" s="219">
        <v>10.6</v>
      </c>
      <c r="D29" s="219">
        <v>11.6</v>
      </c>
      <c r="E29" s="219">
        <v>12.5</v>
      </c>
      <c r="F29" s="219">
        <v>12.2</v>
      </c>
      <c r="G29" s="219">
        <v>13.5</v>
      </c>
      <c r="H29" s="219">
        <v>13.8</v>
      </c>
      <c r="I29" s="219">
        <v>12.7</v>
      </c>
      <c r="J29" s="219"/>
      <c r="K29" s="219"/>
      <c r="L29" s="219"/>
      <c r="M29" s="219"/>
      <c r="N29" s="293"/>
      <c r="O29" s="288"/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1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7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3">
        <f>SUM(B54:M54)/12</f>
        <v>8.4583333333333339</v>
      </c>
      <c r="O54" s="288">
        <v>89.5</v>
      </c>
      <c r="P54" s="226"/>
      <c r="Q54" s="393"/>
      <c r="R54" s="393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196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3">
        <f>SUM(B55:M55)/12</f>
        <v>8.9166666666666661</v>
      </c>
      <c r="O55" s="288">
        <v>104.7</v>
      </c>
      <c r="P55" s="226"/>
      <c r="Q55" s="393"/>
      <c r="R55" s="393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199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3">
        <f>SUM(B56:M56)/12</f>
        <v>8.7833333333333332</v>
      </c>
      <c r="O56" s="288">
        <v>98.9</v>
      </c>
      <c r="P56" s="226"/>
      <c r="Q56" s="393"/>
      <c r="R56" s="393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205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3">
        <f>SUM(B57:M57)/12</f>
        <v>9.4500000000000011</v>
      </c>
      <c r="O57" s="288">
        <v>108</v>
      </c>
      <c r="P57" s="226"/>
      <c r="Q57" s="393"/>
      <c r="R57" s="393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217</v>
      </c>
      <c r="B58" s="219">
        <v>9.3000000000000007</v>
      </c>
      <c r="C58" s="219">
        <v>10.3</v>
      </c>
      <c r="D58" s="219">
        <v>9.9</v>
      </c>
      <c r="E58" s="219">
        <v>10.9</v>
      </c>
      <c r="F58" s="219">
        <v>11.3</v>
      </c>
      <c r="G58" s="219">
        <v>12.5</v>
      </c>
      <c r="H58" s="219">
        <v>12.3</v>
      </c>
      <c r="I58" s="219">
        <v>13.1</v>
      </c>
      <c r="J58" s="219"/>
      <c r="K58" s="219"/>
      <c r="L58" s="219"/>
      <c r="M58" s="219"/>
      <c r="N58" s="293"/>
      <c r="O58" s="288"/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7" si="1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1"/>
        <v>94.941666666666663</v>
      </c>
      <c r="O85" s="298">
        <f t="shared" ref="O85:O87" si="2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1"/>
        <v>94.866666666666674</v>
      </c>
      <c r="O86" s="298">
        <f t="shared" si="2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1"/>
        <v>102.89999999999999</v>
      </c>
      <c r="O87" s="298">
        <f t="shared" si="2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/>
      <c r="K88" s="212"/>
      <c r="L88" s="212"/>
      <c r="M88" s="212"/>
      <c r="N88" s="292"/>
      <c r="O88" s="298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I89" sqref="I89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7" width="7.625" style="318" customWidth="1"/>
    <col min="28" max="16384" width="9" style="318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19"/>
      <c r="O14" s="319"/>
    </row>
    <row r="17" spans="1:48" ht="9.9499999999999993" customHeight="1">
      <c r="O17" s="319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19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19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3">
        <v>15.2</v>
      </c>
      <c r="N25" s="293">
        <f>SUM(B25:M25)</f>
        <v>179.29999999999995</v>
      </c>
      <c r="O25" s="288">
        <v>96.9</v>
      </c>
      <c r="P25" s="222"/>
      <c r="Q25" s="393"/>
      <c r="R25" s="393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196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3">
        <v>14.9</v>
      </c>
      <c r="N26" s="293">
        <f>SUM(B26:M26)</f>
        <v>189.99999999999997</v>
      </c>
      <c r="O26" s="288">
        <f>SUM(N26/N25)*100</f>
        <v>105.96765197992192</v>
      </c>
      <c r="P26" s="222"/>
      <c r="Q26" s="393"/>
      <c r="R26" s="393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199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3">
        <v>15.1</v>
      </c>
      <c r="N27" s="396">
        <f>SUM(B27:M27)</f>
        <v>181.09999999999997</v>
      </c>
      <c r="O27" s="288">
        <f>SUM(N27/N26)*100</f>
        <v>95.315789473684205</v>
      </c>
      <c r="P27" s="222"/>
      <c r="Q27" s="393"/>
      <c r="R27" s="393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205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3">
        <v>14.8</v>
      </c>
      <c r="N28" s="396">
        <f>SUM(B28:M28)</f>
        <v>175.50000000000003</v>
      </c>
      <c r="O28" s="288">
        <f>SUM(N28/N27)*100</f>
        <v>96.907785753727254</v>
      </c>
      <c r="P28" s="222"/>
      <c r="Q28" s="393"/>
      <c r="R28" s="393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217</v>
      </c>
      <c r="B29" s="219">
        <v>14.1</v>
      </c>
      <c r="C29" s="219">
        <v>14.9</v>
      </c>
      <c r="D29" s="219">
        <v>16.399999999999999</v>
      </c>
      <c r="E29" s="219">
        <v>16.100000000000001</v>
      </c>
      <c r="F29" s="219">
        <v>15.5</v>
      </c>
      <c r="G29" s="219">
        <v>16.8</v>
      </c>
      <c r="H29" s="219">
        <v>16.100000000000001</v>
      </c>
      <c r="I29" s="219">
        <v>15</v>
      </c>
      <c r="J29" s="219"/>
      <c r="K29" s="219"/>
      <c r="L29" s="219"/>
      <c r="M29" s="463"/>
      <c r="N29" s="396"/>
      <c r="O29" s="288"/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9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3">
        <f t="shared" ref="N54:N57" si="0">SUM(B54:M54)/12</f>
        <v>23.216666666666669</v>
      </c>
      <c r="O54" s="288">
        <v>92.1</v>
      </c>
      <c r="P54" s="222"/>
      <c r="Q54" s="404"/>
      <c r="R54" s="404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196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3">
        <f t="shared" si="0"/>
        <v>22.483333333333334</v>
      </c>
      <c r="O55" s="288">
        <v>97</v>
      </c>
      <c r="P55" s="222"/>
      <c r="Q55" s="404"/>
      <c r="R55" s="404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199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3">
        <f t="shared" si="0"/>
        <v>21.733333333333334</v>
      </c>
      <c r="O56" s="288">
        <v>96.4</v>
      </c>
      <c r="P56" s="222"/>
      <c r="Q56" s="404"/>
      <c r="R56" s="404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205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3">
        <f t="shared" si="0"/>
        <v>22.141666666666666</v>
      </c>
      <c r="O57" s="288">
        <v>101.8</v>
      </c>
      <c r="P57" s="222"/>
      <c r="Q57" s="404"/>
      <c r="R57" s="404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217</v>
      </c>
      <c r="B58" s="219">
        <v>22.9</v>
      </c>
      <c r="C58" s="219">
        <v>22.8</v>
      </c>
      <c r="D58" s="219">
        <v>23.1</v>
      </c>
      <c r="E58" s="219">
        <v>23.2</v>
      </c>
      <c r="F58" s="219">
        <v>23</v>
      </c>
      <c r="G58" s="219">
        <v>23.1</v>
      </c>
      <c r="H58" s="219">
        <v>22.7</v>
      </c>
      <c r="I58" s="219">
        <v>22.8</v>
      </c>
      <c r="J58" s="219"/>
      <c r="K58" s="219"/>
      <c r="L58" s="219"/>
      <c r="M58" s="219"/>
      <c r="N58" s="293"/>
      <c r="O58" s="288"/>
      <c r="P58" s="222"/>
      <c r="Q58" s="404"/>
      <c r="R58" s="404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2">
        <f t="shared" ref="N84:N87" si="1">SUM(B84:M84)/12</f>
        <v>64.983333333333334</v>
      </c>
      <c r="O84" s="212">
        <v>105.8</v>
      </c>
      <c r="P84" s="57"/>
      <c r="Q84" s="395"/>
      <c r="R84" s="395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196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2">
        <f t="shared" si="1"/>
        <v>70.308333333333337</v>
      </c>
      <c r="O85" s="212">
        <f t="shared" ref="O85:O86" si="2">ROUND(N85/N84*100,1)</f>
        <v>108.2</v>
      </c>
      <c r="P85" s="57"/>
      <c r="Q85" s="395"/>
      <c r="R85" s="395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199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2">
        <f t="shared" si="1"/>
        <v>69.575000000000003</v>
      </c>
      <c r="O86" s="212">
        <f t="shared" si="2"/>
        <v>99</v>
      </c>
      <c r="P86" s="57"/>
      <c r="Q86" s="395"/>
      <c r="R86" s="395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205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2">
        <f t="shared" si="1"/>
        <v>65.933333333333323</v>
      </c>
      <c r="O87" s="212">
        <v>94.7</v>
      </c>
      <c r="P87" s="57"/>
      <c r="Q87" s="395"/>
      <c r="R87" s="395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217</v>
      </c>
      <c r="B88" s="210">
        <v>61.1</v>
      </c>
      <c r="C88" s="210">
        <v>65.400000000000006</v>
      </c>
      <c r="D88" s="210">
        <v>70.900000000000006</v>
      </c>
      <c r="E88" s="210">
        <v>69.2</v>
      </c>
      <c r="F88" s="210">
        <v>67.3</v>
      </c>
      <c r="G88" s="210">
        <v>72.8</v>
      </c>
      <c r="H88" s="210">
        <v>71.2</v>
      </c>
      <c r="I88" s="210">
        <v>66</v>
      </c>
      <c r="J88" s="210"/>
      <c r="K88" s="210"/>
      <c r="L88" s="210"/>
      <c r="M88" s="210"/>
      <c r="N88" s="292"/>
      <c r="O88" s="212"/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9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2017-10-06T01:23:22Z</cp:lastPrinted>
  <dcterms:created xsi:type="dcterms:W3CDTF">2004-08-12T01:21:30Z</dcterms:created>
  <dcterms:modified xsi:type="dcterms:W3CDTF">2017-10-10T07:49:59Z</dcterms:modified>
</cp:coreProperties>
</file>