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ヘッダーあり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'!$A$1:$O$74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ヘッダーあり'!$A$1:$O$92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55" i="44" l="1"/>
  <c r="J43" i="7" l="1"/>
  <c r="N88" i="56" l="1"/>
  <c r="O88" i="56" s="1"/>
  <c r="N87" i="56"/>
  <c r="O87" i="56" s="1"/>
  <c r="N86" i="56"/>
  <c r="O86" i="56" s="1"/>
  <c r="N85" i="56"/>
  <c r="O85" i="56" s="1"/>
  <c r="N84" i="56"/>
  <c r="N58" i="56"/>
  <c r="N57" i="56"/>
  <c r="O57" i="56" s="1"/>
  <c r="N56" i="56"/>
  <c r="O56" i="56" s="1"/>
  <c r="N55" i="56"/>
  <c r="O55" i="56" s="1"/>
  <c r="N54" i="56"/>
  <c r="N29" i="56"/>
  <c r="O29" i="56" s="1"/>
  <c r="N28" i="56"/>
  <c r="O28" i="56" s="1"/>
  <c r="O27" i="56"/>
  <c r="N27" i="56"/>
  <c r="N26" i="56"/>
  <c r="O26" i="56" s="1"/>
  <c r="N25" i="56"/>
  <c r="N88" i="55" l="1"/>
  <c r="O88" i="55" s="1"/>
  <c r="N87" i="55"/>
  <c r="O87" i="55" s="1"/>
  <c r="N86" i="55"/>
  <c r="O86" i="55" s="1"/>
  <c r="N85" i="55"/>
  <c r="O85" i="55" s="1"/>
  <c r="N84" i="55"/>
  <c r="N58" i="55"/>
  <c r="N57" i="55"/>
  <c r="N56" i="55"/>
  <c r="N55" i="55"/>
  <c r="N54" i="55"/>
  <c r="N29" i="55"/>
  <c r="O29" i="55" s="1"/>
  <c r="N28" i="55"/>
  <c r="O28" i="55" s="1"/>
  <c r="N27" i="55"/>
  <c r="O27" i="55" s="1"/>
  <c r="N26" i="55"/>
  <c r="O26" i="55" s="1"/>
  <c r="N25" i="55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7" i="54"/>
  <c r="O58" i="54"/>
  <c r="O59" i="54"/>
  <c r="N57" i="54"/>
  <c r="N58" i="54"/>
  <c r="N59" i="54"/>
  <c r="N60" i="54"/>
  <c r="N27" i="54"/>
  <c r="N28" i="54"/>
  <c r="N29" i="54"/>
  <c r="N30" i="54"/>
  <c r="N26" i="54"/>
  <c r="N17" i="46"/>
  <c r="N86" i="54"/>
  <c r="N56" i="54"/>
  <c r="N90" i="54" l="1"/>
  <c r="O90" i="54" s="1"/>
  <c r="N89" i="54"/>
  <c r="N88" i="54"/>
  <c r="N87" i="54"/>
  <c r="O87" i="54" s="1"/>
  <c r="O28" i="54"/>
  <c r="O27" i="54"/>
  <c r="O88" i="54" l="1"/>
  <c r="O89" i="54"/>
  <c r="O60" i="54"/>
  <c r="O29" i="54"/>
  <c r="O30" i="54"/>
  <c r="N88" i="51" l="1"/>
  <c r="N58" i="51"/>
  <c r="N29" i="51"/>
  <c r="N88" i="49"/>
  <c r="N58" i="49"/>
  <c r="N29" i="49"/>
  <c r="N88" i="48"/>
  <c r="N58" i="48"/>
  <c r="N29" i="48"/>
  <c r="N75" i="47"/>
  <c r="N47" i="47"/>
  <c r="N23" i="47"/>
  <c r="N70" i="46"/>
  <c r="N46" i="46"/>
  <c r="O46" i="46" s="1"/>
  <c r="N21" i="46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H44" i="15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N55" i="51"/>
  <c r="N28" i="51"/>
  <c r="O29" i="51" s="1"/>
  <c r="N27" i="51"/>
  <c r="N26" i="51"/>
  <c r="N87" i="49"/>
  <c r="N86" i="49"/>
  <c r="O86" i="49" s="1"/>
  <c r="N85" i="49"/>
  <c r="O85" i="49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O73" i="47" s="1"/>
  <c r="N72" i="47"/>
  <c r="O72" i="47" s="1"/>
  <c r="N46" i="47"/>
  <c r="N45" i="47"/>
  <c r="N44" i="47"/>
  <c r="N22" i="47"/>
  <c r="O23" i="47" s="1"/>
  <c r="N21" i="47"/>
  <c r="N20" i="47"/>
  <c r="O20" i="47"/>
  <c r="N69" i="46"/>
  <c r="N68" i="46"/>
  <c r="N67" i="46"/>
  <c r="O67" i="46" s="1"/>
  <c r="N45" i="46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6" i="48" l="1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L11" i="41"/>
  <c r="L12" i="41"/>
  <c r="O12" i="41" s="1"/>
  <c r="L13" i="41"/>
  <c r="L14" i="41"/>
  <c r="L15" i="41"/>
  <c r="L16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D55" i="13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D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L17" i="41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<sst xmlns="http://schemas.openxmlformats.org/spreadsheetml/2006/main" count="1319" uniqueCount="234">
  <si>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</si>
  <si>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</si>
  <si>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</si>
  <si>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</si>
  <si>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</si>
  <si>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</si>
  <si>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</si>
  <si>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</si>
  <si>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</si>
  <si>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</si>
  <si>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</si>
  <si>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</si>
  <si>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</si>
  <si>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</si>
  <si>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</si>
  <si>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</si>
  <si>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</si>
  <si>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</si>
  <si>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</si>
  <si>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</si>
  <si>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</si>
  <si>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</si>
  <si>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</si>
  <si>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</si>
  <si>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</si>
  <si>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</si>
  <si>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</si>
  <si>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</si>
  <si>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</si>
  <si>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</si>
  <si>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</si>
  <si>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</si>
  <si>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</si>
  <si>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</si>
  <si>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</si>
  <si>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</si>
  <si>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</si>
  <si>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</si>
  <si>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</si>
  <si>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</si>
  <si>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</si>
  <si>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</si>
  <si>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</si>
  <si>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</si>
  <si>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</si>
  <si>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</si>
  <si>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</si>
  <si>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</si>
  <si>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</si>
  <si>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</si>
  <si>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</si>
  <si>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</si>
  <si>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</si>
  <si>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</si>
  <si>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</si>
  <si>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</si>
  <si>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</si>
  <si>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</si>
  <si>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</si>
  <si>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</si>
  <si>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</si>
  <si>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</si>
  <si>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</si>
  <si>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</si>
  <si>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</si>
  <si>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</si>
  <si>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</si>
  <si>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</si>
  <si>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</si>
  <si>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</si>
  <si>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</si>
  <si>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</si>
  <si>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</si>
  <si>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</si>
  <si>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</si>
  <si>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</si>
  <si>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</si>
  <si>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</si>
  <si>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</si>
  <si>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</si>
  <si>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</si>
  <si>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</si>
  <si>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</si>
  <si>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</si>
  <si>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</si>
  <si>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</si>
  <si>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</si>
  <si>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</si>
  <si>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</si>
  <si>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</si>
  <si>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</si>
  <si>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</si>
  <si>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</si>
  <si>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</si>
  <si>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</si>
  <si>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</si>
  <si>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</si>
  <si>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</si>
  <si>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</si>
  <si>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</si>
  <si>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</si>
  <si>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</si>
  <si>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</si>
  <si>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</si>
  <si>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</si>
  <si>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</si>
  <si>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</si>
  <si>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</si>
  <si>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</si>
  <si>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</si>
  <si>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</si>
  <si>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</si>
  <si>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</si>
  <si>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</si>
  <si>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</si>
  <si>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</si>
  <si>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</si>
  <si>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</si>
  <si>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</si>
  <si>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</si>
  <si>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</si>
  <si>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平成19年</t>
    <rPh sb="0" eb="2">
      <t>ヘイセイ</t>
    </rPh>
    <rPh sb="4" eb="5">
      <t>ネン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</si>
  <si>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</si>
  <si>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</si>
  <si>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</si>
  <si>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</si>
  <si>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</si>
  <si>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</si>
  <si>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</si>
  <si>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</si>
  <si>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</si>
  <si>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</si>
  <si>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</si>
  <si>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</si>
  <si>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</si>
  <si>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</si>
  <si>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</si>
  <si>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</si>
  <si>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</si>
  <si>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</si>
  <si>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</si>
  <si>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</si>
  <si>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</si>
  <si>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</si>
  <si>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</si>
  <si>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</si>
  <si>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</si>
  <si>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</si>
  <si>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</si>
  <si>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</si>
  <si>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</si>
  <si>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</si>
  <si>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</si>
  <si>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</si>
  <si>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</si>
  <si>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</si>
  <si>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</si>
  <si>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</si>
  <si>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</si>
  <si>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</si>
  <si>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非鉄金属</t>
    <rPh sb="0" eb="2">
      <t>ヒテツ</t>
    </rPh>
    <rPh sb="2" eb="4">
      <t>キンゾク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</si>
  <si>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</si>
  <si>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</si>
  <si>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</si>
  <si>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</si>
  <si>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</si>
  <si>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</si>
  <si>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</si>
  <si>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</si>
  <si>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</si>
  <si>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</si>
  <si>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</si>
  <si>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</si>
  <si>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</si>
  <si>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</si>
  <si>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</si>
  <si>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</si>
  <si>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</si>
  <si>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</si>
  <si>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</si>
  <si>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</si>
  <si>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</si>
  <si>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</si>
  <si>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</si>
  <si>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</si>
  <si>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</si>
  <si>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</si>
  <si>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</si>
  <si>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</si>
  <si>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</si>
  <si>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</si>
  <si>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</si>
  <si>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</si>
  <si>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</si>
  <si>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</si>
  <si>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</si>
  <si>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米</t>
    <rPh sb="0" eb="1">
      <t>コメ</t>
    </rPh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</si>
  <si>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</si>
  <si>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</si>
  <si>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</si>
  <si>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平成26年12月</t>
    <rPh sb="0" eb="2">
      <t>ヘイセイ</t>
    </rPh>
    <rPh sb="4" eb="5">
      <t>ネン</t>
    </rPh>
    <rPh sb="7" eb="8">
      <t>ガツ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</si>
  <si>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</si>
  <si>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</si>
  <si>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</si>
  <si>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</si>
  <si>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</si>
  <si>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</si>
  <si>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平成27年12月</t>
    <rPh sb="0" eb="2">
      <t>ヘイセイ</t>
    </rPh>
    <rPh sb="4" eb="5">
      <t>ネン</t>
    </rPh>
    <rPh sb="7" eb="8">
      <t>ガツ</t>
    </rPh>
    <phoneticPr fontId="2"/>
  </si>
  <si>
    <t>平成28年</t>
    <rPh sb="0" eb="2">
      <t>ヘイセイ</t>
    </rPh>
    <rPh sb="4" eb="5">
      <t>ネン</t>
    </rPh>
    <phoneticPr fontId="2"/>
  </si>
  <si>
    <t>28年（値）</t>
    <rPh sb="2" eb="3">
      <t>ネン</t>
    </rPh>
    <rPh sb="4" eb="5">
      <t>アタイ</t>
    </rPh>
    <phoneticPr fontId="2"/>
  </si>
  <si>
    <t>28年（％）</t>
    <rPh sb="2" eb="3">
      <t>ネン</t>
    </rPh>
    <phoneticPr fontId="2"/>
  </si>
  <si>
    <t>平成28年</t>
    <rPh sb="0" eb="2">
      <t>ヘイセイ</t>
    </rPh>
    <rPh sb="4" eb="5">
      <t>ネン</t>
    </rPh>
    <phoneticPr fontId="14"/>
  </si>
  <si>
    <t>28年</t>
    <rPh sb="2" eb="3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</si>
  <si>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</si>
  <si>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</si>
  <si>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</si>
  <si>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</si>
  <si>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</si>
  <si>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</si>
  <si>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その他の日用品</t>
    <rPh sb="2" eb="3">
      <t>タ</t>
    </rPh>
    <rPh sb="4" eb="7">
      <t>ニチヨウヒン</t>
    </rPh>
    <phoneticPr fontId="2"/>
  </si>
  <si>
    <t>平成28年12月</t>
    <rPh sb="0" eb="2">
      <t>ヘイセイ</t>
    </rPh>
    <rPh sb="4" eb="5">
      <t>ネン</t>
    </rPh>
    <rPh sb="7" eb="8">
      <t>ガツ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</si>
  <si>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</si>
  <si>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</si>
  <si>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</si>
  <si>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</si>
  <si>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</si>
  <si>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（平成29年3月分倉庫統計）</t>
    <rPh sb="1" eb="3">
      <t>ヘイセイ</t>
    </rPh>
    <rPh sb="5" eb="6">
      <t>ネン</t>
    </rPh>
    <rPh sb="7" eb="8">
      <t>７ガツ</t>
    </rPh>
    <rPh sb="8" eb="9">
      <t>ブン</t>
    </rPh>
    <rPh sb="9" eb="11">
      <t>ソウコ</t>
    </rPh>
    <rPh sb="11" eb="13">
      <t>トウケイ</t>
    </rPh>
    <phoneticPr fontId="2"/>
  </si>
  <si>
    <t>平成29年3月</t>
    <rPh sb="0" eb="2">
      <t>ヘイセイ</t>
    </rPh>
    <rPh sb="4" eb="5">
      <t>ネン</t>
    </rPh>
    <rPh sb="6" eb="7">
      <t>ガツ</t>
    </rPh>
    <phoneticPr fontId="2"/>
  </si>
  <si>
    <t>平成29年3月所管面（1～3類）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</si>
  <si>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2，957　㎡</t>
    <phoneticPr fontId="2"/>
  </si>
  <si>
    <r>
      <t>71，832 m</t>
    </r>
    <r>
      <rPr>
        <sz val="8"/>
        <rFont val="ＭＳ Ｐゴシック"/>
        <family val="3"/>
        <charset val="128"/>
      </rPr>
      <t>3</t>
    </r>
    <phoneticPr fontId="2"/>
  </si>
  <si>
    <t>8，446 ㎡</t>
    <phoneticPr fontId="2"/>
  </si>
  <si>
    <t>　　　　　　　　　　　　　　　　平成29年3月末上位10品目入庫高(県合計）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</si>
  <si>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平成29年3月末上位１０品目保管残高（県合計）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</si>
</sst>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62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0" fillId="3" borderId="1" xfId="1" applyFont="1" applyFill="1" applyBorder="1"/>
    <xf numFmtId="38" fontId="1" fillId="3" borderId="1" xfId="1" applyFon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20" fillId="0" borderId="31" xfId="0" applyFont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0" fillId="0" borderId="34" xfId="0" applyNumberFormat="1" applyBorder="1"/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0" fontId="1" fillId="0" borderId="39" xfId="0" applyFont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40" fillId="19" borderId="31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5" fillId="23" borderId="1" xfId="0" applyFont="1" applyFill="1" applyBorder="1" applyAlignment="1">
      <alignment horizontal="center"/>
    </xf>
    <xf numFmtId="0" fontId="0" fillId="0" borderId="38" xfId="0" applyFont="1" applyFill="1" applyBorder="1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38" fontId="1" fillId="0" borderId="21" xfId="1" applyBorder="1"/>
    <xf numFmtId="0" fontId="0" fillId="0" borderId="46" xfId="0" applyFill="1" applyBorder="1"/>
    <xf numFmtId="0" fontId="5" fillId="0" borderId="1" xfId="0" applyFont="1" applyFill="1" applyBorder="1" applyAlignment="1">
      <alignment horizontal="center"/>
    </xf>
    <xf numFmtId="179" fontId="1" fillId="0" borderId="48" xfId="1" applyNumberFormat="1" applyBorder="1"/>
    <xf numFmtId="179" fontId="1" fillId="0" borderId="11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38" fontId="1" fillId="0" borderId="40" xfId="1" applyFill="1" applyBorder="1"/>
    <xf numFmtId="0" fontId="0" fillId="0" borderId="1" xfId="0" applyFont="1" applyFill="1" applyBorder="1"/>
    <xf numFmtId="38" fontId="1" fillId="0" borderId="47" xfId="1" applyFill="1" applyBorder="1"/>
    <xf numFmtId="38" fontId="1" fillId="0" borderId="43" xfId="1" applyFill="1" applyBorder="1"/>
    <xf numFmtId="38" fontId="1" fillId="0" borderId="9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1" fillId="0" borderId="38" xfId="1" applyFill="1" applyBorder="1"/>
    <xf numFmtId="38" fontId="0" fillId="0" borderId="9" xfId="1" applyFont="1" applyBorder="1"/>
    <xf numFmtId="38" fontId="1" fillId="0" borderId="39" xfId="1" applyBorder="1"/>
    <xf numFmtId="0" fontId="0" fillId="0" borderId="2" xfId="0" applyFont="1" applyBorder="1"/>
    <xf numFmtId="179" fontId="1" fillId="0" borderId="42" xfId="1" applyNumberFormat="1" applyBorder="1"/>
    <xf numFmtId="38" fontId="1" fillId="0" borderId="12" xfId="1" applyFont="1" applyFill="1" applyBorder="1"/>
    <xf numFmtId="38" fontId="0" fillId="0" borderId="12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00CC66"/>
      <color rgb="FFFF99FF"/>
      <color rgb="FFC00000"/>
      <color rgb="FFFFFFCC"/>
      <color rgb="FFCC0000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177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4860173577627776E-2"/>
                  <c:y val="0.1587819467101685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145933783349365E-2"/>
                  <c:y val="0.110929853181076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715204114432648E-3"/>
                  <c:y val="5.87275693311583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24"/>
                  <c:y val="6.9602873865889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353E-2"/>
                  <c:y val="5.00271886895052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028E-2"/>
                  <c:y val="6.525285481239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平成26年12月</c:v>
                </c:pt>
                <c:pt idx="8">
                  <c:v>平成27年12月</c:v>
                </c:pt>
                <c:pt idx="9">
                  <c:v>平成28年12月</c:v>
                </c:pt>
                <c:pt idx="10">
                  <c:v>平成29年3月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177</c:v>
                </c:pt>
                <c:pt idx="1">
                  <c:v>176</c:v>
                </c:pt>
                <c:pt idx="2">
                  <c:v>176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173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45744"/>
        <c:axId val="169762376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平成26年12月</c:v>
                </c:pt>
                <c:pt idx="8">
                  <c:v>平成27年12月</c:v>
                </c:pt>
                <c:pt idx="9">
                  <c:v>平成28年12月</c:v>
                </c:pt>
                <c:pt idx="10">
                  <c:v>平成29年3月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110.6</c:v>
                </c:pt>
                <c:pt idx="1">
                  <c:v>116.1</c:v>
                </c:pt>
                <c:pt idx="2">
                  <c:v>108.8</c:v>
                </c:pt>
                <c:pt idx="3">
                  <c:v>101.6</c:v>
                </c:pt>
                <c:pt idx="4">
                  <c:v>107.2</c:v>
                </c:pt>
                <c:pt idx="5">
                  <c:v>105</c:v>
                </c:pt>
                <c:pt idx="6">
                  <c:v>95.8</c:v>
                </c:pt>
                <c:pt idx="7">
                  <c:v>99.5</c:v>
                </c:pt>
                <c:pt idx="8">
                  <c:v>100.7</c:v>
                </c:pt>
                <c:pt idx="9">
                  <c:v>106.9</c:v>
                </c:pt>
                <c:pt idx="10">
                  <c:v>104.7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平成26年12月</c:v>
                </c:pt>
                <c:pt idx="8">
                  <c:v>平成27年12月</c:v>
                </c:pt>
                <c:pt idx="9">
                  <c:v>平成28年12月</c:v>
                </c:pt>
                <c:pt idx="10">
                  <c:v>平成29年3月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205.5</c:v>
                </c:pt>
                <c:pt idx="1">
                  <c:v>214.4</c:v>
                </c:pt>
                <c:pt idx="2">
                  <c:v>218.3</c:v>
                </c:pt>
                <c:pt idx="3">
                  <c:v>215.3</c:v>
                </c:pt>
                <c:pt idx="4">
                  <c:v>214.8</c:v>
                </c:pt>
                <c:pt idx="5">
                  <c:v>215</c:v>
                </c:pt>
                <c:pt idx="6">
                  <c:v>220.5</c:v>
                </c:pt>
                <c:pt idx="7">
                  <c:v>225.3</c:v>
                </c:pt>
                <c:pt idx="8">
                  <c:v>226.3</c:v>
                </c:pt>
                <c:pt idx="9">
                  <c:v>228.9</c:v>
                </c:pt>
                <c:pt idx="10">
                  <c:v>230.3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45744"/>
        <c:axId val="169762376"/>
      </c:lineChart>
      <c:catAx>
        <c:axId val="1682457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762376"/>
        <c:crosses val="autoZero"/>
        <c:auto val="1"/>
        <c:lblAlgn val="ctr"/>
        <c:lblOffset val="100"/>
        <c:tickLblSkip val="1"/>
        <c:noMultiLvlLbl val="0"/>
      </c:catAx>
      <c:valAx>
        <c:axId val="169762376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24574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98269635355713E-3"/>
                  <c:y val="1.120393517683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248514627577558E-2"/>
                  <c:y val="1.104950845188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91251093613942E-3"/>
                  <c:y val="7.4487895716945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7489063867017269E-3"/>
                  <c:y val="1.4897579143389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ゴム製品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27630</c:v>
                </c:pt>
                <c:pt idx="1">
                  <c:v>18112</c:v>
                </c:pt>
                <c:pt idx="2">
                  <c:v>5709</c:v>
                </c:pt>
                <c:pt idx="3">
                  <c:v>5317</c:v>
                </c:pt>
                <c:pt idx="4">
                  <c:v>2547</c:v>
                </c:pt>
                <c:pt idx="5">
                  <c:v>2211</c:v>
                </c:pt>
                <c:pt idx="6">
                  <c:v>2011</c:v>
                </c:pt>
                <c:pt idx="7">
                  <c:v>1528</c:v>
                </c:pt>
                <c:pt idx="8">
                  <c:v>1487</c:v>
                </c:pt>
                <c:pt idx="9">
                  <c:v>1212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109685108259E-2"/>
                  <c:y val="-2.932594319564803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074861399505187E-2"/>
                  <c:y val="7.32465441567363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493438320209973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806870746900123E-3"/>
                  <c:y val="1.8436108051012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496434992869344E-3"/>
                  <c:y val="1.1172891098109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497812773403319E-3"/>
                  <c:y val="-1.11731843575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ゴム製品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23804</c:v>
                </c:pt>
                <c:pt idx="1">
                  <c:v>18409</c:v>
                </c:pt>
                <c:pt idx="2">
                  <c:v>5754</c:v>
                </c:pt>
                <c:pt idx="3">
                  <c:v>5069</c:v>
                </c:pt>
                <c:pt idx="4">
                  <c:v>386</c:v>
                </c:pt>
                <c:pt idx="5">
                  <c:v>1363</c:v>
                </c:pt>
                <c:pt idx="6">
                  <c:v>855</c:v>
                </c:pt>
                <c:pt idx="7">
                  <c:v>3001</c:v>
                </c:pt>
                <c:pt idx="8">
                  <c:v>1510</c:v>
                </c:pt>
                <c:pt idx="9">
                  <c:v>1358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74704"/>
        <c:axId val="170838648"/>
      </c:barChart>
      <c:catAx>
        <c:axId val="17047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838648"/>
        <c:crosses val="autoZero"/>
        <c:auto val="1"/>
        <c:lblAlgn val="ctr"/>
        <c:lblOffset val="100"/>
        <c:noMultiLvlLbl val="0"/>
      </c:catAx>
      <c:valAx>
        <c:axId val="1708386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4747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29</a:t>
            </a:r>
            <a:r>
              <a:rPr lang="ja-JP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29193899782135E-3"/>
                  <c:y val="-1.136363636363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7145969498910684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5751633986928E-2"/>
                  <c:y val="3.830529706513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716775599128538E-3"/>
                  <c:y val="1.1363338105463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200435729847558E-2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電気機械</c:v>
                </c:pt>
                <c:pt idx="7">
                  <c:v>雑品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61238</c:v>
                </c:pt>
                <c:pt idx="1">
                  <c:v>16445</c:v>
                </c:pt>
                <c:pt idx="2">
                  <c:v>16048</c:v>
                </c:pt>
                <c:pt idx="3">
                  <c:v>13385</c:v>
                </c:pt>
                <c:pt idx="4">
                  <c:v>8672</c:v>
                </c:pt>
                <c:pt idx="5">
                  <c:v>7595</c:v>
                </c:pt>
                <c:pt idx="6">
                  <c:v>6821</c:v>
                </c:pt>
                <c:pt idx="7">
                  <c:v>5846</c:v>
                </c:pt>
                <c:pt idx="8">
                  <c:v>3082</c:v>
                </c:pt>
                <c:pt idx="9">
                  <c:v>2583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191240800782255E-2"/>
                  <c:y val="1.5150918635170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767810886384299E-3"/>
                  <c:y val="-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953153024050178E-17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4767810886383661E-3"/>
                  <c:y val="-1.515181340968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792410752577496E-3"/>
                  <c:y val="-3.7887735623956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287581699345127E-3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電気機械</c:v>
                </c:pt>
                <c:pt idx="7">
                  <c:v>雑品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60540</c:v>
                </c:pt>
                <c:pt idx="1">
                  <c:v>16821</c:v>
                </c:pt>
                <c:pt idx="2">
                  <c:v>26420</c:v>
                </c:pt>
                <c:pt idx="3">
                  <c:v>14472</c:v>
                </c:pt>
                <c:pt idx="4">
                  <c:v>8886</c:v>
                </c:pt>
                <c:pt idx="5">
                  <c:v>4517</c:v>
                </c:pt>
                <c:pt idx="6">
                  <c:v>6822</c:v>
                </c:pt>
                <c:pt idx="7">
                  <c:v>315</c:v>
                </c:pt>
                <c:pt idx="8">
                  <c:v>2437</c:v>
                </c:pt>
                <c:pt idx="9">
                  <c:v>3296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39432"/>
        <c:axId val="170839824"/>
      </c:barChart>
      <c:catAx>
        <c:axId val="170839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839824"/>
        <c:crosses val="autoZero"/>
        <c:auto val="1"/>
        <c:lblAlgn val="ctr"/>
        <c:lblOffset val="100"/>
        <c:noMultiLvlLbl val="0"/>
      </c:catAx>
      <c:valAx>
        <c:axId val="1708398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8394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411347517730504E-2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092198581560283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38297872340425E-2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411347517730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914893617021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00221386350978E-16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460992907800117E-3"/>
                  <c:y val="-6.103888176768601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雑品</c:v>
                </c:pt>
                <c:pt idx="2">
                  <c:v>鉄鋼</c:v>
                </c:pt>
                <c:pt idx="3">
                  <c:v>雑穀</c:v>
                </c:pt>
                <c:pt idx="4">
                  <c:v>その他の機械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電気機械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26664</c:v>
                </c:pt>
                <c:pt idx="1">
                  <c:v>20518</c:v>
                </c:pt>
                <c:pt idx="2">
                  <c:v>20151</c:v>
                </c:pt>
                <c:pt idx="3">
                  <c:v>17175</c:v>
                </c:pt>
                <c:pt idx="4">
                  <c:v>15117</c:v>
                </c:pt>
                <c:pt idx="5">
                  <c:v>14686</c:v>
                </c:pt>
                <c:pt idx="6">
                  <c:v>13647</c:v>
                </c:pt>
                <c:pt idx="7">
                  <c:v>11739</c:v>
                </c:pt>
                <c:pt idx="8">
                  <c:v>9018</c:v>
                </c:pt>
                <c:pt idx="9">
                  <c:v>8012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191489361702126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652482269503553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91489361701476E-3"/>
                  <c:y val="2.325550875907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73049645390201E-3"/>
                  <c:y val="-3.05194408856194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09219858156015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460992907802719E-3"/>
                  <c:y val="-1.9380455350057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雑品</c:v>
                </c:pt>
                <c:pt idx="2">
                  <c:v>鉄鋼</c:v>
                </c:pt>
                <c:pt idx="3">
                  <c:v>雑穀</c:v>
                </c:pt>
                <c:pt idx="4">
                  <c:v>その他の機械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電気機械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8807</c:v>
                </c:pt>
                <c:pt idx="1">
                  <c:v>19526</c:v>
                </c:pt>
                <c:pt idx="2">
                  <c:v>15719</c:v>
                </c:pt>
                <c:pt idx="3">
                  <c:v>10121</c:v>
                </c:pt>
                <c:pt idx="4">
                  <c:v>7803</c:v>
                </c:pt>
                <c:pt idx="5">
                  <c:v>13015</c:v>
                </c:pt>
                <c:pt idx="6">
                  <c:v>25877</c:v>
                </c:pt>
                <c:pt idx="7">
                  <c:v>10950</c:v>
                </c:pt>
                <c:pt idx="8">
                  <c:v>7967</c:v>
                </c:pt>
                <c:pt idx="9">
                  <c:v>8399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40608"/>
        <c:axId val="170841000"/>
      </c:barChart>
      <c:catAx>
        <c:axId val="17084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841000"/>
        <c:crosses val="autoZero"/>
        <c:auto val="1"/>
        <c:lblAlgn val="ctr"/>
        <c:lblOffset val="100"/>
        <c:noMultiLvlLbl val="0"/>
      </c:catAx>
      <c:valAx>
        <c:axId val="1708410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8406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333333333335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非鉄金属</c:v>
                </c:pt>
                <c:pt idx="8">
                  <c:v>その他の化学工業品</c:v>
                </c:pt>
                <c:pt idx="9">
                  <c:v>金属製品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24732</c:v>
                </c:pt>
                <c:pt idx="1">
                  <c:v>8338</c:v>
                </c:pt>
                <c:pt idx="2">
                  <c:v>1279</c:v>
                </c:pt>
                <c:pt idx="3">
                  <c:v>1257</c:v>
                </c:pt>
                <c:pt idx="4">
                  <c:v>1220</c:v>
                </c:pt>
                <c:pt idx="5">
                  <c:v>742</c:v>
                </c:pt>
                <c:pt idx="6">
                  <c:v>600</c:v>
                </c:pt>
                <c:pt idx="7">
                  <c:v>502</c:v>
                </c:pt>
                <c:pt idx="8">
                  <c:v>470</c:v>
                </c:pt>
                <c:pt idx="9">
                  <c:v>457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111111111111115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777777777777451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33333333333680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非鉄金属</c:v>
                </c:pt>
                <c:pt idx="8">
                  <c:v>その他の化学工業品</c:v>
                </c:pt>
                <c:pt idx="9">
                  <c:v>金属製品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20376</c:v>
                </c:pt>
                <c:pt idx="1">
                  <c:v>3150</c:v>
                </c:pt>
                <c:pt idx="2">
                  <c:v>1466</c:v>
                </c:pt>
                <c:pt idx="3">
                  <c:v>611</c:v>
                </c:pt>
                <c:pt idx="4">
                  <c:v>660</c:v>
                </c:pt>
                <c:pt idx="5">
                  <c:v>789</c:v>
                </c:pt>
                <c:pt idx="6">
                  <c:v>1718</c:v>
                </c:pt>
                <c:pt idx="7">
                  <c:v>452</c:v>
                </c:pt>
                <c:pt idx="8">
                  <c:v>3744</c:v>
                </c:pt>
                <c:pt idx="9">
                  <c:v>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41784"/>
        <c:axId val="170842176"/>
      </c:barChart>
      <c:catAx>
        <c:axId val="17084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842176"/>
        <c:crosses val="autoZero"/>
        <c:auto val="1"/>
        <c:lblAlgn val="ctr"/>
        <c:lblOffset val="100"/>
        <c:noMultiLvlLbl val="0"/>
      </c:catAx>
      <c:valAx>
        <c:axId val="1708421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841784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63157894736842E-3"/>
                  <c:y val="-2.0560959291853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632960353640006E-3"/>
                  <c:y val="4.72235088261026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087719298245615E-3"/>
                  <c:y val="4.64559577111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719298245615314E-3"/>
                  <c:y val="5.441966812971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0175438596491229E-3"/>
                  <c:y val="-9.03416484704131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その他の日用品</c:v>
                </c:pt>
                <c:pt idx="3">
                  <c:v>雑品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34622</c:v>
                </c:pt>
                <c:pt idx="1">
                  <c:v>19882</c:v>
                </c:pt>
                <c:pt idx="2">
                  <c:v>16132</c:v>
                </c:pt>
                <c:pt idx="3">
                  <c:v>12233</c:v>
                </c:pt>
                <c:pt idx="4">
                  <c:v>8028</c:v>
                </c:pt>
                <c:pt idx="5">
                  <c:v>6519</c:v>
                </c:pt>
                <c:pt idx="6">
                  <c:v>5946</c:v>
                </c:pt>
                <c:pt idx="7">
                  <c:v>2700</c:v>
                </c:pt>
                <c:pt idx="8">
                  <c:v>2254</c:v>
                </c:pt>
                <c:pt idx="9">
                  <c:v>1897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719298245615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71929824561403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717916839341811E-3"/>
                  <c:y val="-3.7348272642390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035087719298246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63157894736842E-3"/>
                  <c:y val="1.493901497606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280701754385982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087719298245649E-3"/>
                  <c:y val="-7.469948609365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1754385964913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その他の日用品</c:v>
                </c:pt>
                <c:pt idx="3">
                  <c:v>雑品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33905</c:v>
                </c:pt>
                <c:pt idx="1">
                  <c:v>12463</c:v>
                </c:pt>
                <c:pt idx="2">
                  <c:v>4930</c:v>
                </c:pt>
                <c:pt idx="3">
                  <c:v>14702</c:v>
                </c:pt>
                <c:pt idx="4">
                  <c:v>6924</c:v>
                </c:pt>
                <c:pt idx="5">
                  <c:v>5521</c:v>
                </c:pt>
                <c:pt idx="6">
                  <c:v>7459</c:v>
                </c:pt>
                <c:pt idx="7">
                  <c:v>2800</c:v>
                </c:pt>
                <c:pt idx="8">
                  <c:v>1992</c:v>
                </c:pt>
                <c:pt idx="9">
                  <c:v>2034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63848"/>
        <c:axId val="170964240"/>
      </c:barChart>
      <c:catAx>
        <c:axId val="170963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4240"/>
        <c:crosses val="autoZero"/>
        <c:auto val="1"/>
        <c:lblAlgn val="ctr"/>
        <c:lblOffset val="100"/>
        <c:noMultiLvlLbl val="0"/>
      </c:catAx>
      <c:valAx>
        <c:axId val="1709642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38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-1.4337199785510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47488226470103E-3"/>
                  <c:y val="-1.433748200829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4748822647007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9497645294014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900905033784952E-3"/>
                  <c:y val="1.0752688172042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424646794102768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32417585290626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474882264700709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7474882264700729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その他の機械</c:v>
                </c:pt>
                <c:pt idx="7">
                  <c:v>ゴム製品</c:v>
                </c:pt>
                <c:pt idx="8">
                  <c:v>飲料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23552</c:v>
                </c:pt>
                <c:pt idx="1">
                  <c:v>21248</c:v>
                </c:pt>
                <c:pt idx="2">
                  <c:v>20043</c:v>
                </c:pt>
                <c:pt idx="3">
                  <c:v>19541</c:v>
                </c:pt>
                <c:pt idx="4">
                  <c:v>14213</c:v>
                </c:pt>
                <c:pt idx="5">
                  <c:v>12635</c:v>
                </c:pt>
                <c:pt idx="6">
                  <c:v>12086</c:v>
                </c:pt>
                <c:pt idx="7">
                  <c:v>7178</c:v>
                </c:pt>
                <c:pt idx="8">
                  <c:v>7155</c:v>
                </c:pt>
                <c:pt idx="9">
                  <c:v>6566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27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94976452940141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484929358820427E-2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424646794101493E-3"/>
                  <c:y val="-1.0753252617616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2423270819120654E-3"/>
                  <c:y val="-2.508960573476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474882264700709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94976452940141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484929358820463E-2"/>
                  <c:y val="1.433691756272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その他の機械</c:v>
                </c:pt>
                <c:pt idx="7">
                  <c:v>ゴム製品</c:v>
                </c:pt>
                <c:pt idx="8">
                  <c:v>飲料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19803</c:v>
                </c:pt>
                <c:pt idx="1">
                  <c:v>13497</c:v>
                </c:pt>
                <c:pt idx="2">
                  <c:v>21857</c:v>
                </c:pt>
                <c:pt idx="3">
                  <c:v>17919</c:v>
                </c:pt>
                <c:pt idx="4">
                  <c:v>14409</c:v>
                </c:pt>
                <c:pt idx="5">
                  <c:v>12236</c:v>
                </c:pt>
                <c:pt idx="6">
                  <c:v>13600</c:v>
                </c:pt>
                <c:pt idx="7">
                  <c:v>7391</c:v>
                </c:pt>
                <c:pt idx="8">
                  <c:v>1124</c:v>
                </c:pt>
                <c:pt idx="9">
                  <c:v>6064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65024"/>
        <c:axId val="170965416"/>
      </c:barChart>
      <c:catAx>
        <c:axId val="17096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5416"/>
        <c:crosses val="autoZero"/>
        <c:auto val="1"/>
        <c:lblAlgn val="ctr"/>
        <c:lblOffset val="100"/>
        <c:noMultiLvlLbl val="0"/>
      </c:catAx>
      <c:valAx>
        <c:axId val="17096541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50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1.4298594201829188E-2"/>
                  <c:y val="1.2204424103737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890895164208893E-3"/>
                  <c:y val="2.9379508339489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835800807537013E-3"/>
                  <c:y val="-3.0792910162776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89053387169134E-3"/>
                  <c:y val="-6.1585820325552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4126567512394934E-3"/>
                  <c:y val="-3.0623734962191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9245872378402504E-3"/>
                  <c:y val="9.0968606040948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9919081399965559E-3"/>
                  <c:y val="-1.525553012967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726535187117668E-3"/>
                  <c:y val="-1.41023561986101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169707</c:v>
                </c:pt>
                <c:pt idx="1">
                  <c:v>98011</c:v>
                </c:pt>
                <c:pt idx="2">
                  <c:v>86408</c:v>
                </c:pt>
                <c:pt idx="3">
                  <c:v>70176</c:v>
                </c:pt>
                <c:pt idx="4">
                  <c:v>67663</c:v>
                </c:pt>
                <c:pt idx="5">
                  <c:v>63302</c:v>
                </c:pt>
                <c:pt idx="6">
                  <c:v>58601</c:v>
                </c:pt>
                <c:pt idx="7">
                  <c:v>49165</c:v>
                </c:pt>
                <c:pt idx="8">
                  <c:v>48096</c:v>
                </c:pt>
                <c:pt idx="9">
                  <c:v>44307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7451913396424371E-3"/>
                  <c:y val="-3.0795334801371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1094131403157055E-3"/>
                  <c:y val="6.1585820325551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835432719504373E-2"/>
                  <c:y val="-1.8222310311897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3443028456784271E-3"/>
                  <c:y val="1.839120224388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825658905691969E-2"/>
                  <c:y val="3.0788060885584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683409051779522E-3"/>
                  <c:y val="1.1978834453473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931210405926862E-3"/>
                  <c:y val="-9.3505588689285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561057879813217E-3"/>
                  <c:y val="-1.2176315489167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5570383019391656E-6"/>
                  <c:y val="6.2148867547163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79391933438039E-3"/>
                  <c:y val="-2.9384313230869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181179</c:v>
                </c:pt>
                <c:pt idx="1">
                  <c:v>91900</c:v>
                </c:pt>
                <c:pt idx="2">
                  <c:v>82931</c:v>
                </c:pt>
                <c:pt idx="3">
                  <c:v>66595</c:v>
                </c:pt>
                <c:pt idx="4">
                  <c:v>67497</c:v>
                </c:pt>
                <c:pt idx="5">
                  <c:v>58540</c:v>
                </c:pt>
                <c:pt idx="6">
                  <c:v>57510</c:v>
                </c:pt>
                <c:pt idx="7">
                  <c:v>75162</c:v>
                </c:pt>
                <c:pt idx="8">
                  <c:v>54770</c:v>
                </c:pt>
                <c:pt idx="9">
                  <c:v>53877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70966200"/>
        <c:axId val="170966592"/>
      </c:barChart>
      <c:catAx>
        <c:axId val="170966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6592"/>
        <c:crosses val="autoZero"/>
        <c:auto val="1"/>
        <c:lblAlgn val="ctr"/>
        <c:lblOffset val="100"/>
        <c:noMultiLvlLbl val="0"/>
      </c:catAx>
      <c:valAx>
        <c:axId val="1709665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96620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　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207412492073942"/>
                  <c:y val="-9.3714601464290642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5.4037029150075955E-3"/>
                  <c:y val="-0.11317792512778008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9.1876035741945153E-2"/>
                  <c:y val="-6.7935027858359809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1823655305080653"/>
                  <c:y val="-0.17261868582216697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8.292954515983586E-2"/>
                  <c:y val="-6.6626836119169419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8.9624468076247243E-2"/>
                  <c:y val="-8.326783165262237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169707</c:v>
                </c:pt>
                <c:pt idx="1">
                  <c:v>98011</c:v>
                </c:pt>
                <c:pt idx="2">
                  <c:v>86408</c:v>
                </c:pt>
                <c:pt idx="3">
                  <c:v>70176</c:v>
                </c:pt>
                <c:pt idx="4">
                  <c:v>67663</c:v>
                </c:pt>
                <c:pt idx="5">
                  <c:v>63302</c:v>
                </c:pt>
                <c:pt idx="6">
                  <c:v>58601</c:v>
                </c:pt>
                <c:pt idx="7">
                  <c:v>49165</c:v>
                </c:pt>
                <c:pt idx="8">
                  <c:v>48096</c:v>
                </c:pt>
                <c:pt idx="9">
                  <c:v>44307</c:v>
                </c:pt>
                <c:pt idx="10">
                  <c:v>296613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28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4.3989234170156273E-2"/>
                  <c:y val="0.17759951403454474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7234744511897971E-2"/>
                  <c:y val="2.6731996928331558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2.9898285615061478E-2"/>
                  <c:y val="-3.8265195016561795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2872259288199661"/>
                  <c:y val="-7.9899826932113838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8.0905211276071476E-2"/>
                  <c:y val="-0.10936194111107291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1.5037032584667374E-2"/>
                  <c:y val="-3.7745189056608203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2902673425363814"/>
                  <c:y val="-0.17911311304427557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0.10991751985200324"/>
                  <c:y val="-7.656477438136837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5168733679282456"/>
                  <c:y val="-8.0575823218604334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181179</c:v>
                </c:pt>
                <c:pt idx="1">
                  <c:v>91900</c:v>
                </c:pt>
                <c:pt idx="2">
                  <c:v>82931</c:v>
                </c:pt>
                <c:pt idx="3">
                  <c:v>66595</c:v>
                </c:pt>
                <c:pt idx="4">
                  <c:v>67497</c:v>
                </c:pt>
                <c:pt idx="5">
                  <c:v>58540</c:v>
                </c:pt>
                <c:pt idx="6">
                  <c:v>57510</c:v>
                </c:pt>
                <c:pt idx="7">
                  <c:v>75162</c:v>
                </c:pt>
                <c:pt idx="8">
                  <c:v>54770</c:v>
                </c:pt>
                <c:pt idx="9">
                  <c:v>53877</c:v>
                </c:pt>
                <c:pt idx="10">
                  <c:v>324244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706949977866313E-3"/>
                  <c:y val="-7.407701197929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24169986719787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413899955732951E-3"/>
                  <c:y val="1.1111114351447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624169986719801E-2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16693</c:v>
                </c:pt>
                <c:pt idx="1">
                  <c:v>16638</c:v>
                </c:pt>
                <c:pt idx="2">
                  <c:v>8223</c:v>
                </c:pt>
                <c:pt idx="3">
                  <c:v>5251</c:v>
                </c:pt>
                <c:pt idx="4">
                  <c:v>4351</c:v>
                </c:pt>
                <c:pt idx="5">
                  <c:v>4315</c:v>
                </c:pt>
                <c:pt idx="6">
                  <c:v>4202</c:v>
                </c:pt>
                <c:pt idx="7">
                  <c:v>3135</c:v>
                </c:pt>
                <c:pt idx="8">
                  <c:v>2678</c:v>
                </c:pt>
                <c:pt idx="9">
                  <c:v>2457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24169986719771E-2"/>
                  <c:y val="-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120849933598934E-3"/>
                  <c:y val="-2.5925933486711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241699867197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827799911465962E-3"/>
                  <c:y val="1.48148191352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19455685569188E-3"/>
                  <c:y val="1.851823228878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706949977866313E-3"/>
                  <c:y val="-1.4815694026157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082779991146395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18287</c:v>
                </c:pt>
                <c:pt idx="1">
                  <c:v>18863</c:v>
                </c:pt>
                <c:pt idx="2">
                  <c:v>7995</c:v>
                </c:pt>
                <c:pt idx="3">
                  <c:v>3781</c:v>
                </c:pt>
                <c:pt idx="4">
                  <c:v>4175</c:v>
                </c:pt>
                <c:pt idx="5">
                  <c:v>4407</c:v>
                </c:pt>
                <c:pt idx="6">
                  <c:v>4262</c:v>
                </c:pt>
                <c:pt idx="7">
                  <c:v>3252</c:v>
                </c:pt>
                <c:pt idx="8">
                  <c:v>2356</c:v>
                </c:pt>
                <c:pt idx="9">
                  <c:v>3882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85184"/>
        <c:axId val="240185576"/>
      </c:barChart>
      <c:catAx>
        <c:axId val="24018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185576"/>
        <c:crosses val="autoZero"/>
        <c:auto val="1"/>
        <c:lblAlgn val="ctr"/>
        <c:lblOffset val="100"/>
        <c:noMultiLvlLbl val="0"/>
      </c:catAx>
      <c:valAx>
        <c:axId val="2401855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01851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2,303,481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2,303,481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194864</c:v>
                </c:pt>
                <c:pt idx="1">
                  <c:v>381803</c:v>
                </c:pt>
                <c:pt idx="2">
                  <c:v>489262</c:v>
                </c:pt>
                <c:pt idx="3">
                  <c:v>85948</c:v>
                </c:pt>
                <c:pt idx="4">
                  <c:v>414237</c:v>
                </c:pt>
                <c:pt idx="5">
                  <c:v>737367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</a:t>
            </a:r>
            <a:r>
              <a:rPr lang="en-US" sz="1100" baseline="0"/>
              <a:t>2</a:t>
            </a:r>
            <a:r>
              <a:rPr lang="en-US" altLang="ja-JP" sz="1100" baseline="0"/>
              <a:t>9</a:t>
            </a:r>
            <a:r>
              <a:rPr lang="ja-JP" sz="1100" baseline="0"/>
              <a:t>年</a:t>
            </a:r>
            <a:r>
              <a:rPr lang="en-US" altLang="ja-JP" sz="1100" baseline="0"/>
              <a:t>3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417329796640146E-3"/>
                  <c:y val="-3.8317193109482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146772767462455E-2"/>
                  <c:y val="-3.8317193109482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417329796639816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37842617152962E-2"/>
                  <c:y val="-3.01686427197885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417329796640787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417329796640787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146772767462524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飲料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110351</c:v>
                </c:pt>
                <c:pt idx="1">
                  <c:v>26080</c:v>
                </c:pt>
                <c:pt idx="2">
                  <c:v>18099</c:v>
                </c:pt>
                <c:pt idx="3">
                  <c:v>13960</c:v>
                </c:pt>
                <c:pt idx="4">
                  <c:v>12783</c:v>
                </c:pt>
                <c:pt idx="5">
                  <c:v>11563</c:v>
                </c:pt>
                <c:pt idx="6">
                  <c:v>9018</c:v>
                </c:pt>
                <c:pt idx="7">
                  <c:v>8491</c:v>
                </c:pt>
                <c:pt idx="8">
                  <c:v>4856</c:v>
                </c:pt>
                <c:pt idx="9">
                  <c:v>3510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4146772767462439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366931918655734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05039787798344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050397877984082E-3"/>
                  <c:y val="-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417329796640146E-3"/>
                  <c:y val="-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33863837312231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73386383731211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飲料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120085</c:v>
                </c:pt>
                <c:pt idx="1">
                  <c:v>44935</c:v>
                </c:pt>
                <c:pt idx="2">
                  <c:v>14594</c:v>
                </c:pt>
                <c:pt idx="3">
                  <c:v>14881</c:v>
                </c:pt>
                <c:pt idx="4">
                  <c:v>12840</c:v>
                </c:pt>
                <c:pt idx="5">
                  <c:v>9026</c:v>
                </c:pt>
                <c:pt idx="6">
                  <c:v>9074</c:v>
                </c:pt>
                <c:pt idx="7">
                  <c:v>10077</c:v>
                </c:pt>
                <c:pt idx="8">
                  <c:v>4802</c:v>
                </c:pt>
                <c:pt idx="9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86360"/>
        <c:axId val="240186752"/>
      </c:barChart>
      <c:catAx>
        <c:axId val="240186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186752"/>
        <c:crosses val="autoZero"/>
        <c:auto val="1"/>
        <c:lblAlgn val="ctr"/>
        <c:lblOffset val="100"/>
        <c:noMultiLvlLbl val="0"/>
      </c:catAx>
      <c:valAx>
        <c:axId val="240186752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1863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9127950772951731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912654720527921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260247552844706E-2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12654720527987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9518566463357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260247552844673E-2"/>
                  <c:y val="1.8673842240308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47771660873909E-2"/>
                  <c:y val="1.1203893630943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47771660873922E-2"/>
                  <c:y val="1.867384224030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7825309441055842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その他の製造工業品</c:v>
                </c:pt>
                <c:pt idx="6">
                  <c:v>雑穀</c:v>
                </c:pt>
                <c:pt idx="7">
                  <c:v>鉄鋼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65411</c:v>
                </c:pt>
                <c:pt idx="1">
                  <c:v>42614</c:v>
                </c:pt>
                <c:pt idx="2">
                  <c:v>42221</c:v>
                </c:pt>
                <c:pt idx="3">
                  <c:v>24147</c:v>
                </c:pt>
                <c:pt idx="4">
                  <c:v>23319</c:v>
                </c:pt>
                <c:pt idx="5">
                  <c:v>21661</c:v>
                </c:pt>
                <c:pt idx="6">
                  <c:v>19928</c:v>
                </c:pt>
                <c:pt idx="7">
                  <c:v>18027</c:v>
                </c:pt>
                <c:pt idx="8">
                  <c:v>17359</c:v>
                </c:pt>
                <c:pt idx="9">
                  <c:v>16347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7825309441055842E-2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301237764223391E-3"/>
                  <c:y val="7.4693604475911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126547205278552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825309441055189E-3"/>
                  <c:y val="-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825309441055189E-3"/>
                  <c:y val="-2.6143790849673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475928323167528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825309441055841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2668457244732093E-5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475928323166218E-3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7822502305709486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その他の製造工業品</c:v>
                </c:pt>
                <c:pt idx="6">
                  <c:v>雑穀</c:v>
                </c:pt>
                <c:pt idx="7">
                  <c:v>鉄鋼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65206</c:v>
                </c:pt>
                <c:pt idx="1">
                  <c:v>40820</c:v>
                </c:pt>
                <c:pt idx="2">
                  <c:v>51062</c:v>
                </c:pt>
                <c:pt idx="3">
                  <c:v>33912</c:v>
                </c:pt>
                <c:pt idx="4">
                  <c:v>25659</c:v>
                </c:pt>
                <c:pt idx="5">
                  <c:v>28249</c:v>
                </c:pt>
                <c:pt idx="6">
                  <c:v>38575</c:v>
                </c:pt>
                <c:pt idx="7">
                  <c:v>21169</c:v>
                </c:pt>
                <c:pt idx="8">
                  <c:v>19219</c:v>
                </c:pt>
                <c:pt idx="9">
                  <c:v>17897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87536"/>
        <c:axId val="240187928"/>
      </c:barChart>
      <c:catAx>
        <c:axId val="24018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187928"/>
        <c:crosses val="autoZero"/>
        <c:auto val="1"/>
        <c:lblAlgn val="ctr"/>
        <c:lblOffset val="100"/>
        <c:noMultiLvlLbl val="0"/>
      </c:catAx>
      <c:valAx>
        <c:axId val="2401879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1875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3.5603026257231872E-3"/>
                  <c:y val="7.4906367041199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80907877169559E-2"/>
                  <c:y val="-2.247191011235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米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24648</c:v>
                </c:pt>
                <c:pt idx="1">
                  <c:v>9378</c:v>
                </c:pt>
                <c:pt idx="2">
                  <c:v>1534</c:v>
                </c:pt>
                <c:pt idx="3">
                  <c:v>1407</c:v>
                </c:pt>
                <c:pt idx="4">
                  <c:v>1364</c:v>
                </c:pt>
                <c:pt idx="5">
                  <c:v>1038</c:v>
                </c:pt>
                <c:pt idx="6">
                  <c:v>765</c:v>
                </c:pt>
                <c:pt idx="7">
                  <c:v>633</c:v>
                </c:pt>
                <c:pt idx="8">
                  <c:v>593</c:v>
                </c:pt>
                <c:pt idx="9">
                  <c:v>589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1361815754339118E-2"/>
                  <c:y val="7.4903417971629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1513128615932E-3"/>
                  <c:y val="-1.4981273408239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雑品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米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23829</c:v>
                </c:pt>
                <c:pt idx="1">
                  <c:v>9208</c:v>
                </c:pt>
                <c:pt idx="2">
                  <c:v>1077</c:v>
                </c:pt>
                <c:pt idx="3">
                  <c:v>1398</c:v>
                </c:pt>
                <c:pt idx="4">
                  <c:v>2046</c:v>
                </c:pt>
                <c:pt idx="5">
                  <c:v>634</c:v>
                </c:pt>
                <c:pt idx="6">
                  <c:v>804</c:v>
                </c:pt>
                <c:pt idx="7">
                  <c:v>537</c:v>
                </c:pt>
                <c:pt idx="8">
                  <c:v>531</c:v>
                </c:pt>
                <c:pt idx="9">
                  <c:v>1935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127384"/>
        <c:axId val="241127776"/>
      </c:barChart>
      <c:catAx>
        <c:axId val="241127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1127776"/>
        <c:crosses val="autoZero"/>
        <c:auto val="1"/>
        <c:lblAlgn val="ctr"/>
        <c:lblOffset val="100"/>
        <c:noMultiLvlLbl val="0"/>
      </c:catAx>
      <c:valAx>
        <c:axId val="2411277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11273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5650623885918001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301247771836003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1301247771836333E-3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951871657754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8253119429596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951871657754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化学肥料</c:v>
                </c:pt>
                <c:pt idx="7">
                  <c:v>鉄鋼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16747</c:v>
                </c:pt>
                <c:pt idx="1">
                  <c:v>16603</c:v>
                </c:pt>
                <c:pt idx="2">
                  <c:v>14883</c:v>
                </c:pt>
                <c:pt idx="3">
                  <c:v>11580</c:v>
                </c:pt>
                <c:pt idx="4">
                  <c:v>7462</c:v>
                </c:pt>
                <c:pt idx="5">
                  <c:v>6789</c:v>
                </c:pt>
                <c:pt idx="6">
                  <c:v>4451</c:v>
                </c:pt>
                <c:pt idx="7">
                  <c:v>4149</c:v>
                </c:pt>
                <c:pt idx="8">
                  <c:v>2996</c:v>
                </c:pt>
                <c:pt idx="9">
                  <c:v>2558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1.7825311942959166E-3"/>
                  <c:y val="-1.9782399832519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8938481620278089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08027004645809E-2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316476483220347E-3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化学肥料</c:v>
                </c:pt>
                <c:pt idx="7">
                  <c:v>鉄鋼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17303</c:v>
                </c:pt>
                <c:pt idx="1">
                  <c:v>8346</c:v>
                </c:pt>
                <c:pt idx="2">
                  <c:v>12739</c:v>
                </c:pt>
                <c:pt idx="3">
                  <c:v>9378</c:v>
                </c:pt>
                <c:pt idx="4">
                  <c:v>7956</c:v>
                </c:pt>
                <c:pt idx="5">
                  <c:v>4307</c:v>
                </c:pt>
                <c:pt idx="6">
                  <c:v>4854</c:v>
                </c:pt>
                <c:pt idx="7">
                  <c:v>8205</c:v>
                </c:pt>
                <c:pt idx="8">
                  <c:v>2987</c:v>
                </c:pt>
                <c:pt idx="9">
                  <c:v>3015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128560"/>
        <c:axId val="241128952"/>
      </c:barChart>
      <c:catAx>
        <c:axId val="24112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128952"/>
        <c:crosses val="autoZero"/>
        <c:auto val="1"/>
        <c:lblAlgn val="ctr"/>
        <c:lblOffset val="100"/>
        <c:noMultiLvlLbl val="0"/>
      </c:catAx>
      <c:valAx>
        <c:axId val="2411289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1285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3050397877984082E-3"/>
                  <c:y val="1.0638297872340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366931918656055E-3"/>
                  <c:y val="-3.5463785111967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050397877984082E-3"/>
                  <c:y val="-6.501106931754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366931918656705E-3"/>
                  <c:y val="-1.418467638353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146772767462422E-2"/>
                  <c:y val="1.063746021109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91525860328467E-2"/>
                  <c:y val="1.0638018651923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10079575596816E-2"/>
                  <c:y val="-2.8369352767074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10079575596816E-2"/>
                  <c:y val="-1.0639414754006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420114594430308E-3"/>
                  <c:y val="1.4184397163120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紙・パルプ</c:v>
                </c:pt>
                <c:pt idx="6">
                  <c:v>ゴム製品</c:v>
                </c:pt>
                <c:pt idx="7">
                  <c:v>その他の機械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34628</c:v>
                </c:pt>
                <c:pt idx="1">
                  <c:v>27219</c:v>
                </c:pt>
                <c:pt idx="2">
                  <c:v>21783</c:v>
                </c:pt>
                <c:pt idx="3">
                  <c:v>20765</c:v>
                </c:pt>
                <c:pt idx="4">
                  <c:v>16350</c:v>
                </c:pt>
                <c:pt idx="5">
                  <c:v>16007</c:v>
                </c:pt>
                <c:pt idx="6">
                  <c:v>13796</c:v>
                </c:pt>
                <c:pt idx="7">
                  <c:v>13791</c:v>
                </c:pt>
                <c:pt idx="8">
                  <c:v>10944</c:v>
                </c:pt>
                <c:pt idx="9">
                  <c:v>9930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049005479089487E-3"/>
                  <c:y val="-1.0638297872340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10079575596752E-2"/>
                  <c:y val="1.418411794270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050397877984082E-3"/>
                  <c:y val="7.09108169989389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683465959328027E-3"/>
                  <c:y val="3.546099290780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0610079575596688E-2"/>
                  <c:y val="1.418383872228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050397877984082E-3"/>
                  <c:y val="7.0916401407270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73386383731211E-3"/>
                  <c:y val="7.0913609203104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733863837313437E-3"/>
                  <c:y val="3.546099290780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紙・パルプ</c:v>
                </c:pt>
                <c:pt idx="6">
                  <c:v>ゴム製品</c:v>
                </c:pt>
                <c:pt idx="7">
                  <c:v>その他の機械</c:v>
                </c:pt>
                <c:pt idx="8">
                  <c:v>その他の化学工業品</c:v>
                </c:pt>
                <c:pt idx="9">
                  <c:v>米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35001</c:v>
                </c:pt>
                <c:pt idx="1">
                  <c:v>21541</c:v>
                </c:pt>
                <c:pt idx="2">
                  <c:v>20180</c:v>
                </c:pt>
                <c:pt idx="3">
                  <c:v>20108</c:v>
                </c:pt>
                <c:pt idx="4">
                  <c:v>18236</c:v>
                </c:pt>
                <c:pt idx="5">
                  <c:v>14286</c:v>
                </c:pt>
                <c:pt idx="6">
                  <c:v>10632</c:v>
                </c:pt>
                <c:pt idx="7">
                  <c:v>15315</c:v>
                </c:pt>
                <c:pt idx="8">
                  <c:v>13708</c:v>
                </c:pt>
                <c:pt idx="9">
                  <c:v>10521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129736"/>
        <c:axId val="241130128"/>
      </c:barChart>
      <c:catAx>
        <c:axId val="241129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130128"/>
        <c:crosses val="autoZero"/>
        <c:auto val="1"/>
        <c:lblAlgn val="ctr"/>
        <c:lblOffset val="100"/>
        <c:noMultiLvlLbl val="0"/>
      </c:catAx>
      <c:valAx>
        <c:axId val="241130128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12973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87.3</c:v>
                </c:pt>
                <c:pt idx="1">
                  <c:v>88.5</c:v>
                </c:pt>
                <c:pt idx="2">
                  <c:v>86.3</c:v>
                </c:pt>
                <c:pt idx="3">
                  <c:v>89.1</c:v>
                </c:pt>
                <c:pt idx="4">
                  <c:v>94.9</c:v>
                </c:pt>
                <c:pt idx="5">
                  <c:v>93.2</c:v>
                </c:pt>
                <c:pt idx="6">
                  <c:v>90.9</c:v>
                </c:pt>
                <c:pt idx="7">
                  <c:v>89.5</c:v>
                </c:pt>
                <c:pt idx="8">
                  <c:v>91.2</c:v>
                </c:pt>
                <c:pt idx="9">
                  <c:v>97.1</c:v>
                </c:pt>
                <c:pt idx="10">
                  <c:v>92.2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70848"/>
        <c:axId val="240371240"/>
      </c:lineChart>
      <c:catAx>
        <c:axId val="24037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37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371240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37084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63.3</c:v>
                </c:pt>
                <c:pt idx="1">
                  <c:v>67.7</c:v>
                </c:pt>
                <c:pt idx="2">
                  <c:v>65.8</c:v>
                </c:pt>
                <c:pt idx="3">
                  <c:v>76.7</c:v>
                </c:pt>
                <c:pt idx="4">
                  <c:v>80.5</c:v>
                </c:pt>
                <c:pt idx="5">
                  <c:v>79.099999999999994</c:v>
                </c:pt>
                <c:pt idx="6">
                  <c:v>81.3</c:v>
                </c:pt>
                <c:pt idx="7">
                  <c:v>71.900000000000006</c:v>
                </c:pt>
                <c:pt idx="8">
                  <c:v>74.900000000000006</c:v>
                </c:pt>
                <c:pt idx="9">
                  <c:v>82.3</c:v>
                </c:pt>
                <c:pt idx="10">
                  <c:v>72.8</c:v>
                </c:pt>
                <c:pt idx="11">
                  <c:v>78.7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72024"/>
        <c:axId val="240372416"/>
      </c:lineChart>
      <c:catAx>
        <c:axId val="240372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3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372416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3720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71.7</c:v>
                </c:pt>
                <c:pt idx="1">
                  <c:v>76.400000000000006</c:v>
                </c:pt>
                <c:pt idx="2">
                  <c:v>76.5</c:v>
                </c:pt>
                <c:pt idx="3">
                  <c:v>85.8</c:v>
                </c:pt>
                <c:pt idx="4">
                  <c:v>84.3</c:v>
                </c:pt>
                <c:pt idx="5">
                  <c:v>85.1</c:v>
                </c:pt>
                <c:pt idx="6">
                  <c:v>89.6</c:v>
                </c:pt>
                <c:pt idx="7">
                  <c:v>80.5</c:v>
                </c:pt>
                <c:pt idx="8">
                  <c:v>81.900000000000006</c:v>
                </c:pt>
                <c:pt idx="9">
                  <c:v>84.3</c:v>
                </c:pt>
                <c:pt idx="10">
                  <c:v>79.400000000000006</c:v>
                </c:pt>
                <c:pt idx="11">
                  <c:v>89.1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73200"/>
        <c:axId val="240373592"/>
      </c:lineChart>
      <c:catAx>
        <c:axId val="24037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373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373592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3732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12.3</c:v>
                </c:pt>
                <c:pt idx="1">
                  <c:v>12.6</c:v>
                </c:pt>
                <c:pt idx="2">
                  <c:v>13.7</c:v>
                </c:pt>
                <c:pt idx="3">
                  <c:v>12.9</c:v>
                </c:pt>
                <c:pt idx="4">
                  <c:v>12.4</c:v>
                </c:pt>
                <c:pt idx="5">
                  <c:v>13.7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11.7</c:v>
                </c:pt>
                <c:pt idx="10">
                  <c:v>11.9</c:v>
                </c:pt>
                <c:pt idx="11">
                  <c:v>12.5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74376"/>
        <c:axId val="241633784"/>
      </c:lineChart>
      <c:catAx>
        <c:axId val="240374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63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63378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374376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22.8</c:v>
                </c:pt>
                <c:pt idx="2">
                  <c:v>23.2</c:v>
                </c:pt>
                <c:pt idx="3">
                  <c:v>21.8</c:v>
                </c:pt>
                <c:pt idx="4">
                  <c:v>21.2</c:v>
                </c:pt>
                <c:pt idx="5">
                  <c:v>22.2</c:v>
                </c:pt>
                <c:pt idx="6">
                  <c:v>21.5</c:v>
                </c:pt>
                <c:pt idx="7">
                  <c:v>22</c:v>
                </c:pt>
                <c:pt idx="8">
                  <c:v>21.8</c:v>
                </c:pt>
                <c:pt idx="9">
                  <c:v>19.899999999999999</c:v>
                </c:pt>
                <c:pt idx="10">
                  <c:v>19.2</c:v>
                </c:pt>
                <c:pt idx="11">
                  <c:v>19.2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34568"/>
        <c:axId val="241634960"/>
      </c:lineChart>
      <c:catAx>
        <c:axId val="241634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63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63496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6345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29</a:t>
            </a:r>
            <a:r>
              <a:rPr lang="ja-JP" altLang="en-US" sz="1200" baseline="0"/>
              <a:t>年</a:t>
            </a:r>
            <a:r>
              <a:rPr lang="en-US" altLang="ja-JP" sz="1200" baseline="0"/>
              <a:t>3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128071</c:v>
                </c:pt>
                <c:pt idx="1">
                  <c:v>242410</c:v>
                </c:pt>
                <c:pt idx="2">
                  <c:v>304042</c:v>
                </c:pt>
                <c:pt idx="3">
                  <c:v>52859</c:v>
                </c:pt>
                <c:pt idx="4">
                  <c:v>309764</c:v>
                </c:pt>
                <c:pt idx="5">
                  <c:v>483567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66793</c:v>
                </c:pt>
                <c:pt idx="1">
                  <c:v>139393</c:v>
                </c:pt>
                <c:pt idx="2">
                  <c:v>185220</c:v>
                </c:pt>
                <c:pt idx="3">
                  <c:v>33089</c:v>
                </c:pt>
                <c:pt idx="4">
                  <c:v>104473</c:v>
                </c:pt>
                <c:pt idx="5">
                  <c:v>253800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0.65723273667788817</c:v>
                </c:pt>
                <c:pt idx="1">
                  <c:v>0.6349085785077645</c:v>
                </c:pt>
                <c:pt idx="2">
                  <c:v>0.62142982696387616</c:v>
                </c:pt>
                <c:pt idx="3">
                  <c:v>0.61501140224321682</c:v>
                </c:pt>
                <c:pt idx="4">
                  <c:v>0.74779413717268139</c:v>
                </c:pt>
                <c:pt idx="5">
                  <c:v>0.65580233452270031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728720"/>
        <c:axId val="169807824"/>
        <c:axId val="0"/>
      </c:bar3DChart>
      <c:catAx>
        <c:axId val="16872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807824"/>
        <c:crosses val="autoZero"/>
        <c:auto val="1"/>
        <c:lblAlgn val="ctr"/>
        <c:lblOffset val="100"/>
        <c:noMultiLvlLbl val="0"/>
      </c:catAx>
      <c:valAx>
        <c:axId val="1698078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872872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53.8</c:v>
                </c:pt>
                <c:pt idx="1">
                  <c:v>55.2</c:v>
                </c:pt>
                <c:pt idx="2">
                  <c:v>58.8</c:v>
                </c:pt>
                <c:pt idx="3">
                  <c:v>60</c:v>
                </c:pt>
                <c:pt idx="4">
                  <c:v>59.2</c:v>
                </c:pt>
                <c:pt idx="5">
                  <c:v>60.6</c:v>
                </c:pt>
                <c:pt idx="6">
                  <c:v>69.900000000000006</c:v>
                </c:pt>
                <c:pt idx="7">
                  <c:v>63.1</c:v>
                </c:pt>
                <c:pt idx="8">
                  <c:v>59.9</c:v>
                </c:pt>
                <c:pt idx="9">
                  <c:v>60.7</c:v>
                </c:pt>
                <c:pt idx="10">
                  <c:v>62.6</c:v>
                </c:pt>
                <c:pt idx="11">
                  <c:v>65.2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35744"/>
        <c:axId val="241636136"/>
      </c:lineChart>
      <c:catAx>
        <c:axId val="241635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636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63613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6357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15.9</c:v>
                </c:pt>
                <c:pt idx="1">
                  <c:v>16.100000000000001</c:v>
                </c:pt>
                <c:pt idx="2">
                  <c:v>19.7</c:v>
                </c:pt>
                <c:pt idx="3">
                  <c:v>17.5</c:v>
                </c:pt>
                <c:pt idx="4">
                  <c:v>19.100000000000001</c:v>
                </c:pt>
                <c:pt idx="5">
                  <c:v>17.3</c:v>
                </c:pt>
                <c:pt idx="6">
                  <c:v>17.3</c:v>
                </c:pt>
                <c:pt idx="7">
                  <c:v>15.6</c:v>
                </c:pt>
                <c:pt idx="8">
                  <c:v>17.7</c:v>
                </c:pt>
                <c:pt idx="9">
                  <c:v>15.5</c:v>
                </c:pt>
                <c:pt idx="10">
                  <c:v>18.399999999999999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5.8077273628329769E-4"/>
                  <c:y val="1.2441314553990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36920"/>
        <c:axId val="241637312"/>
      </c:lineChart>
      <c:catAx>
        <c:axId val="241636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63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637312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63692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31.9</c:v>
                </c:pt>
                <c:pt idx="2">
                  <c:v>33.200000000000003</c:v>
                </c:pt>
                <c:pt idx="3">
                  <c:v>31.3</c:v>
                </c:pt>
                <c:pt idx="4">
                  <c:v>31.7</c:v>
                </c:pt>
                <c:pt idx="5">
                  <c:v>30.8</c:v>
                </c:pt>
                <c:pt idx="6">
                  <c:v>29.2</c:v>
                </c:pt>
                <c:pt idx="7">
                  <c:v>29.1</c:v>
                </c:pt>
                <c:pt idx="8">
                  <c:v>30.5</c:v>
                </c:pt>
                <c:pt idx="9">
                  <c:v>29.2</c:v>
                </c:pt>
                <c:pt idx="10">
                  <c:v>29.6</c:v>
                </c:pt>
                <c:pt idx="11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521002535233558E-3"/>
                  <c:y val="1.261904761904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616680"/>
        <c:axId val="242617072"/>
      </c:lineChart>
      <c:catAx>
        <c:axId val="242616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61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61707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61668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50.1</c:v>
                </c:pt>
                <c:pt idx="1">
                  <c:v>50.2</c:v>
                </c:pt>
                <c:pt idx="2">
                  <c:v>58.3</c:v>
                </c:pt>
                <c:pt idx="3">
                  <c:v>57.1</c:v>
                </c:pt>
                <c:pt idx="4">
                  <c:v>59.9</c:v>
                </c:pt>
                <c:pt idx="5">
                  <c:v>56.7</c:v>
                </c:pt>
                <c:pt idx="6">
                  <c:v>60.5</c:v>
                </c:pt>
                <c:pt idx="7">
                  <c:v>53.5</c:v>
                </c:pt>
                <c:pt idx="8">
                  <c:v>56.9</c:v>
                </c:pt>
                <c:pt idx="9">
                  <c:v>54</c:v>
                </c:pt>
                <c:pt idx="10">
                  <c:v>62</c:v>
                </c:pt>
                <c:pt idx="11">
                  <c:v>58.8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5860566448801744E-3"/>
                  <c:y val="5.412311265969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617856"/>
        <c:axId val="242618248"/>
      </c:lineChart>
      <c:catAx>
        <c:axId val="242617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618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61824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6178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28.8</c:v>
                </c:pt>
                <c:pt idx="3">
                  <c:v>38.200000000000003</c:v>
                </c:pt>
                <c:pt idx="4">
                  <c:v>36.5</c:v>
                </c:pt>
                <c:pt idx="5">
                  <c:v>48.1</c:v>
                </c:pt>
                <c:pt idx="6">
                  <c:v>49.2</c:v>
                </c:pt>
                <c:pt idx="7">
                  <c:v>34.9</c:v>
                </c:pt>
                <c:pt idx="8">
                  <c:v>34.299999999999997</c:v>
                </c:pt>
                <c:pt idx="9">
                  <c:v>43.3</c:v>
                </c:pt>
                <c:pt idx="10">
                  <c:v>40.700000000000003</c:v>
                </c:pt>
                <c:pt idx="11">
                  <c:v>40.1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2.652582159624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619032"/>
        <c:axId val="242619424"/>
      </c:lineChart>
      <c:catAx>
        <c:axId val="242619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61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619424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6190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35.4</c:v>
                </c:pt>
                <c:pt idx="1">
                  <c:v>33.9</c:v>
                </c:pt>
                <c:pt idx="2">
                  <c:v>29.4</c:v>
                </c:pt>
                <c:pt idx="3">
                  <c:v>30.9</c:v>
                </c:pt>
                <c:pt idx="4">
                  <c:v>30.9</c:v>
                </c:pt>
                <c:pt idx="5">
                  <c:v>31.3</c:v>
                </c:pt>
                <c:pt idx="6">
                  <c:v>29.7</c:v>
                </c:pt>
                <c:pt idx="7">
                  <c:v>26.4</c:v>
                </c:pt>
                <c:pt idx="8">
                  <c:v>24.2</c:v>
                </c:pt>
                <c:pt idx="9">
                  <c:v>25.5</c:v>
                </c:pt>
                <c:pt idx="10">
                  <c:v>28.1</c:v>
                </c:pt>
                <c:pt idx="11">
                  <c:v>30.2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142008"/>
        <c:axId val="242142400"/>
      </c:lineChart>
      <c:catAx>
        <c:axId val="242142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14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142400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14200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76.5</c:v>
                </c:pt>
                <c:pt idx="1">
                  <c:v>87.9</c:v>
                </c:pt>
                <c:pt idx="2">
                  <c:v>98.2</c:v>
                </c:pt>
                <c:pt idx="3">
                  <c:v>124.2</c:v>
                </c:pt>
                <c:pt idx="4">
                  <c:v>118.2</c:v>
                </c:pt>
                <c:pt idx="5">
                  <c:v>153.80000000000001</c:v>
                </c:pt>
                <c:pt idx="6">
                  <c:v>163.9</c:v>
                </c:pt>
                <c:pt idx="7">
                  <c:v>130.4</c:v>
                </c:pt>
                <c:pt idx="8">
                  <c:v>139.9</c:v>
                </c:pt>
                <c:pt idx="9">
                  <c:v>171.2</c:v>
                </c:pt>
                <c:pt idx="10">
                  <c:v>146.9</c:v>
                </c:pt>
                <c:pt idx="11">
                  <c:v>135.30000000000001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143184"/>
        <c:axId val="242143576"/>
      </c:lineChart>
      <c:catAx>
        <c:axId val="24214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143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143576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14318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ヘッダーあり'!$A$25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ヘッダーあり'!$B$25:$M$25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69.3</c:v>
                </c:pt>
                <c:pt idx="2">
                  <c:v>98.8</c:v>
                </c:pt>
                <c:pt idx="3">
                  <c:v>94.4</c:v>
                </c:pt>
                <c:pt idx="4">
                  <c:v>89.2</c:v>
                </c:pt>
                <c:pt idx="5">
                  <c:v>94.1</c:v>
                </c:pt>
                <c:pt idx="6">
                  <c:v>98.9</c:v>
                </c:pt>
                <c:pt idx="7">
                  <c:v>96.3</c:v>
                </c:pt>
                <c:pt idx="8">
                  <c:v>88.7</c:v>
                </c:pt>
                <c:pt idx="9">
                  <c:v>91.6</c:v>
                </c:pt>
                <c:pt idx="10">
                  <c:v>81.8</c:v>
                </c:pt>
                <c:pt idx="11">
                  <c:v>76.099999999999994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ヘッダーあり'!$A$26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ヘッダーあり'!$B$26:$M$26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ヘッダーあり'!$A$27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ヘッダーあり'!$B$27:$M$27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ヘッダーあり'!$A$28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ヘッダーあり'!$B$28:$M$28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ヘッダーあり'!$A$29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ヘッダーあり'!$B$29:$M$29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144360"/>
        <c:axId val="242144752"/>
      </c:lineChart>
      <c:catAx>
        <c:axId val="242144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14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144752"/>
        <c:scaling>
          <c:orientation val="minMax"/>
          <c:max val="13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1443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ヘッダーあり'!$A$54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77.400000000000006</c:v>
                </c:pt>
                <c:pt idx="2">
                  <c:v>87.1</c:v>
                </c:pt>
                <c:pt idx="3">
                  <c:v>87.4</c:v>
                </c:pt>
                <c:pt idx="4">
                  <c:v>96.7</c:v>
                </c:pt>
                <c:pt idx="5">
                  <c:v>90.8</c:v>
                </c:pt>
                <c:pt idx="6">
                  <c:v>85.8</c:v>
                </c:pt>
                <c:pt idx="7">
                  <c:v>84.9</c:v>
                </c:pt>
                <c:pt idx="8">
                  <c:v>87</c:v>
                </c:pt>
                <c:pt idx="9">
                  <c:v>81.599999999999994</c:v>
                </c:pt>
                <c:pt idx="10">
                  <c:v>83.3</c:v>
                </c:pt>
                <c:pt idx="11">
                  <c:v>73.3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ヘッダーあり'!$A$55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ヘッダーあり'!$B$55:$M$55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ヘッダーあり'!$A$56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ヘッダーあり'!$B$56:$M$56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ヘッダーあり'!$A$57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ヘッダーあり'!$B$57:$M$57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ヘッダーあり'!$A$58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0779902512186051E-3"/>
                  <c:y val="1.2354312354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ヘッダーあり'!$B$58:$M$58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145536"/>
        <c:axId val="243265520"/>
      </c:lineChart>
      <c:catAx>
        <c:axId val="24214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6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65520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1455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ヘッダーあり'!$A$84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ヘッダーあり'!$A$85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ヘッダーあり'!$A$86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ヘッダーあり'!$A$87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ヘッダーあり'!$A$88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142925316153664E-2"/>
                  <c:y val="-6.0544217687074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66304"/>
        <c:axId val="243266696"/>
      </c:lineChart>
      <c:catAx>
        <c:axId val="24326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66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6669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663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57.2</c:v>
                </c:pt>
                <c:pt idx="1">
                  <c:v>59</c:v>
                </c:pt>
                <c:pt idx="2" formatCode="0.0_ ">
                  <c:v>69.599999999999994</c:v>
                </c:pt>
                <c:pt idx="3">
                  <c:v>69.5</c:v>
                </c:pt>
                <c:pt idx="4">
                  <c:v>66.599999999999994</c:v>
                </c:pt>
                <c:pt idx="5">
                  <c:v>66.900000000000006</c:v>
                </c:pt>
                <c:pt idx="6">
                  <c:v>70.3</c:v>
                </c:pt>
                <c:pt idx="7">
                  <c:v>63.3</c:v>
                </c:pt>
                <c:pt idx="8">
                  <c:v>64.7</c:v>
                </c:pt>
                <c:pt idx="9">
                  <c:v>64.099999999999994</c:v>
                </c:pt>
                <c:pt idx="10">
                  <c:v>65.400000000000006</c:v>
                </c:pt>
                <c:pt idx="11" formatCode="0.0_ ">
                  <c:v>64.2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66672"/>
        <c:axId val="169333648"/>
      </c:lineChart>
      <c:catAx>
        <c:axId val="17046667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69333648"/>
        <c:crosses val="autoZero"/>
        <c:auto val="1"/>
        <c:lblAlgn val="ctr"/>
        <c:lblOffset val="100"/>
        <c:tickLblSkip val="1"/>
        <c:noMultiLvlLbl val="0"/>
      </c:catAx>
      <c:valAx>
        <c:axId val="169333648"/>
        <c:scaling>
          <c:orientation val="minMax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70466672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6.3</c:v>
                </c:pt>
                <c:pt idx="1">
                  <c:v>6.9</c:v>
                </c:pt>
                <c:pt idx="2">
                  <c:v>9.9</c:v>
                </c:pt>
                <c:pt idx="3">
                  <c:v>9.4</c:v>
                </c:pt>
                <c:pt idx="4">
                  <c:v>8.9</c:v>
                </c:pt>
                <c:pt idx="5">
                  <c:v>9.4</c:v>
                </c:pt>
                <c:pt idx="6">
                  <c:v>9.6999999999999993</c:v>
                </c:pt>
                <c:pt idx="7">
                  <c:v>9.6</c:v>
                </c:pt>
                <c:pt idx="8">
                  <c:v>8.9</c:v>
                </c:pt>
                <c:pt idx="9">
                  <c:v>9.1999999999999993</c:v>
                </c:pt>
                <c:pt idx="10">
                  <c:v>8.1999999999999993</c:v>
                </c:pt>
                <c:pt idx="11">
                  <c:v>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11.9</c:v>
                </c:pt>
                <c:pt idx="2">
                  <c:v>11.6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67480"/>
        <c:axId val="243267872"/>
      </c:lineChart>
      <c:catAx>
        <c:axId val="243267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6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67872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6748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9.6999999999999993</c:v>
                </c:pt>
                <c:pt idx="5">
                  <c:v>9.1</c:v>
                </c:pt>
                <c:pt idx="6">
                  <c:v>8.6</c:v>
                </c:pt>
                <c:pt idx="7">
                  <c:v>8.5</c:v>
                </c:pt>
                <c:pt idx="8">
                  <c:v>8.6999999999999993</c:v>
                </c:pt>
                <c:pt idx="9">
                  <c:v>8.1999999999999993</c:v>
                </c:pt>
                <c:pt idx="10">
                  <c:v>8.3000000000000007</c:v>
                </c:pt>
                <c:pt idx="11">
                  <c:v>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68656"/>
        <c:axId val="243269048"/>
      </c:lineChart>
      <c:catAx>
        <c:axId val="24326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69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6904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686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52648"/>
        <c:axId val="243553040"/>
      </c:lineChart>
      <c:catAx>
        <c:axId val="24355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5304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26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13.7</c:v>
                </c:pt>
                <c:pt idx="1">
                  <c:v>13.6</c:v>
                </c:pt>
                <c:pt idx="2">
                  <c:v>16.899999999999999</c:v>
                </c:pt>
                <c:pt idx="3">
                  <c:v>18.2</c:v>
                </c:pt>
                <c:pt idx="4">
                  <c:v>14.5</c:v>
                </c:pt>
                <c:pt idx="5">
                  <c:v>13.8</c:v>
                </c:pt>
                <c:pt idx="6">
                  <c:v>15.1</c:v>
                </c:pt>
                <c:pt idx="7">
                  <c:v>13.4</c:v>
                </c:pt>
                <c:pt idx="8">
                  <c:v>14.2</c:v>
                </c:pt>
                <c:pt idx="9">
                  <c:v>15.2</c:v>
                </c:pt>
                <c:pt idx="10">
                  <c:v>15.5</c:v>
                </c:pt>
                <c:pt idx="11">
                  <c:v>15.2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53824"/>
        <c:axId val="243554216"/>
      </c:lineChart>
      <c:catAx>
        <c:axId val="24355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4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54216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38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26.5</c:v>
                </c:pt>
                <c:pt idx="1">
                  <c:v>26.7</c:v>
                </c:pt>
                <c:pt idx="2">
                  <c:v>26.9</c:v>
                </c:pt>
                <c:pt idx="3">
                  <c:v>24</c:v>
                </c:pt>
                <c:pt idx="4">
                  <c:v>24.5</c:v>
                </c:pt>
                <c:pt idx="5">
                  <c:v>21.9</c:v>
                </c:pt>
                <c:pt idx="6">
                  <c:v>20.7</c:v>
                </c:pt>
                <c:pt idx="7">
                  <c:v>20.9</c:v>
                </c:pt>
                <c:pt idx="8">
                  <c:v>21</c:v>
                </c:pt>
                <c:pt idx="9">
                  <c:v>22.1</c:v>
                </c:pt>
                <c:pt idx="10">
                  <c:v>22.3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55000"/>
        <c:axId val="243555392"/>
      </c:lineChart>
      <c:catAx>
        <c:axId val="243555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55392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50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50.9</c:v>
                </c:pt>
                <c:pt idx="1">
                  <c:v>50.5</c:v>
                </c:pt>
                <c:pt idx="2">
                  <c:v>62.4</c:v>
                </c:pt>
                <c:pt idx="3">
                  <c:v>77.400000000000006</c:v>
                </c:pt>
                <c:pt idx="4">
                  <c:v>58.5</c:v>
                </c:pt>
                <c:pt idx="5">
                  <c:v>65</c:v>
                </c:pt>
                <c:pt idx="6">
                  <c:v>73.5</c:v>
                </c:pt>
                <c:pt idx="7">
                  <c:v>64.2</c:v>
                </c:pt>
                <c:pt idx="8">
                  <c:v>67.400000000000006</c:v>
                </c:pt>
                <c:pt idx="9">
                  <c:v>68</c:v>
                </c:pt>
                <c:pt idx="10">
                  <c:v>69.400000000000006</c:v>
                </c:pt>
                <c:pt idx="11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44944"/>
        <c:axId val="242845336"/>
      </c:lineChart>
      <c:catAx>
        <c:axId val="242844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845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84533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8449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101.1</c:v>
                </c:pt>
                <c:pt idx="1">
                  <c:v>101.4</c:v>
                </c:pt>
                <c:pt idx="2">
                  <c:v>103.6</c:v>
                </c:pt>
                <c:pt idx="3">
                  <c:v>97.9</c:v>
                </c:pt>
                <c:pt idx="4">
                  <c:v>99.7</c:v>
                </c:pt>
                <c:pt idx="5">
                  <c:v>96.5</c:v>
                </c:pt>
                <c:pt idx="6">
                  <c:v>92.1</c:v>
                </c:pt>
                <c:pt idx="7">
                  <c:v>92.1</c:v>
                </c:pt>
                <c:pt idx="8">
                  <c:v>93.6</c:v>
                </c:pt>
                <c:pt idx="9">
                  <c:v>91.7</c:v>
                </c:pt>
                <c:pt idx="10">
                  <c:v>91.5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07984"/>
        <c:axId val="170508368"/>
      </c:lineChart>
      <c:catAx>
        <c:axId val="1705079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70508368"/>
        <c:crosses val="autoZero"/>
        <c:auto val="1"/>
        <c:lblAlgn val="ctr"/>
        <c:lblOffset val="100"/>
        <c:noMultiLvlLbl val="0"/>
      </c:catAx>
      <c:valAx>
        <c:axId val="170508368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50798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58</c:v>
                </c:pt>
                <c:pt idx="2">
                  <c:v>66.8</c:v>
                </c:pt>
                <c:pt idx="3">
                  <c:v>71.8</c:v>
                </c:pt>
                <c:pt idx="4">
                  <c:v>66.5</c:v>
                </c:pt>
                <c:pt idx="5">
                  <c:v>69.8</c:v>
                </c:pt>
                <c:pt idx="6">
                  <c:v>76.900000000000006</c:v>
                </c:pt>
                <c:pt idx="7">
                  <c:v>68.7</c:v>
                </c:pt>
                <c:pt idx="8">
                  <c:v>68.900000000000006</c:v>
                </c:pt>
                <c:pt idx="9">
                  <c:v>70.3</c:v>
                </c:pt>
                <c:pt idx="10">
                  <c:v>71.5</c:v>
                </c:pt>
                <c:pt idx="11">
                  <c:v>72.900000000000006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73528"/>
        <c:axId val="170473920"/>
      </c:lineChart>
      <c:catAx>
        <c:axId val="1704735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70473920"/>
        <c:crosses val="autoZero"/>
        <c:auto val="1"/>
        <c:lblAlgn val="ctr"/>
        <c:lblOffset val="100"/>
        <c:noMultiLvlLbl val="0"/>
      </c:catAx>
      <c:valAx>
        <c:axId val="17047392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7047352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39670793714953E-3"/>
                  <c:y val="1.1543784299689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475309528621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69835396857542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84917698428673E-3"/>
                  <c:y val="-2.27244321785420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569835396857476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494564433701833E-2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115632</c:v>
                </c:pt>
                <c:pt idx="1">
                  <c:v>101758</c:v>
                </c:pt>
                <c:pt idx="2">
                  <c:v>63062</c:v>
                </c:pt>
                <c:pt idx="3">
                  <c:v>62132</c:v>
                </c:pt>
                <c:pt idx="4">
                  <c:v>48466</c:v>
                </c:pt>
                <c:pt idx="5">
                  <c:v>48080</c:v>
                </c:pt>
                <c:pt idx="6">
                  <c:v>42605</c:v>
                </c:pt>
                <c:pt idx="7">
                  <c:v>33150</c:v>
                </c:pt>
                <c:pt idx="8">
                  <c:v>29856</c:v>
                </c:pt>
                <c:pt idx="9">
                  <c:v>28543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709365645871766E-2"/>
                  <c:y val="1.1544011544011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54753095286215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84917698428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92458849214369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9245884921435609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109648</c:v>
                </c:pt>
                <c:pt idx="1">
                  <c:v>89329</c:v>
                </c:pt>
                <c:pt idx="2">
                  <c:v>56548</c:v>
                </c:pt>
                <c:pt idx="3">
                  <c:v>58658</c:v>
                </c:pt>
                <c:pt idx="4">
                  <c:v>29545</c:v>
                </c:pt>
                <c:pt idx="5">
                  <c:v>53058</c:v>
                </c:pt>
                <c:pt idx="6">
                  <c:v>50057</c:v>
                </c:pt>
                <c:pt idx="7">
                  <c:v>28034</c:v>
                </c:pt>
                <c:pt idx="8">
                  <c:v>24373</c:v>
                </c:pt>
                <c:pt idx="9">
                  <c:v>30713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70473136"/>
        <c:axId val="170472744"/>
      </c:barChart>
      <c:catAx>
        <c:axId val="17047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472744"/>
        <c:crosses val="autoZero"/>
        <c:auto val="1"/>
        <c:lblAlgn val="ctr"/>
        <c:lblOffset val="100"/>
        <c:noMultiLvlLbl val="0"/>
      </c:catAx>
      <c:valAx>
        <c:axId val="1704727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04731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29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29939140815415932"/>
          <c:y val="7.33944954128441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1528158950079E-2"/>
          <c:y val="0.21397312721230949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775225567392312"/>
                  <c:y val="0.17315375051802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00503454157706"/>
                  <c:y val="-0.108013195598256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90768488620773E-3"/>
                  <c:y val="-6.566953213417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249701556792005"/>
                  <c:y val="-0.13155963302752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4386193505839563E-2"/>
                  <c:y val="-4.70035396951527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315770261028067"/>
                  <c:y val="-7.08167786366153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6054229325661653E-2"/>
                  <c:y val="-2.2079751498952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2.3951783283017076E-2"/>
                  <c:y val="-4.33997929157943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8244963874571199"/>
                  <c:y val="0.14676418888007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その他の機械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115632</c:v>
                </c:pt>
                <c:pt idx="1">
                  <c:v>101758</c:v>
                </c:pt>
                <c:pt idx="2">
                  <c:v>63062</c:v>
                </c:pt>
                <c:pt idx="3">
                  <c:v>62132</c:v>
                </c:pt>
                <c:pt idx="4">
                  <c:v>48466</c:v>
                </c:pt>
                <c:pt idx="5">
                  <c:v>48080</c:v>
                </c:pt>
                <c:pt idx="6">
                  <c:v>42605</c:v>
                </c:pt>
                <c:pt idx="7">
                  <c:v>33150</c:v>
                </c:pt>
                <c:pt idx="8">
                  <c:v>29856</c:v>
                </c:pt>
                <c:pt idx="9">
                  <c:v>28543</c:v>
                </c:pt>
                <c:pt idx="10">
                  <c:v>164439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その他の機械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その他の機械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115632</c:v>
                </c:pt>
                <c:pt idx="1">
                  <c:v>101758</c:v>
                </c:pt>
                <c:pt idx="2">
                  <c:v>63062</c:v>
                </c:pt>
                <c:pt idx="3">
                  <c:v>62132</c:v>
                </c:pt>
                <c:pt idx="4">
                  <c:v>48466</c:v>
                </c:pt>
                <c:pt idx="5">
                  <c:v>48080</c:v>
                </c:pt>
                <c:pt idx="6">
                  <c:v>42605</c:v>
                </c:pt>
                <c:pt idx="7">
                  <c:v>33150</c:v>
                </c:pt>
                <c:pt idx="8">
                  <c:v>29856</c:v>
                </c:pt>
                <c:pt idx="9">
                  <c:v>28543</c:v>
                </c:pt>
                <c:pt idx="10">
                  <c:v>164439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28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2141437837511690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090600765584415"/>
                  <c:y val="-5.5102181192868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0073186695491775E-2"/>
                  <c:y val="-0.112444323769873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9283471178193405E-2"/>
                  <c:y val="-3.53025009804810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10985937840891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2662422235004001"/>
                  <c:y val="-0.145184541587473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4774258381430222E-2"/>
                  <c:y val="-8.4026427731016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21231969429514003"/>
                  <c:y val="-6.0643316137206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その他の機械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109648</c:v>
                </c:pt>
                <c:pt idx="1">
                  <c:v>89329</c:v>
                </c:pt>
                <c:pt idx="2">
                  <c:v>56548</c:v>
                </c:pt>
                <c:pt idx="3">
                  <c:v>58658</c:v>
                </c:pt>
                <c:pt idx="4">
                  <c:v>29545</c:v>
                </c:pt>
                <c:pt idx="5">
                  <c:v>53058</c:v>
                </c:pt>
                <c:pt idx="6">
                  <c:v>50057</c:v>
                </c:pt>
                <c:pt idx="7">
                  <c:v>28034</c:v>
                </c:pt>
                <c:pt idx="8">
                  <c:v>24373</c:v>
                </c:pt>
                <c:pt idx="9">
                  <c:v>30713</c:v>
                </c:pt>
                <c:pt idx="10" formatCode="#,##0_);[Red]\(#,##0\)">
                  <c:v>141978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1,052,049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1,114,205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1409700</xdr:colOff>
      <xdr:row>51</xdr:row>
      <xdr:rowOff>161925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0.27586</cdr:y>
    </cdr:from>
    <cdr:to>
      <cdr:x>0.99877</cdr:x>
      <cdr:y>0.78276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895" y="762001"/>
          <a:ext cx="563830" cy="140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0.91965</cdr:x>
      <cdr:y>0.30303</cdr:y>
    </cdr:from>
    <cdr:to>
      <cdr:x>0.98764</cdr:x>
      <cdr:y>0.81061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6570" y="762000"/>
          <a:ext cx="523912" cy="1276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0.4056</cdr:y>
    </cdr:from>
    <cdr:to>
      <cdr:x>0.99631</cdr:x>
      <cdr:y>0.7774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1128091"/>
          <a:ext cx="585538" cy="1034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0.92131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5"/>
          <a:ext cx="800210" cy="1581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0.89713</cdr:x>
      <cdr:y>0.25725</cdr:y>
    </cdr:from>
    <cdr:to>
      <cdr:x>0.98959</cdr:x>
      <cdr:y>0.86594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7" y="676275"/>
          <a:ext cx="676363" cy="1600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0.18573</cdr:y>
    </cdr:from>
    <cdr:to>
      <cdr:x>0.99086</cdr:x>
      <cdr:y>0.61716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9" y="521878"/>
          <a:ext cx="733475" cy="1212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70</xdr:row>
      <xdr:rowOff>104776</xdr:rowOff>
    </xdr:from>
    <xdr:to>
      <xdr:col>1</xdr:col>
      <xdr:colOff>114300</xdr:colOff>
      <xdr:row>71</xdr:row>
      <xdr:rowOff>114301</xdr:rowOff>
    </xdr:to>
    <xdr:sp macro="" textlink="">
      <xdr:nvSpPr>
        <xdr:cNvPr id="5" name="角丸四角形 4"/>
        <xdr:cNvSpPr/>
      </xdr:nvSpPr>
      <xdr:spPr bwMode="auto">
        <a:xfrm>
          <a:off x="200025" y="8724901"/>
          <a:ext cx="495300" cy="1333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266700</xdr:colOff>
      <xdr:row>36</xdr:row>
      <xdr:rowOff>47625</xdr:rowOff>
    </xdr:from>
    <xdr:to>
      <xdr:col>1</xdr:col>
      <xdr:colOff>200025</xdr:colOff>
      <xdr:row>37</xdr:row>
      <xdr:rowOff>66675</xdr:rowOff>
    </xdr:to>
    <xdr:sp macro="" textlink="">
      <xdr:nvSpPr>
        <xdr:cNvPr id="6" name="角丸四角形 5"/>
        <xdr:cNvSpPr/>
      </xdr:nvSpPr>
      <xdr:spPr bwMode="auto">
        <a:xfrm>
          <a:off x="266700" y="4476750"/>
          <a:ext cx="514350" cy="142875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104775</xdr:colOff>
      <xdr:row>10</xdr:row>
      <xdr:rowOff>1</xdr:rowOff>
    </xdr:from>
    <xdr:to>
      <xdr:col>1</xdr:col>
      <xdr:colOff>57150</xdr:colOff>
      <xdr:row>11</xdr:row>
      <xdr:rowOff>38100</xdr:rowOff>
    </xdr:to>
    <xdr:sp macro="" textlink="">
      <xdr:nvSpPr>
        <xdr:cNvPr id="7" name="角丸四角形 6"/>
        <xdr:cNvSpPr/>
      </xdr:nvSpPr>
      <xdr:spPr bwMode="auto">
        <a:xfrm>
          <a:off x="104775" y="1238251"/>
          <a:ext cx="533400" cy="161924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0.31338</cdr:y>
    </cdr:from>
    <cdr:to>
      <cdr:x>1</cdr:x>
      <cdr:y>0.62324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916" y="847736"/>
          <a:ext cx="679808" cy="838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0.89514</cdr:x>
      <cdr:y>0.325</cdr:y>
    </cdr:from>
    <cdr:to>
      <cdr:x>0.9882</cdr:x>
      <cdr:y>0.78929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5529" y="866779"/>
          <a:ext cx="676321" cy="1238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0.89542</cdr:x>
      <cdr:y>0.28222</cdr:y>
    </cdr:from>
    <cdr:to>
      <cdr:x>0.983</cdr:x>
      <cdr:y>0.65853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569" y="771504"/>
          <a:ext cx="638163" cy="1028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257175</xdr:colOff>
      <xdr:row>13</xdr:row>
      <xdr:rowOff>114300</xdr:rowOff>
    </xdr:from>
    <xdr:to>
      <xdr:col>1</xdr:col>
      <xdr:colOff>123825</xdr:colOff>
      <xdr:row>15</xdr:row>
      <xdr:rowOff>38100</xdr:rowOff>
    </xdr:to>
    <xdr:sp macro="" textlink="">
      <xdr:nvSpPr>
        <xdr:cNvPr id="5" name="角丸四角形 4"/>
        <xdr:cNvSpPr/>
      </xdr:nvSpPr>
      <xdr:spPr bwMode="auto">
        <a:xfrm>
          <a:off x="257175" y="1724025"/>
          <a:ext cx="447675" cy="1714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257175</xdr:colOff>
      <xdr:row>36</xdr:row>
      <xdr:rowOff>57150</xdr:rowOff>
    </xdr:from>
    <xdr:to>
      <xdr:col>1</xdr:col>
      <xdr:colOff>123825</xdr:colOff>
      <xdr:row>37</xdr:row>
      <xdr:rowOff>104775</xdr:rowOff>
    </xdr:to>
    <xdr:sp macro="" textlink="">
      <xdr:nvSpPr>
        <xdr:cNvPr id="11" name="角丸四角形 10"/>
        <xdr:cNvSpPr/>
      </xdr:nvSpPr>
      <xdr:spPr bwMode="auto">
        <a:xfrm>
          <a:off x="257175" y="4486275"/>
          <a:ext cx="447675" cy="17145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257175</xdr:colOff>
      <xdr:row>74</xdr:row>
      <xdr:rowOff>19050</xdr:rowOff>
    </xdr:from>
    <xdr:to>
      <xdr:col>1</xdr:col>
      <xdr:colOff>180975</xdr:colOff>
      <xdr:row>75</xdr:row>
      <xdr:rowOff>47625</xdr:rowOff>
    </xdr:to>
    <xdr:sp macro="" textlink="">
      <xdr:nvSpPr>
        <xdr:cNvPr id="12" name="角丸四角形 11"/>
        <xdr:cNvSpPr/>
      </xdr:nvSpPr>
      <xdr:spPr bwMode="auto">
        <a:xfrm>
          <a:off x="257175" y="9210675"/>
          <a:ext cx="504825" cy="152400"/>
        </a:xfrm>
        <a:prstGeom prst="roundRect">
          <a:avLst/>
        </a:prstGeom>
        <a:solidFill>
          <a:srgbClr val="FC08F0">
            <a:alpha val="13000"/>
          </a:srgbClr>
        </a:solidFill>
        <a:ln w="317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0.89411</cdr:x>
      <cdr:y>0.17857</cdr:y>
    </cdr:from>
    <cdr:to>
      <cdr:x>0.9817</cdr:x>
      <cdr:y>0.75714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76" y="476250"/>
          <a:ext cx="638236" cy="154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0.89533</cdr:x>
      <cdr:y>0.31803</cdr:y>
    </cdr:from>
    <cdr:to>
      <cdr:x>0.99089</cdr:x>
      <cdr:y>0.81105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9512" y="869393"/>
          <a:ext cx="699040" cy="1347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0.89883</cdr:x>
      <cdr:y>0.27463</cdr:y>
    </cdr:from>
    <cdr:to>
      <cdr:x>0.98889</cdr:x>
      <cdr:y>0.62615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5" y="745518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0.37161</cdr:y>
    </cdr:from>
    <cdr:to>
      <cdr:x>0.99221</cdr:x>
      <cdr:y>0.79371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0" y="1012310"/>
          <a:ext cx="666756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0.88456</cdr:x>
      <cdr:y>0.44656</cdr:y>
    </cdr:from>
    <cdr:to>
      <cdr:x>0.97462</cdr:x>
      <cdr:y>0.79808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32" y="1212254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0.42755</cdr:y>
    </cdr:from>
    <cdr:to>
      <cdr:x>0.99221</cdr:x>
      <cdr:y>0.84965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9" y="1164716"/>
          <a:ext cx="666757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266700</xdr:colOff>
      <xdr:row>71</xdr:row>
      <xdr:rowOff>28575</xdr:rowOff>
    </xdr:from>
    <xdr:to>
      <xdr:col>1</xdr:col>
      <xdr:colOff>219075</xdr:colOff>
      <xdr:row>72</xdr:row>
      <xdr:rowOff>47624</xdr:rowOff>
    </xdr:to>
    <xdr:sp macro="" textlink="">
      <xdr:nvSpPr>
        <xdr:cNvPr id="9" name="角丸四角形 8"/>
        <xdr:cNvSpPr/>
      </xdr:nvSpPr>
      <xdr:spPr bwMode="auto">
        <a:xfrm>
          <a:off x="266700" y="8848725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257175</xdr:colOff>
      <xdr:row>41</xdr:row>
      <xdr:rowOff>19050</xdr:rowOff>
    </xdr:from>
    <xdr:to>
      <xdr:col>1</xdr:col>
      <xdr:colOff>209550</xdr:colOff>
      <xdr:row>42</xdr:row>
      <xdr:rowOff>38099</xdr:rowOff>
    </xdr:to>
    <xdr:sp macro="" textlink="">
      <xdr:nvSpPr>
        <xdr:cNvPr id="10" name="角丸四角形 9"/>
        <xdr:cNvSpPr/>
      </xdr:nvSpPr>
      <xdr:spPr bwMode="auto">
        <a:xfrm>
          <a:off x="257175" y="5133975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0</xdr:col>
      <xdr:colOff>190500</xdr:colOff>
      <xdr:row>13</xdr:row>
      <xdr:rowOff>104775</xdr:rowOff>
    </xdr:from>
    <xdr:to>
      <xdr:col>1</xdr:col>
      <xdr:colOff>142875</xdr:colOff>
      <xdr:row>14</xdr:row>
      <xdr:rowOff>123824</xdr:rowOff>
    </xdr:to>
    <xdr:sp macro="" textlink="">
      <xdr:nvSpPr>
        <xdr:cNvPr id="11" name="角丸四角形 10"/>
        <xdr:cNvSpPr/>
      </xdr:nvSpPr>
      <xdr:spPr bwMode="auto">
        <a:xfrm>
          <a:off x="190500" y="1714500"/>
          <a:ext cx="533400" cy="142874"/>
        </a:xfrm>
        <a:prstGeom prst="roundRect">
          <a:avLst/>
        </a:prstGeom>
        <a:solidFill>
          <a:srgbClr val="FC08F0">
            <a:alpha val="13000"/>
          </a:srgbClr>
        </a:solidFill>
        <a:ln w="3175">
          <a:solidFill>
            <a:srgbClr val="FC08F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平成</a:t>
          </a:r>
          <a:r>
            <a:rPr kumimoji="1" lang="en-US" altLang="ja-JP" sz="800"/>
            <a:t>29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0.51418</cdr:y>
    </cdr:from>
    <cdr:to>
      <cdr:x>0.99088</cdr:x>
      <cdr:y>0.77892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64" y="1439871"/>
          <a:ext cx="619156" cy="741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0.91123</cdr:x>
      <cdr:y>0.49103</cdr:y>
    </cdr:from>
    <cdr:to>
      <cdr:x>0.99478</cdr:x>
      <cdr:y>0.84229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8450" y="1304912"/>
          <a:ext cx="609614" cy="933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38100</xdr:rowOff>
    </xdr:from>
    <xdr:to>
      <xdr:col>14</xdr:col>
      <xdr:colOff>542925</xdr:colOff>
      <xdr:row>82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10</xdr:row>
      <xdr:rowOff>66676</xdr:rowOff>
    </xdr:from>
    <xdr:to>
      <xdr:col>1</xdr:col>
      <xdr:colOff>171450</xdr:colOff>
      <xdr:row>11</xdr:row>
      <xdr:rowOff>104775</xdr:rowOff>
    </xdr:to>
    <xdr:sp macro="" textlink="">
      <xdr:nvSpPr>
        <xdr:cNvPr id="5" name="角丸四角形 4"/>
        <xdr:cNvSpPr/>
      </xdr:nvSpPr>
      <xdr:spPr bwMode="auto">
        <a:xfrm>
          <a:off x="276225" y="1304926"/>
          <a:ext cx="476250" cy="161924"/>
        </a:xfrm>
        <a:prstGeom prst="roundRect">
          <a:avLst/>
        </a:prstGeom>
        <a:solidFill>
          <a:schemeClr val="lt1">
            <a:alpha val="0"/>
          </a:schemeClr>
        </a:solidFill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0</xdr:col>
      <xdr:colOff>257175</xdr:colOff>
      <xdr:row>72</xdr:row>
      <xdr:rowOff>114301</xdr:rowOff>
    </xdr:from>
    <xdr:to>
      <xdr:col>1</xdr:col>
      <xdr:colOff>152400</xdr:colOff>
      <xdr:row>74</xdr:row>
      <xdr:rowOff>28575</xdr:rowOff>
    </xdr:to>
    <xdr:sp macro="" textlink="">
      <xdr:nvSpPr>
        <xdr:cNvPr id="7" name="角丸四角形 6"/>
        <xdr:cNvSpPr/>
      </xdr:nvSpPr>
      <xdr:spPr bwMode="auto">
        <a:xfrm>
          <a:off x="257175" y="9048751"/>
          <a:ext cx="476250" cy="161924"/>
        </a:xfrm>
        <a:prstGeom prst="roundRect">
          <a:avLst/>
        </a:prstGeom>
        <a:solidFill>
          <a:schemeClr val="lt1">
            <a:alpha val="0"/>
          </a:schemeClr>
        </a:solidFill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0</xdr:col>
      <xdr:colOff>285750</xdr:colOff>
      <xdr:row>40</xdr:row>
      <xdr:rowOff>1</xdr:rowOff>
    </xdr:from>
    <xdr:to>
      <xdr:col>1</xdr:col>
      <xdr:colOff>180975</xdr:colOff>
      <xdr:row>41</xdr:row>
      <xdr:rowOff>28575</xdr:rowOff>
    </xdr:to>
    <xdr:sp macro="" textlink="">
      <xdr:nvSpPr>
        <xdr:cNvPr id="8" name="角丸四角形 7"/>
        <xdr:cNvSpPr/>
      </xdr:nvSpPr>
      <xdr:spPr bwMode="auto">
        <a:xfrm>
          <a:off x="285750" y="4953001"/>
          <a:ext cx="476250" cy="152399"/>
        </a:xfrm>
        <a:prstGeom prst="roundRect">
          <a:avLst/>
        </a:prstGeom>
        <a:solidFill>
          <a:schemeClr val="lt1">
            <a:alpha val="0"/>
          </a:schemeClr>
        </a:solidFill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0.86328</cdr:x>
      <cdr:y>0.17106</cdr:y>
    </cdr:from>
    <cdr:to>
      <cdr:x>0.98828</cdr:x>
      <cdr:y>0.57237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5093" y="495329"/>
          <a:ext cx="914400" cy="1162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0.39262</cdr:y>
    </cdr:from>
    <cdr:to>
      <cdr:x>0.99347</cdr:x>
      <cdr:y>0.89597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848" y="1114420"/>
          <a:ext cx="909684" cy="1428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0.88718</cdr:x>
      <cdr:y>0.19048</cdr:y>
    </cdr:from>
    <cdr:to>
      <cdr:x>0.98044</cdr:x>
      <cdr:y>0.76531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81467" y="533408"/>
          <a:ext cx="681327" cy="1609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381001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371475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J22" sqref="J22"/>
    </sheetView>
  </sheetViews>
  <sheetFormatPr defaultRowHeight="17.25"/>
  <cols>
    <col min="1" max="1" width="9.625" style="327" customWidth="1"/>
    <col min="2" max="2" width="7.25" style="378" customWidth="1"/>
    <col min="3" max="3" width="9.625" style="379" customWidth="1"/>
    <col min="4" max="4" width="9" style="327"/>
    <col min="5" max="5" width="20" style="327" bestFit="1" customWidth="1"/>
    <col min="6" max="6" width="18.625" style="327" customWidth="1"/>
    <col min="7" max="7" width="7.75" style="327" customWidth="1"/>
    <col min="8" max="8" width="2.375" style="327" customWidth="1"/>
    <col min="9" max="9" width="7.75" style="327" customWidth="1"/>
    <col min="10" max="256" width="9" style="327"/>
    <col min="257" max="257" width="9.625" style="327" customWidth="1"/>
    <col min="258" max="258" width="7.25" style="327" customWidth="1"/>
    <col min="259" max="259" width="9.625" style="327" customWidth="1"/>
    <col min="260" max="260" width="9" style="327"/>
    <col min="261" max="261" width="20" style="327" bestFit="1" customWidth="1"/>
    <col min="262" max="262" width="18.625" style="327" customWidth="1"/>
    <col min="263" max="263" width="7.75" style="327" customWidth="1"/>
    <col min="264" max="264" width="2.375" style="327" customWidth="1"/>
    <col min="265" max="265" width="7.75" style="327" customWidth="1"/>
    <col min="266" max="512" width="9" style="327"/>
    <col min="513" max="513" width="9.625" style="327" customWidth="1"/>
    <col min="514" max="514" width="7.25" style="327" customWidth="1"/>
    <col min="515" max="515" width="9.625" style="327" customWidth="1"/>
    <col min="516" max="516" width="9" style="327"/>
    <col min="517" max="517" width="20" style="327" bestFit="1" customWidth="1"/>
    <col min="518" max="518" width="18.625" style="327" customWidth="1"/>
    <col min="519" max="519" width="7.75" style="327" customWidth="1"/>
    <col min="520" max="520" width="2.375" style="327" customWidth="1"/>
    <col min="521" max="521" width="7.75" style="327" customWidth="1"/>
    <col min="522" max="768" width="9" style="327"/>
    <col min="769" max="769" width="9.625" style="327" customWidth="1"/>
    <col min="770" max="770" width="7.25" style="327" customWidth="1"/>
    <col min="771" max="771" width="9.625" style="327" customWidth="1"/>
    <col min="772" max="772" width="9" style="327"/>
    <col min="773" max="773" width="20" style="327" bestFit="1" customWidth="1"/>
    <col min="774" max="774" width="18.625" style="327" customWidth="1"/>
    <col min="775" max="775" width="7.75" style="327" customWidth="1"/>
    <col min="776" max="776" width="2.375" style="327" customWidth="1"/>
    <col min="777" max="777" width="7.75" style="327" customWidth="1"/>
    <col min="778" max="1024" width="9" style="327"/>
    <col min="1025" max="1025" width="9.625" style="327" customWidth="1"/>
    <col min="1026" max="1026" width="7.25" style="327" customWidth="1"/>
    <col min="1027" max="1027" width="9.625" style="327" customWidth="1"/>
    <col min="1028" max="1028" width="9" style="327"/>
    <col min="1029" max="1029" width="20" style="327" bestFit="1" customWidth="1"/>
    <col min="1030" max="1030" width="18.625" style="327" customWidth="1"/>
    <col min="1031" max="1031" width="7.75" style="327" customWidth="1"/>
    <col min="1032" max="1032" width="2.375" style="327" customWidth="1"/>
    <col min="1033" max="1033" width="7.75" style="327" customWidth="1"/>
    <col min="1034" max="1280" width="9" style="327"/>
    <col min="1281" max="1281" width="9.625" style="327" customWidth="1"/>
    <col min="1282" max="1282" width="7.25" style="327" customWidth="1"/>
    <col min="1283" max="1283" width="9.625" style="327" customWidth="1"/>
    <col min="1284" max="1284" width="9" style="327"/>
    <col min="1285" max="1285" width="20" style="327" bestFit="1" customWidth="1"/>
    <col min="1286" max="1286" width="18.625" style="327" customWidth="1"/>
    <col min="1287" max="1287" width="7.75" style="327" customWidth="1"/>
    <col min="1288" max="1288" width="2.375" style="327" customWidth="1"/>
    <col min="1289" max="1289" width="7.75" style="327" customWidth="1"/>
    <col min="1290" max="1536" width="9" style="327"/>
    <col min="1537" max="1537" width="9.625" style="327" customWidth="1"/>
    <col min="1538" max="1538" width="7.25" style="327" customWidth="1"/>
    <col min="1539" max="1539" width="9.625" style="327" customWidth="1"/>
    <col min="1540" max="1540" width="9" style="327"/>
    <col min="1541" max="1541" width="20" style="327" bestFit="1" customWidth="1"/>
    <col min="1542" max="1542" width="18.625" style="327" customWidth="1"/>
    <col min="1543" max="1543" width="7.75" style="327" customWidth="1"/>
    <col min="1544" max="1544" width="2.375" style="327" customWidth="1"/>
    <col min="1545" max="1545" width="7.75" style="327" customWidth="1"/>
    <col min="1546" max="1792" width="9" style="327"/>
    <col min="1793" max="1793" width="9.625" style="327" customWidth="1"/>
    <col min="1794" max="1794" width="7.25" style="327" customWidth="1"/>
    <col min="1795" max="1795" width="9.625" style="327" customWidth="1"/>
    <col min="1796" max="1796" width="9" style="327"/>
    <col min="1797" max="1797" width="20" style="327" bestFit="1" customWidth="1"/>
    <col min="1798" max="1798" width="18.625" style="327" customWidth="1"/>
    <col min="1799" max="1799" width="7.75" style="327" customWidth="1"/>
    <col min="1800" max="1800" width="2.375" style="327" customWidth="1"/>
    <col min="1801" max="1801" width="7.75" style="327" customWidth="1"/>
    <col min="1802" max="2048" width="9" style="327"/>
    <col min="2049" max="2049" width="9.625" style="327" customWidth="1"/>
    <col min="2050" max="2050" width="7.25" style="327" customWidth="1"/>
    <col min="2051" max="2051" width="9.625" style="327" customWidth="1"/>
    <col min="2052" max="2052" width="9" style="327"/>
    <col min="2053" max="2053" width="20" style="327" bestFit="1" customWidth="1"/>
    <col min="2054" max="2054" width="18.625" style="327" customWidth="1"/>
    <col min="2055" max="2055" width="7.75" style="327" customWidth="1"/>
    <col min="2056" max="2056" width="2.375" style="327" customWidth="1"/>
    <col min="2057" max="2057" width="7.75" style="327" customWidth="1"/>
    <col min="2058" max="2304" width="9" style="327"/>
    <col min="2305" max="2305" width="9.625" style="327" customWidth="1"/>
    <col min="2306" max="2306" width="7.25" style="327" customWidth="1"/>
    <col min="2307" max="2307" width="9.625" style="327" customWidth="1"/>
    <col min="2308" max="2308" width="9" style="327"/>
    <col min="2309" max="2309" width="20" style="327" bestFit="1" customWidth="1"/>
    <col min="2310" max="2310" width="18.625" style="327" customWidth="1"/>
    <col min="2311" max="2311" width="7.75" style="327" customWidth="1"/>
    <col min="2312" max="2312" width="2.375" style="327" customWidth="1"/>
    <col min="2313" max="2313" width="7.75" style="327" customWidth="1"/>
    <col min="2314" max="2560" width="9" style="327"/>
    <col min="2561" max="2561" width="9.625" style="327" customWidth="1"/>
    <col min="2562" max="2562" width="7.25" style="327" customWidth="1"/>
    <col min="2563" max="2563" width="9.625" style="327" customWidth="1"/>
    <col min="2564" max="2564" width="9" style="327"/>
    <col min="2565" max="2565" width="20" style="327" bestFit="1" customWidth="1"/>
    <col min="2566" max="2566" width="18.625" style="327" customWidth="1"/>
    <col min="2567" max="2567" width="7.75" style="327" customWidth="1"/>
    <col min="2568" max="2568" width="2.375" style="327" customWidth="1"/>
    <col min="2569" max="2569" width="7.75" style="327" customWidth="1"/>
    <col min="2570" max="2816" width="9" style="327"/>
    <col min="2817" max="2817" width="9.625" style="327" customWidth="1"/>
    <col min="2818" max="2818" width="7.25" style="327" customWidth="1"/>
    <col min="2819" max="2819" width="9.625" style="327" customWidth="1"/>
    <col min="2820" max="2820" width="9" style="327"/>
    <col min="2821" max="2821" width="20" style="327" bestFit="1" customWidth="1"/>
    <col min="2822" max="2822" width="18.625" style="327" customWidth="1"/>
    <col min="2823" max="2823" width="7.75" style="327" customWidth="1"/>
    <col min="2824" max="2824" width="2.375" style="327" customWidth="1"/>
    <col min="2825" max="2825" width="7.75" style="327" customWidth="1"/>
    <col min="2826" max="3072" width="9" style="327"/>
    <col min="3073" max="3073" width="9.625" style="327" customWidth="1"/>
    <col min="3074" max="3074" width="7.25" style="327" customWidth="1"/>
    <col min="3075" max="3075" width="9.625" style="327" customWidth="1"/>
    <col min="3076" max="3076" width="9" style="327"/>
    <col min="3077" max="3077" width="20" style="327" bestFit="1" customWidth="1"/>
    <col min="3078" max="3078" width="18.625" style="327" customWidth="1"/>
    <col min="3079" max="3079" width="7.75" style="327" customWidth="1"/>
    <col min="3080" max="3080" width="2.375" style="327" customWidth="1"/>
    <col min="3081" max="3081" width="7.75" style="327" customWidth="1"/>
    <col min="3082" max="3328" width="9" style="327"/>
    <col min="3329" max="3329" width="9.625" style="327" customWidth="1"/>
    <col min="3330" max="3330" width="7.25" style="327" customWidth="1"/>
    <col min="3331" max="3331" width="9.625" style="327" customWidth="1"/>
    <col min="3332" max="3332" width="9" style="327"/>
    <col min="3333" max="3333" width="20" style="327" bestFit="1" customWidth="1"/>
    <col min="3334" max="3334" width="18.625" style="327" customWidth="1"/>
    <col min="3335" max="3335" width="7.75" style="327" customWidth="1"/>
    <col min="3336" max="3336" width="2.375" style="327" customWidth="1"/>
    <col min="3337" max="3337" width="7.75" style="327" customWidth="1"/>
    <col min="3338" max="3584" width="9" style="327"/>
    <col min="3585" max="3585" width="9.625" style="327" customWidth="1"/>
    <col min="3586" max="3586" width="7.25" style="327" customWidth="1"/>
    <col min="3587" max="3587" width="9.625" style="327" customWidth="1"/>
    <col min="3588" max="3588" width="9" style="327"/>
    <col min="3589" max="3589" width="20" style="327" bestFit="1" customWidth="1"/>
    <col min="3590" max="3590" width="18.625" style="327" customWidth="1"/>
    <col min="3591" max="3591" width="7.75" style="327" customWidth="1"/>
    <col min="3592" max="3592" width="2.375" style="327" customWidth="1"/>
    <col min="3593" max="3593" width="7.75" style="327" customWidth="1"/>
    <col min="3594" max="3840" width="9" style="327"/>
    <col min="3841" max="3841" width="9.625" style="327" customWidth="1"/>
    <col min="3842" max="3842" width="7.25" style="327" customWidth="1"/>
    <col min="3843" max="3843" width="9.625" style="327" customWidth="1"/>
    <col min="3844" max="3844" width="9" style="327"/>
    <col min="3845" max="3845" width="20" style="327" bestFit="1" customWidth="1"/>
    <col min="3846" max="3846" width="18.625" style="327" customWidth="1"/>
    <col min="3847" max="3847" width="7.75" style="327" customWidth="1"/>
    <col min="3848" max="3848" width="2.375" style="327" customWidth="1"/>
    <col min="3849" max="3849" width="7.75" style="327" customWidth="1"/>
    <col min="3850" max="4096" width="9" style="327"/>
    <col min="4097" max="4097" width="9.625" style="327" customWidth="1"/>
    <col min="4098" max="4098" width="7.25" style="327" customWidth="1"/>
    <col min="4099" max="4099" width="9.625" style="327" customWidth="1"/>
    <col min="4100" max="4100" width="9" style="327"/>
    <col min="4101" max="4101" width="20" style="327" bestFit="1" customWidth="1"/>
    <col min="4102" max="4102" width="18.625" style="327" customWidth="1"/>
    <col min="4103" max="4103" width="7.75" style="327" customWidth="1"/>
    <col min="4104" max="4104" width="2.375" style="327" customWidth="1"/>
    <col min="4105" max="4105" width="7.75" style="327" customWidth="1"/>
    <col min="4106" max="4352" width="9" style="327"/>
    <col min="4353" max="4353" width="9.625" style="327" customWidth="1"/>
    <col min="4354" max="4354" width="7.25" style="327" customWidth="1"/>
    <col min="4355" max="4355" width="9.625" style="327" customWidth="1"/>
    <col min="4356" max="4356" width="9" style="327"/>
    <col min="4357" max="4357" width="20" style="327" bestFit="1" customWidth="1"/>
    <col min="4358" max="4358" width="18.625" style="327" customWidth="1"/>
    <col min="4359" max="4359" width="7.75" style="327" customWidth="1"/>
    <col min="4360" max="4360" width="2.375" style="327" customWidth="1"/>
    <col min="4361" max="4361" width="7.75" style="327" customWidth="1"/>
    <col min="4362" max="4608" width="9" style="327"/>
    <col min="4609" max="4609" width="9.625" style="327" customWidth="1"/>
    <col min="4610" max="4610" width="7.25" style="327" customWidth="1"/>
    <col min="4611" max="4611" width="9.625" style="327" customWidth="1"/>
    <col min="4612" max="4612" width="9" style="327"/>
    <col min="4613" max="4613" width="20" style="327" bestFit="1" customWidth="1"/>
    <col min="4614" max="4614" width="18.625" style="327" customWidth="1"/>
    <col min="4615" max="4615" width="7.75" style="327" customWidth="1"/>
    <col min="4616" max="4616" width="2.375" style="327" customWidth="1"/>
    <col min="4617" max="4617" width="7.75" style="327" customWidth="1"/>
    <col min="4618" max="4864" width="9" style="327"/>
    <col min="4865" max="4865" width="9.625" style="327" customWidth="1"/>
    <col min="4866" max="4866" width="7.25" style="327" customWidth="1"/>
    <col min="4867" max="4867" width="9.625" style="327" customWidth="1"/>
    <col min="4868" max="4868" width="9" style="327"/>
    <col min="4869" max="4869" width="20" style="327" bestFit="1" customWidth="1"/>
    <col min="4870" max="4870" width="18.625" style="327" customWidth="1"/>
    <col min="4871" max="4871" width="7.75" style="327" customWidth="1"/>
    <col min="4872" max="4872" width="2.375" style="327" customWidth="1"/>
    <col min="4873" max="4873" width="7.75" style="327" customWidth="1"/>
    <col min="4874" max="5120" width="9" style="327"/>
    <col min="5121" max="5121" width="9.625" style="327" customWidth="1"/>
    <col min="5122" max="5122" width="7.25" style="327" customWidth="1"/>
    <col min="5123" max="5123" width="9.625" style="327" customWidth="1"/>
    <col min="5124" max="5124" width="9" style="327"/>
    <col min="5125" max="5125" width="20" style="327" bestFit="1" customWidth="1"/>
    <col min="5126" max="5126" width="18.625" style="327" customWidth="1"/>
    <col min="5127" max="5127" width="7.75" style="327" customWidth="1"/>
    <col min="5128" max="5128" width="2.375" style="327" customWidth="1"/>
    <col min="5129" max="5129" width="7.75" style="327" customWidth="1"/>
    <col min="5130" max="5376" width="9" style="327"/>
    <col min="5377" max="5377" width="9.625" style="327" customWidth="1"/>
    <col min="5378" max="5378" width="7.25" style="327" customWidth="1"/>
    <col min="5379" max="5379" width="9.625" style="327" customWidth="1"/>
    <col min="5380" max="5380" width="9" style="327"/>
    <col min="5381" max="5381" width="20" style="327" bestFit="1" customWidth="1"/>
    <col min="5382" max="5382" width="18.625" style="327" customWidth="1"/>
    <col min="5383" max="5383" width="7.75" style="327" customWidth="1"/>
    <col min="5384" max="5384" width="2.375" style="327" customWidth="1"/>
    <col min="5385" max="5385" width="7.75" style="327" customWidth="1"/>
    <col min="5386" max="5632" width="9" style="327"/>
    <col min="5633" max="5633" width="9.625" style="327" customWidth="1"/>
    <col min="5634" max="5634" width="7.25" style="327" customWidth="1"/>
    <col min="5635" max="5635" width="9.625" style="327" customWidth="1"/>
    <col min="5636" max="5636" width="9" style="327"/>
    <col min="5637" max="5637" width="20" style="327" bestFit="1" customWidth="1"/>
    <col min="5638" max="5638" width="18.625" style="327" customWidth="1"/>
    <col min="5639" max="5639" width="7.75" style="327" customWidth="1"/>
    <col min="5640" max="5640" width="2.375" style="327" customWidth="1"/>
    <col min="5641" max="5641" width="7.75" style="327" customWidth="1"/>
    <col min="5642" max="5888" width="9" style="327"/>
    <col min="5889" max="5889" width="9.625" style="327" customWidth="1"/>
    <col min="5890" max="5890" width="7.25" style="327" customWidth="1"/>
    <col min="5891" max="5891" width="9.625" style="327" customWidth="1"/>
    <col min="5892" max="5892" width="9" style="327"/>
    <col min="5893" max="5893" width="20" style="327" bestFit="1" customWidth="1"/>
    <col min="5894" max="5894" width="18.625" style="327" customWidth="1"/>
    <col min="5895" max="5895" width="7.75" style="327" customWidth="1"/>
    <col min="5896" max="5896" width="2.375" style="327" customWidth="1"/>
    <col min="5897" max="5897" width="7.75" style="327" customWidth="1"/>
    <col min="5898" max="6144" width="9" style="327"/>
    <col min="6145" max="6145" width="9.625" style="327" customWidth="1"/>
    <col min="6146" max="6146" width="7.25" style="327" customWidth="1"/>
    <col min="6147" max="6147" width="9.625" style="327" customWidth="1"/>
    <col min="6148" max="6148" width="9" style="327"/>
    <col min="6149" max="6149" width="20" style="327" bestFit="1" customWidth="1"/>
    <col min="6150" max="6150" width="18.625" style="327" customWidth="1"/>
    <col min="6151" max="6151" width="7.75" style="327" customWidth="1"/>
    <col min="6152" max="6152" width="2.375" style="327" customWidth="1"/>
    <col min="6153" max="6153" width="7.75" style="327" customWidth="1"/>
    <col min="6154" max="6400" width="9" style="327"/>
    <col min="6401" max="6401" width="9.625" style="327" customWidth="1"/>
    <col min="6402" max="6402" width="7.25" style="327" customWidth="1"/>
    <col min="6403" max="6403" width="9.625" style="327" customWidth="1"/>
    <col min="6404" max="6404" width="9" style="327"/>
    <col min="6405" max="6405" width="20" style="327" bestFit="1" customWidth="1"/>
    <col min="6406" max="6406" width="18.625" style="327" customWidth="1"/>
    <col min="6407" max="6407" width="7.75" style="327" customWidth="1"/>
    <col min="6408" max="6408" width="2.375" style="327" customWidth="1"/>
    <col min="6409" max="6409" width="7.75" style="327" customWidth="1"/>
    <col min="6410" max="6656" width="9" style="327"/>
    <col min="6657" max="6657" width="9.625" style="327" customWidth="1"/>
    <col min="6658" max="6658" width="7.25" style="327" customWidth="1"/>
    <col min="6659" max="6659" width="9.625" style="327" customWidth="1"/>
    <col min="6660" max="6660" width="9" style="327"/>
    <col min="6661" max="6661" width="20" style="327" bestFit="1" customWidth="1"/>
    <col min="6662" max="6662" width="18.625" style="327" customWidth="1"/>
    <col min="6663" max="6663" width="7.75" style="327" customWidth="1"/>
    <col min="6664" max="6664" width="2.375" style="327" customWidth="1"/>
    <col min="6665" max="6665" width="7.75" style="327" customWidth="1"/>
    <col min="6666" max="6912" width="9" style="327"/>
    <col min="6913" max="6913" width="9.625" style="327" customWidth="1"/>
    <col min="6914" max="6914" width="7.25" style="327" customWidth="1"/>
    <col min="6915" max="6915" width="9.625" style="327" customWidth="1"/>
    <col min="6916" max="6916" width="9" style="327"/>
    <col min="6917" max="6917" width="20" style="327" bestFit="1" customWidth="1"/>
    <col min="6918" max="6918" width="18.625" style="327" customWidth="1"/>
    <col min="6919" max="6919" width="7.75" style="327" customWidth="1"/>
    <col min="6920" max="6920" width="2.375" style="327" customWidth="1"/>
    <col min="6921" max="6921" width="7.75" style="327" customWidth="1"/>
    <col min="6922" max="7168" width="9" style="327"/>
    <col min="7169" max="7169" width="9.625" style="327" customWidth="1"/>
    <col min="7170" max="7170" width="7.25" style="327" customWidth="1"/>
    <col min="7171" max="7171" width="9.625" style="327" customWidth="1"/>
    <col min="7172" max="7172" width="9" style="327"/>
    <col min="7173" max="7173" width="20" style="327" bestFit="1" customWidth="1"/>
    <col min="7174" max="7174" width="18.625" style="327" customWidth="1"/>
    <col min="7175" max="7175" width="7.75" style="327" customWidth="1"/>
    <col min="7176" max="7176" width="2.375" style="327" customWidth="1"/>
    <col min="7177" max="7177" width="7.75" style="327" customWidth="1"/>
    <col min="7178" max="7424" width="9" style="327"/>
    <col min="7425" max="7425" width="9.625" style="327" customWidth="1"/>
    <col min="7426" max="7426" width="7.25" style="327" customWidth="1"/>
    <col min="7427" max="7427" width="9.625" style="327" customWidth="1"/>
    <col min="7428" max="7428" width="9" style="327"/>
    <col min="7429" max="7429" width="20" style="327" bestFit="1" customWidth="1"/>
    <col min="7430" max="7430" width="18.625" style="327" customWidth="1"/>
    <col min="7431" max="7431" width="7.75" style="327" customWidth="1"/>
    <col min="7432" max="7432" width="2.375" style="327" customWidth="1"/>
    <col min="7433" max="7433" width="7.75" style="327" customWidth="1"/>
    <col min="7434" max="7680" width="9" style="327"/>
    <col min="7681" max="7681" width="9.625" style="327" customWidth="1"/>
    <col min="7682" max="7682" width="7.25" style="327" customWidth="1"/>
    <col min="7683" max="7683" width="9.625" style="327" customWidth="1"/>
    <col min="7684" max="7684" width="9" style="327"/>
    <col min="7685" max="7685" width="20" style="327" bestFit="1" customWidth="1"/>
    <col min="7686" max="7686" width="18.625" style="327" customWidth="1"/>
    <col min="7687" max="7687" width="7.75" style="327" customWidth="1"/>
    <col min="7688" max="7688" width="2.375" style="327" customWidth="1"/>
    <col min="7689" max="7689" width="7.75" style="327" customWidth="1"/>
    <col min="7690" max="7936" width="9" style="327"/>
    <col min="7937" max="7937" width="9.625" style="327" customWidth="1"/>
    <col min="7938" max="7938" width="7.25" style="327" customWidth="1"/>
    <col min="7939" max="7939" width="9.625" style="327" customWidth="1"/>
    <col min="7940" max="7940" width="9" style="327"/>
    <col min="7941" max="7941" width="20" style="327" bestFit="1" customWidth="1"/>
    <col min="7942" max="7942" width="18.625" style="327" customWidth="1"/>
    <col min="7943" max="7943" width="7.75" style="327" customWidth="1"/>
    <col min="7944" max="7944" width="2.375" style="327" customWidth="1"/>
    <col min="7945" max="7945" width="7.75" style="327" customWidth="1"/>
    <col min="7946" max="8192" width="9" style="327"/>
    <col min="8193" max="8193" width="9.625" style="327" customWidth="1"/>
    <col min="8194" max="8194" width="7.25" style="327" customWidth="1"/>
    <col min="8195" max="8195" width="9.625" style="327" customWidth="1"/>
    <col min="8196" max="8196" width="9" style="327"/>
    <col min="8197" max="8197" width="20" style="327" bestFit="1" customWidth="1"/>
    <col min="8198" max="8198" width="18.625" style="327" customWidth="1"/>
    <col min="8199" max="8199" width="7.75" style="327" customWidth="1"/>
    <col min="8200" max="8200" width="2.375" style="327" customWidth="1"/>
    <col min="8201" max="8201" width="7.75" style="327" customWidth="1"/>
    <col min="8202" max="8448" width="9" style="327"/>
    <col min="8449" max="8449" width="9.625" style="327" customWidth="1"/>
    <col min="8450" max="8450" width="7.25" style="327" customWidth="1"/>
    <col min="8451" max="8451" width="9.625" style="327" customWidth="1"/>
    <col min="8452" max="8452" width="9" style="327"/>
    <col min="8453" max="8453" width="20" style="327" bestFit="1" customWidth="1"/>
    <col min="8454" max="8454" width="18.625" style="327" customWidth="1"/>
    <col min="8455" max="8455" width="7.75" style="327" customWidth="1"/>
    <col min="8456" max="8456" width="2.375" style="327" customWidth="1"/>
    <col min="8457" max="8457" width="7.75" style="327" customWidth="1"/>
    <col min="8458" max="8704" width="9" style="327"/>
    <col min="8705" max="8705" width="9.625" style="327" customWidth="1"/>
    <col min="8706" max="8706" width="7.25" style="327" customWidth="1"/>
    <col min="8707" max="8707" width="9.625" style="327" customWidth="1"/>
    <col min="8708" max="8708" width="9" style="327"/>
    <col min="8709" max="8709" width="20" style="327" bestFit="1" customWidth="1"/>
    <col min="8710" max="8710" width="18.625" style="327" customWidth="1"/>
    <col min="8711" max="8711" width="7.75" style="327" customWidth="1"/>
    <col min="8712" max="8712" width="2.375" style="327" customWidth="1"/>
    <col min="8713" max="8713" width="7.75" style="327" customWidth="1"/>
    <col min="8714" max="8960" width="9" style="327"/>
    <col min="8961" max="8961" width="9.625" style="327" customWidth="1"/>
    <col min="8962" max="8962" width="7.25" style="327" customWidth="1"/>
    <col min="8963" max="8963" width="9.625" style="327" customWidth="1"/>
    <col min="8964" max="8964" width="9" style="327"/>
    <col min="8965" max="8965" width="20" style="327" bestFit="1" customWidth="1"/>
    <col min="8966" max="8966" width="18.625" style="327" customWidth="1"/>
    <col min="8967" max="8967" width="7.75" style="327" customWidth="1"/>
    <col min="8968" max="8968" width="2.375" style="327" customWidth="1"/>
    <col min="8969" max="8969" width="7.75" style="327" customWidth="1"/>
    <col min="8970" max="9216" width="9" style="327"/>
    <col min="9217" max="9217" width="9.625" style="327" customWidth="1"/>
    <col min="9218" max="9218" width="7.25" style="327" customWidth="1"/>
    <col min="9219" max="9219" width="9.625" style="327" customWidth="1"/>
    <col min="9220" max="9220" width="9" style="327"/>
    <col min="9221" max="9221" width="20" style="327" bestFit="1" customWidth="1"/>
    <col min="9222" max="9222" width="18.625" style="327" customWidth="1"/>
    <col min="9223" max="9223" width="7.75" style="327" customWidth="1"/>
    <col min="9224" max="9224" width="2.375" style="327" customWidth="1"/>
    <col min="9225" max="9225" width="7.75" style="327" customWidth="1"/>
    <col min="9226" max="9472" width="9" style="327"/>
    <col min="9473" max="9473" width="9.625" style="327" customWidth="1"/>
    <col min="9474" max="9474" width="7.25" style="327" customWidth="1"/>
    <col min="9475" max="9475" width="9.625" style="327" customWidth="1"/>
    <col min="9476" max="9476" width="9" style="327"/>
    <col min="9477" max="9477" width="20" style="327" bestFit="1" customWidth="1"/>
    <col min="9478" max="9478" width="18.625" style="327" customWidth="1"/>
    <col min="9479" max="9479" width="7.75" style="327" customWidth="1"/>
    <col min="9480" max="9480" width="2.375" style="327" customWidth="1"/>
    <col min="9481" max="9481" width="7.75" style="327" customWidth="1"/>
    <col min="9482" max="9728" width="9" style="327"/>
    <col min="9729" max="9729" width="9.625" style="327" customWidth="1"/>
    <col min="9730" max="9730" width="7.25" style="327" customWidth="1"/>
    <col min="9731" max="9731" width="9.625" style="327" customWidth="1"/>
    <col min="9732" max="9732" width="9" style="327"/>
    <col min="9733" max="9733" width="20" style="327" bestFit="1" customWidth="1"/>
    <col min="9734" max="9734" width="18.625" style="327" customWidth="1"/>
    <col min="9735" max="9735" width="7.75" style="327" customWidth="1"/>
    <col min="9736" max="9736" width="2.375" style="327" customWidth="1"/>
    <col min="9737" max="9737" width="7.75" style="327" customWidth="1"/>
    <col min="9738" max="9984" width="9" style="327"/>
    <col min="9985" max="9985" width="9.625" style="327" customWidth="1"/>
    <col min="9986" max="9986" width="7.25" style="327" customWidth="1"/>
    <col min="9987" max="9987" width="9.625" style="327" customWidth="1"/>
    <col min="9988" max="9988" width="9" style="327"/>
    <col min="9989" max="9989" width="20" style="327" bestFit="1" customWidth="1"/>
    <col min="9990" max="9990" width="18.625" style="327" customWidth="1"/>
    <col min="9991" max="9991" width="7.75" style="327" customWidth="1"/>
    <col min="9992" max="9992" width="2.375" style="327" customWidth="1"/>
    <col min="9993" max="9993" width="7.75" style="327" customWidth="1"/>
    <col min="9994" max="10240" width="9" style="327"/>
    <col min="10241" max="10241" width="9.625" style="327" customWidth="1"/>
    <col min="10242" max="10242" width="7.25" style="327" customWidth="1"/>
    <col min="10243" max="10243" width="9.625" style="327" customWidth="1"/>
    <col min="10244" max="10244" width="9" style="327"/>
    <col min="10245" max="10245" width="20" style="327" bestFit="1" customWidth="1"/>
    <col min="10246" max="10246" width="18.625" style="327" customWidth="1"/>
    <col min="10247" max="10247" width="7.75" style="327" customWidth="1"/>
    <col min="10248" max="10248" width="2.375" style="327" customWidth="1"/>
    <col min="10249" max="10249" width="7.75" style="327" customWidth="1"/>
    <col min="10250" max="10496" width="9" style="327"/>
    <col min="10497" max="10497" width="9.625" style="327" customWidth="1"/>
    <col min="10498" max="10498" width="7.25" style="327" customWidth="1"/>
    <col min="10499" max="10499" width="9.625" style="327" customWidth="1"/>
    <col min="10500" max="10500" width="9" style="327"/>
    <col min="10501" max="10501" width="20" style="327" bestFit="1" customWidth="1"/>
    <col min="10502" max="10502" width="18.625" style="327" customWidth="1"/>
    <col min="10503" max="10503" width="7.75" style="327" customWidth="1"/>
    <col min="10504" max="10504" width="2.375" style="327" customWidth="1"/>
    <col min="10505" max="10505" width="7.75" style="327" customWidth="1"/>
    <col min="10506" max="10752" width="9" style="327"/>
    <col min="10753" max="10753" width="9.625" style="327" customWidth="1"/>
    <col min="10754" max="10754" width="7.25" style="327" customWidth="1"/>
    <col min="10755" max="10755" width="9.625" style="327" customWidth="1"/>
    <col min="10756" max="10756" width="9" style="327"/>
    <col min="10757" max="10757" width="20" style="327" bestFit="1" customWidth="1"/>
    <col min="10758" max="10758" width="18.625" style="327" customWidth="1"/>
    <col min="10759" max="10759" width="7.75" style="327" customWidth="1"/>
    <col min="10760" max="10760" width="2.375" style="327" customWidth="1"/>
    <col min="10761" max="10761" width="7.75" style="327" customWidth="1"/>
    <col min="10762" max="11008" width="9" style="327"/>
    <col min="11009" max="11009" width="9.625" style="327" customWidth="1"/>
    <col min="11010" max="11010" width="7.25" style="327" customWidth="1"/>
    <col min="11011" max="11011" width="9.625" style="327" customWidth="1"/>
    <col min="11012" max="11012" width="9" style="327"/>
    <col min="11013" max="11013" width="20" style="327" bestFit="1" customWidth="1"/>
    <col min="11014" max="11014" width="18.625" style="327" customWidth="1"/>
    <col min="11015" max="11015" width="7.75" style="327" customWidth="1"/>
    <col min="11016" max="11016" width="2.375" style="327" customWidth="1"/>
    <col min="11017" max="11017" width="7.75" style="327" customWidth="1"/>
    <col min="11018" max="11264" width="9" style="327"/>
    <col min="11265" max="11265" width="9.625" style="327" customWidth="1"/>
    <col min="11266" max="11266" width="7.25" style="327" customWidth="1"/>
    <col min="11267" max="11267" width="9.625" style="327" customWidth="1"/>
    <col min="11268" max="11268" width="9" style="327"/>
    <col min="11269" max="11269" width="20" style="327" bestFit="1" customWidth="1"/>
    <col min="11270" max="11270" width="18.625" style="327" customWidth="1"/>
    <col min="11271" max="11271" width="7.75" style="327" customWidth="1"/>
    <col min="11272" max="11272" width="2.375" style="327" customWidth="1"/>
    <col min="11273" max="11273" width="7.75" style="327" customWidth="1"/>
    <col min="11274" max="11520" width="9" style="327"/>
    <col min="11521" max="11521" width="9.625" style="327" customWidth="1"/>
    <col min="11522" max="11522" width="7.25" style="327" customWidth="1"/>
    <col min="11523" max="11523" width="9.625" style="327" customWidth="1"/>
    <col min="11524" max="11524" width="9" style="327"/>
    <col min="11525" max="11525" width="20" style="327" bestFit="1" customWidth="1"/>
    <col min="11526" max="11526" width="18.625" style="327" customWidth="1"/>
    <col min="11527" max="11527" width="7.75" style="327" customWidth="1"/>
    <col min="11528" max="11528" width="2.375" style="327" customWidth="1"/>
    <col min="11529" max="11529" width="7.75" style="327" customWidth="1"/>
    <col min="11530" max="11776" width="9" style="327"/>
    <col min="11777" max="11777" width="9.625" style="327" customWidth="1"/>
    <col min="11778" max="11778" width="7.25" style="327" customWidth="1"/>
    <col min="11779" max="11779" width="9.625" style="327" customWidth="1"/>
    <col min="11780" max="11780" width="9" style="327"/>
    <col min="11781" max="11781" width="20" style="327" bestFit="1" customWidth="1"/>
    <col min="11782" max="11782" width="18.625" style="327" customWidth="1"/>
    <col min="11783" max="11783" width="7.75" style="327" customWidth="1"/>
    <col min="11784" max="11784" width="2.375" style="327" customWidth="1"/>
    <col min="11785" max="11785" width="7.75" style="327" customWidth="1"/>
    <col min="11786" max="12032" width="9" style="327"/>
    <col min="12033" max="12033" width="9.625" style="327" customWidth="1"/>
    <col min="12034" max="12034" width="7.25" style="327" customWidth="1"/>
    <col min="12035" max="12035" width="9.625" style="327" customWidth="1"/>
    <col min="12036" max="12036" width="9" style="327"/>
    <col min="12037" max="12037" width="20" style="327" bestFit="1" customWidth="1"/>
    <col min="12038" max="12038" width="18.625" style="327" customWidth="1"/>
    <col min="12039" max="12039" width="7.75" style="327" customWidth="1"/>
    <col min="12040" max="12040" width="2.375" style="327" customWidth="1"/>
    <col min="12041" max="12041" width="7.75" style="327" customWidth="1"/>
    <col min="12042" max="12288" width="9" style="327"/>
    <col min="12289" max="12289" width="9.625" style="327" customWidth="1"/>
    <col min="12290" max="12290" width="7.25" style="327" customWidth="1"/>
    <col min="12291" max="12291" width="9.625" style="327" customWidth="1"/>
    <col min="12292" max="12292" width="9" style="327"/>
    <col min="12293" max="12293" width="20" style="327" bestFit="1" customWidth="1"/>
    <col min="12294" max="12294" width="18.625" style="327" customWidth="1"/>
    <col min="12295" max="12295" width="7.75" style="327" customWidth="1"/>
    <col min="12296" max="12296" width="2.375" style="327" customWidth="1"/>
    <col min="12297" max="12297" width="7.75" style="327" customWidth="1"/>
    <col min="12298" max="12544" width="9" style="327"/>
    <col min="12545" max="12545" width="9.625" style="327" customWidth="1"/>
    <col min="12546" max="12546" width="7.25" style="327" customWidth="1"/>
    <col min="12547" max="12547" width="9.625" style="327" customWidth="1"/>
    <col min="12548" max="12548" width="9" style="327"/>
    <col min="12549" max="12549" width="20" style="327" bestFit="1" customWidth="1"/>
    <col min="12550" max="12550" width="18.625" style="327" customWidth="1"/>
    <col min="12551" max="12551" width="7.75" style="327" customWidth="1"/>
    <col min="12552" max="12552" width="2.375" style="327" customWidth="1"/>
    <col min="12553" max="12553" width="7.75" style="327" customWidth="1"/>
    <col min="12554" max="12800" width="9" style="327"/>
    <col min="12801" max="12801" width="9.625" style="327" customWidth="1"/>
    <col min="12802" max="12802" width="7.25" style="327" customWidth="1"/>
    <col min="12803" max="12803" width="9.625" style="327" customWidth="1"/>
    <col min="12804" max="12804" width="9" style="327"/>
    <col min="12805" max="12805" width="20" style="327" bestFit="1" customWidth="1"/>
    <col min="12806" max="12806" width="18.625" style="327" customWidth="1"/>
    <col min="12807" max="12807" width="7.75" style="327" customWidth="1"/>
    <col min="12808" max="12808" width="2.375" style="327" customWidth="1"/>
    <col min="12809" max="12809" width="7.75" style="327" customWidth="1"/>
    <col min="12810" max="13056" width="9" style="327"/>
    <col min="13057" max="13057" width="9.625" style="327" customWidth="1"/>
    <col min="13058" max="13058" width="7.25" style="327" customWidth="1"/>
    <col min="13059" max="13059" width="9.625" style="327" customWidth="1"/>
    <col min="13060" max="13060" width="9" style="327"/>
    <col min="13061" max="13061" width="20" style="327" bestFit="1" customWidth="1"/>
    <col min="13062" max="13062" width="18.625" style="327" customWidth="1"/>
    <col min="13063" max="13063" width="7.75" style="327" customWidth="1"/>
    <col min="13064" max="13064" width="2.375" style="327" customWidth="1"/>
    <col min="13065" max="13065" width="7.75" style="327" customWidth="1"/>
    <col min="13066" max="13312" width="9" style="327"/>
    <col min="13313" max="13313" width="9.625" style="327" customWidth="1"/>
    <col min="13314" max="13314" width="7.25" style="327" customWidth="1"/>
    <col min="13315" max="13315" width="9.625" style="327" customWidth="1"/>
    <col min="13316" max="13316" width="9" style="327"/>
    <col min="13317" max="13317" width="20" style="327" bestFit="1" customWidth="1"/>
    <col min="13318" max="13318" width="18.625" style="327" customWidth="1"/>
    <col min="13319" max="13319" width="7.75" style="327" customWidth="1"/>
    <col min="13320" max="13320" width="2.375" style="327" customWidth="1"/>
    <col min="13321" max="13321" width="7.75" style="327" customWidth="1"/>
    <col min="13322" max="13568" width="9" style="327"/>
    <col min="13569" max="13569" width="9.625" style="327" customWidth="1"/>
    <col min="13570" max="13570" width="7.25" style="327" customWidth="1"/>
    <col min="13571" max="13571" width="9.625" style="327" customWidth="1"/>
    <col min="13572" max="13572" width="9" style="327"/>
    <col min="13573" max="13573" width="20" style="327" bestFit="1" customWidth="1"/>
    <col min="13574" max="13574" width="18.625" style="327" customWidth="1"/>
    <col min="13575" max="13575" width="7.75" style="327" customWidth="1"/>
    <col min="13576" max="13576" width="2.375" style="327" customWidth="1"/>
    <col min="13577" max="13577" width="7.75" style="327" customWidth="1"/>
    <col min="13578" max="13824" width="9" style="327"/>
    <col min="13825" max="13825" width="9.625" style="327" customWidth="1"/>
    <col min="13826" max="13826" width="7.25" style="327" customWidth="1"/>
    <col min="13827" max="13827" width="9.625" style="327" customWidth="1"/>
    <col min="13828" max="13828" width="9" style="327"/>
    <col min="13829" max="13829" width="20" style="327" bestFit="1" customWidth="1"/>
    <col min="13830" max="13830" width="18.625" style="327" customWidth="1"/>
    <col min="13831" max="13831" width="7.75" style="327" customWidth="1"/>
    <col min="13832" max="13832" width="2.375" style="327" customWidth="1"/>
    <col min="13833" max="13833" width="7.75" style="327" customWidth="1"/>
    <col min="13834" max="14080" width="9" style="327"/>
    <col min="14081" max="14081" width="9.625" style="327" customWidth="1"/>
    <col min="14082" max="14082" width="7.25" style="327" customWidth="1"/>
    <col min="14083" max="14083" width="9.625" style="327" customWidth="1"/>
    <col min="14084" max="14084" width="9" style="327"/>
    <col min="14085" max="14085" width="20" style="327" bestFit="1" customWidth="1"/>
    <col min="14086" max="14086" width="18.625" style="327" customWidth="1"/>
    <col min="14087" max="14087" width="7.75" style="327" customWidth="1"/>
    <col min="14088" max="14088" width="2.375" style="327" customWidth="1"/>
    <col min="14089" max="14089" width="7.75" style="327" customWidth="1"/>
    <col min="14090" max="14336" width="9" style="327"/>
    <col min="14337" max="14337" width="9.625" style="327" customWidth="1"/>
    <col min="14338" max="14338" width="7.25" style="327" customWidth="1"/>
    <col min="14339" max="14339" width="9.625" style="327" customWidth="1"/>
    <col min="14340" max="14340" width="9" style="327"/>
    <col min="14341" max="14341" width="20" style="327" bestFit="1" customWidth="1"/>
    <col min="14342" max="14342" width="18.625" style="327" customWidth="1"/>
    <col min="14343" max="14343" width="7.75" style="327" customWidth="1"/>
    <col min="14344" max="14344" width="2.375" style="327" customWidth="1"/>
    <col min="14345" max="14345" width="7.75" style="327" customWidth="1"/>
    <col min="14346" max="14592" width="9" style="327"/>
    <col min="14593" max="14593" width="9.625" style="327" customWidth="1"/>
    <col min="14594" max="14594" width="7.25" style="327" customWidth="1"/>
    <col min="14595" max="14595" width="9.625" style="327" customWidth="1"/>
    <col min="14596" max="14596" width="9" style="327"/>
    <col min="14597" max="14597" width="20" style="327" bestFit="1" customWidth="1"/>
    <col min="14598" max="14598" width="18.625" style="327" customWidth="1"/>
    <col min="14599" max="14599" width="7.75" style="327" customWidth="1"/>
    <col min="14600" max="14600" width="2.375" style="327" customWidth="1"/>
    <col min="14601" max="14601" width="7.75" style="327" customWidth="1"/>
    <col min="14602" max="14848" width="9" style="327"/>
    <col min="14849" max="14849" width="9.625" style="327" customWidth="1"/>
    <col min="14850" max="14850" width="7.25" style="327" customWidth="1"/>
    <col min="14851" max="14851" width="9.625" style="327" customWidth="1"/>
    <col min="14852" max="14852" width="9" style="327"/>
    <col min="14853" max="14853" width="20" style="327" bestFit="1" customWidth="1"/>
    <col min="14854" max="14854" width="18.625" style="327" customWidth="1"/>
    <col min="14855" max="14855" width="7.75" style="327" customWidth="1"/>
    <col min="14856" max="14856" width="2.375" style="327" customWidth="1"/>
    <col min="14857" max="14857" width="7.75" style="327" customWidth="1"/>
    <col min="14858" max="15104" width="9" style="327"/>
    <col min="15105" max="15105" width="9.625" style="327" customWidth="1"/>
    <col min="15106" max="15106" width="7.25" style="327" customWidth="1"/>
    <col min="15107" max="15107" width="9.625" style="327" customWidth="1"/>
    <col min="15108" max="15108" width="9" style="327"/>
    <col min="15109" max="15109" width="20" style="327" bestFit="1" customWidth="1"/>
    <col min="15110" max="15110" width="18.625" style="327" customWidth="1"/>
    <col min="15111" max="15111" width="7.75" style="327" customWidth="1"/>
    <col min="15112" max="15112" width="2.375" style="327" customWidth="1"/>
    <col min="15113" max="15113" width="7.75" style="327" customWidth="1"/>
    <col min="15114" max="15360" width="9" style="327"/>
    <col min="15361" max="15361" width="9.625" style="327" customWidth="1"/>
    <col min="15362" max="15362" width="7.25" style="327" customWidth="1"/>
    <col min="15363" max="15363" width="9.625" style="327" customWidth="1"/>
    <col min="15364" max="15364" width="9" style="327"/>
    <col min="15365" max="15365" width="20" style="327" bestFit="1" customWidth="1"/>
    <col min="15366" max="15366" width="18.625" style="327" customWidth="1"/>
    <col min="15367" max="15367" width="7.75" style="327" customWidth="1"/>
    <col min="15368" max="15368" width="2.375" style="327" customWidth="1"/>
    <col min="15369" max="15369" width="7.75" style="327" customWidth="1"/>
    <col min="15370" max="15616" width="9" style="327"/>
    <col min="15617" max="15617" width="9.625" style="327" customWidth="1"/>
    <col min="15618" max="15618" width="7.25" style="327" customWidth="1"/>
    <col min="15619" max="15619" width="9.625" style="327" customWidth="1"/>
    <col min="15620" max="15620" width="9" style="327"/>
    <col min="15621" max="15621" width="20" style="327" bestFit="1" customWidth="1"/>
    <col min="15622" max="15622" width="18.625" style="327" customWidth="1"/>
    <col min="15623" max="15623" width="7.75" style="327" customWidth="1"/>
    <col min="15624" max="15624" width="2.375" style="327" customWidth="1"/>
    <col min="15625" max="15625" width="7.75" style="327" customWidth="1"/>
    <col min="15626" max="15872" width="9" style="327"/>
    <col min="15873" max="15873" width="9.625" style="327" customWidth="1"/>
    <col min="15874" max="15874" width="7.25" style="327" customWidth="1"/>
    <col min="15875" max="15875" width="9.625" style="327" customWidth="1"/>
    <col min="15876" max="15876" width="9" style="327"/>
    <col min="15877" max="15877" width="20" style="327" bestFit="1" customWidth="1"/>
    <col min="15878" max="15878" width="18.625" style="327" customWidth="1"/>
    <col min="15879" max="15879" width="7.75" style="327" customWidth="1"/>
    <col min="15880" max="15880" width="2.375" style="327" customWidth="1"/>
    <col min="15881" max="15881" width="7.75" style="327" customWidth="1"/>
    <col min="15882" max="16128" width="9" style="327"/>
    <col min="16129" max="16129" width="9.625" style="327" customWidth="1"/>
    <col min="16130" max="16130" width="7.25" style="327" customWidth="1"/>
    <col min="16131" max="16131" width="9.625" style="327" customWidth="1"/>
    <col min="16132" max="16132" width="9" style="327"/>
    <col min="16133" max="16133" width="20" style="327" bestFit="1" customWidth="1"/>
    <col min="16134" max="16134" width="18.625" style="327" customWidth="1"/>
    <col min="16135" max="16135" width="7.75" style="327" customWidth="1"/>
    <col min="16136" max="16136" width="2.375" style="327" customWidth="1"/>
    <col min="16137" max="16137" width="7.75" style="327" customWidth="1"/>
    <col min="16138" max="16384" width="9" style="327"/>
  </cols>
  <sheetData>
    <row r="1" spans="1:8" ht="21" customHeight="1">
      <c r="A1" s="322"/>
      <c r="B1" s="323"/>
      <c r="C1" s="324"/>
      <c r="D1" s="325"/>
      <c r="E1" s="325"/>
      <c r="F1" s="325"/>
      <c r="G1" s="325"/>
      <c r="H1" s="326"/>
    </row>
    <row r="2" spans="1:8" ht="24">
      <c r="A2" s="537" t="s">
        <v>167</v>
      </c>
      <c r="B2" s="538"/>
      <c r="C2" s="538"/>
      <c r="D2" s="538"/>
      <c r="E2" s="538"/>
      <c r="F2" s="538"/>
      <c r="G2" s="538"/>
      <c r="H2" s="539"/>
    </row>
    <row r="3" spans="1:8" ht="30" customHeight="1">
      <c r="A3" s="540" t="s">
        <v>226</v>
      </c>
      <c r="B3" s="538"/>
      <c r="C3" s="538"/>
      <c r="D3" s="538"/>
      <c r="E3" s="538"/>
      <c r="F3" s="538"/>
      <c r="G3" s="538"/>
      <c r="H3" s="539"/>
    </row>
    <row r="4" spans="1:8">
      <c r="A4" s="141"/>
      <c r="B4" s="328"/>
      <c r="C4" s="329"/>
      <c r="D4" s="38"/>
      <c r="E4" s="38"/>
      <c r="F4" s="38"/>
      <c r="G4" s="38"/>
      <c r="H4" s="330"/>
    </row>
    <row r="5" spans="1:8">
      <c r="A5" s="331"/>
      <c r="B5" s="332"/>
      <c r="C5" s="332"/>
      <c r="D5" s="332"/>
      <c r="E5" s="332"/>
      <c r="F5" s="332"/>
      <c r="G5" s="332"/>
      <c r="H5" s="333"/>
    </row>
    <row r="6" spans="1:8" ht="23.25" customHeight="1">
      <c r="A6" s="334"/>
      <c r="B6" s="335" t="s">
        <v>168</v>
      </c>
      <c r="C6" s="336"/>
      <c r="D6" s="337" t="s">
        <v>169</v>
      </c>
      <c r="E6" s="337"/>
      <c r="F6" s="338"/>
      <c r="G6" s="338"/>
      <c r="H6" s="330"/>
    </row>
    <row r="7" spans="1:8" s="344" customFormat="1" ht="17.100000000000001" customHeight="1">
      <c r="A7" s="339"/>
      <c r="B7" s="340">
        <v>1</v>
      </c>
      <c r="C7" s="341"/>
      <c r="D7" s="338" t="s">
        <v>170</v>
      </c>
      <c r="E7" s="338"/>
      <c r="F7" s="338"/>
      <c r="G7" s="342"/>
      <c r="H7" s="343"/>
    </row>
    <row r="8" spans="1:8" s="344" customFormat="1" ht="17.100000000000001" customHeight="1">
      <c r="A8" s="339"/>
      <c r="B8" s="345"/>
      <c r="C8" s="341"/>
      <c r="D8" s="338"/>
      <c r="E8" s="338"/>
      <c r="F8" s="338"/>
      <c r="G8" s="338"/>
      <c r="H8" s="343"/>
    </row>
    <row r="9" spans="1:8" s="344" customFormat="1" ht="17.100000000000001" customHeight="1">
      <c r="A9" s="339"/>
      <c r="B9" s="346">
        <v>2</v>
      </c>
      <c r="C9" s="341"/>
      <c r="D9" s="338" t="s">
        <v>171</v>
      </c>
      <c r="E9" s="338"/>
      <c r="F9" s="338"/>
      <c r="G9" s="342"/>
      <c r="H9" s="343"/>
    </row>
    <row r="10" spans="1:8" s="344" customFormat="1" ht="17.100000000000001" customHeight="1">
      <c r="A10" s="339"/>
      <c r="B10" s="345"/>
      <c r="C10" s="341"/>
      <c r="D10" s="338"/>
      <c r="E10" s="338"/>
      <c r="F10" s="338"/>
      <c r="G10" s="338"/>
      <c r="H10" s="343"/>
    </row>
    <row r="11" spans="1:8" s="344" customFormat="1" ht="17.100000000000001" customHeight="1">
      <c r="A11" s="339"/>
      <c r="B11" s="347">
        <v>3</v>
      </c>
      <c r="C11" s="341"/>
      <c r="D11" s="338" t="s">
        <v>172</v>
      </c>
      <c r="E11" s="338"/>
      <c r="F11" s="338"/>
      <c r="G11" s="342"/>
      <c r="H11" s="343"/>
    </row>
    <row r="12" spans="1:8" s="344" customFormat="1" ht="17.100000000000001" customHeight="1">
      <c r="A12" s="339"/>
      <c r="B12" s="345"/>
      <c r="C12" s="341"/>
      <c r="D12" s="338"/>
      <c r="E12" s="338"/>
      <c r="F12" s="338"/>
      <c r="G12" s="338"/>
      <c r="H12" s="343"/>
    </row>
    <row r="13" spans="1:8" s="344" customFormat="1" ht="17.100000000000001" customHeight="1">
      <c r="A13" s="339"/>
      <c r="B13" s="493">
        <v>4</v>
      </c>
      <c r="C13" s="341"/>
      <c r="D13" s="338" t="s">
        <v>173</v>
      </c>
      <c r="E13" s="338"/>
      <c r="F13" s="338"/>
      <c r="G13" s="342"/>
      <c r="H13" s="343"/>
    </row>
    <row r="14" spans="1:8" s="344" customFormat="1" ht="17.100000000000001" customHeight="1">
      <c r="A14" s="339"/>
      <c r="B14" s="345" t="s">
        <v>174</v>
      </c>
      <c r="C14" s="341"/>
      <c r="D14" s="338"/>
      <c r="E14" s="338"/>
      <c r="F14" s="338"/>
      <c r="G14" s="338"/>
      <c r="H14" s="343"/>
    </row>
    <row r="15" spans="1:8" s="344" customFormat="1" ht="17.100000000000001" customHeight="1">
      <c r="A15" s="339"/>
      <c r="B15" s="348">
        <v>5</v>
      </c>
      <c r="C15" s="349"/>
      <c r="D15" s="338" t="s">
        <v>175</v>
      </c>
      <c r="E15" s="338"/>
      <c r="F15" s="338"/>
      <c r="G15" s="342"/>
      <c r="H15" s="343"/>
    </row>
    <row r="16" spans="1:8" s="344" customFormat="1" ht="17.100000000000001" customHeight="1">
      <c r="A16" s="339"/>
      <c r="B16" s="345"/>
      <c r="C16" s="341"/>
      <c r="D16" s="338"/>
      <c r="E16" s="338"/>
      <c r="F16" s="338"/>
      <c r="G16" s="338"/>
      <c r="H16" s="343"/>
    </row>
    <row r="17" spans="1:8" s="344" customFormat="1" ht="17.100000000000001" customHeight="1">
      <c r="A17" s="339"/>
      <c r="B17" s="350">
        <v>6</v>
      </c>
      <c r="C17" s="341"/>
      <c r="D17" s="338" t="s">
        <v>176</v>
      </c>
      <c r="E17" s="338"/>
      <c r="F17" s="338"/>
      <c r="G17" s="338"/>
      <c r="H17" s="343"/>
    </row>
    <row r="18" spans="1:8" s="344" customFormat="1" ht="17.100000000000001" customHeight="1">
      <c r="A18" s="339"/>
      <c r="B18" s="345"/>
      <c r="C18" s="341"/>
      <c r="D18" s="338"/>
      <c r="E18" s="338"/>
      <c r="F18" s="338"/>
      <c r="G18" s="338"/>
      <c r="H18" s="343"/>
    </row>
    <row r="19" spans="1:8" s="344" customFormat="1" ht="17.100000000000001" customHeight="1">
      <c r="A19" s="339"/>
      <c r="B19" s="351">
        <v>7</v>
      </c>
      <c r="C19" s="341"/>
      <c r="D19" s="338" t="s">
        <v>177</v>
      </c>
      <c r="E19" s="338"/>
      <c r="F19" s="338"/>
      <c r="G19" s="338"/>
      <c r="H19" s="343"/>
    </row>
    <row r="20" spans="1:8" s="344" customFormat="1" ht="17.100000000000001" customHeight="1">
      <c r="A20" s="339"/>
      <c r="B20" s="345"/>
      <c r="C20" s="341"/>
      <c r="D20" s="338"/>
      <c r="E20" s="338"/>
      <c r="F20" s="338"/>
      <c r="G20" s="338"/>
      <c r="H20" s="343"/>
    </row>
    <row r="21" spans="1:8" s="344" customFormat="1" ht="17.100000000000001" customHeight="1">
      <c r="A21" s="339"/>
      <c r="B21" s="352">
        <v>8</v>
      </c>
      <c r="C21" s="341"/>
      <c r="D21" s="338" t="s">
        <v>178</v>
      </c>
      <c r="E21" s="338"/>
      <c r="F21" s="338"/>
      <c r="G21" s="338"/>
      <c r="H21" s="343"/>
    </row>
    <row r="22" spans="1:8" s="344" customFormat="1" ht="17.100000000000001" customHeight="1">
      <c r="A22" s="339"/>
      <c r="B22" s="345"/>
      <c r="C22" s="341"/>
      <c r="D22" s="338"/>
      <c r="E22" s="338"/>
      <c r="F22" s="338"/>
      <c r="G22" s="338"/>
      <c r="H22" s="343"/>
    </row>
    <row r="23" spans="1:8" s="344" customFormat="1" ht="17.100000000000001" customHeight="1">
      <c r="A23" s="339"/>
      <c r="B23" s="353">
        <v>9</v>
      </c>
      <c r="C23" s="341"/>
      <c r="D23" s="338" t="s">
        <v>179</v>
      </c>
      <c r="E23" s="338"/>
      <c r="F23" s="338"/>
      <c r="G23" s="338"/>
      <c r="H23" s="343"/>
    </row>
    <row r="24" spans="1:8" s="344" customFormat="1" ht="17.100000000000001" customHeight="1">
      <c r="A24" s="339"/>
      <c r="B24" s="345"/>
      <c r="C24" s="341"/>
      <c r="D24" s="338"/>
      <c r="E24" s="338"/>
      <c r="F24" s="338"/>
      <c r="G24" s="338"/>
      <c r="H24" s="343"/>
    </row>
    <row r="25" spans="1:8" s="344" customFormat="1" ht="17.100000000000001" customHeight="1">
      <c r="A25" s="339"/>
      <c r="B25" s="354">
        <v>10</v>
      </c>
      <c r="C25" s="341"/>
      <c r="D25" s="338" t="s">
        <v>180</v>
      </c>
      <c r="E25" s="338"/>
      <c r="F25" s="338"/>
      <c r="G25" s="338"/>
      <c r="H25" s="343"/>
    </row>
    <row r="26" spans="1:8" s="344" customFormat="1" ht="17.100000000000001" customHeight="1">
      <c r="A26" s="339"/>
      <c r="B26" s="345"/>
      <c r="C26" s="341"/>
      <c r="D26" s="338"/>
      <c r="E26" s="338"/>
      <c r="F26" s="338"/>
      <c r="G26" s="338"/>
      <c r="H26" s="343"/>
    </row>
    <row r="27" spans="1:8" s="344" customFormat="1" ht="17.100000000000001" customHeight="1">
      <c r="A27" s="339"/>
      <c r="B27" s="355">
        <v>11</v>
      </c>
      <c r="C27" s="341"/>
      <c r="D27" s="338" t="s">
        <v>181</v>
      </c>
      <c r="E27" s="338"/>
      <c r="F27" s="338"/>
      <c r="G27" s="338"/>
      <c r="H27" s="343"/>
    </row>
    <row r="28" spans="1:8" s="344" customFormat="1" ht="17.100000000000001" customHeight="1">
      <c r="A28" s="339"/>
      <c r="B28" s="345"/>
      <c r="C28" s="341"/>
      <c r="D28" s="338"/>
      <c r="E28" s="338"/>
      <c r="F28" s="338"/>
      <c r="G28" s="338"/>
      <c r="H28" s="343"/>
    </row>
    <row r="29" spans="1:8" s="344" customFormat="1" ht="17.100000000000001" customHeight="1">
      <c r="A29" s="339"/>
      <c r="B29" s="380">
        <v>12</v>
      </c>
      <c r="C29" s="341"/>
      <c r="D29" s="338" t="s">
        <v>182</v>
      </c>
      <c r="E29" s="338"/>
      <c r="F29" s="338"/>
      <c r="G29" s="338"/>
      <c r="H29" s="343"/>
    </row>
    <row r="30" spans="1:8" s="344" customFormat="1" ht="17.100000000000001" customHeight="1">
      <c r="A30" s="356"/>
      <c r="B30" s="357"/>
      <c r="C30" s="358"/>
      <c r="D30" s="359"/>
      <c r="E30" s="359"/>
      <c r="F30" s="359"/>
      <c r="G30" s="359"/>
      <c r="H30" s="360"/>
    </row>
    <row r="31" spans="1:8" s="344" customFormat="1" ht="17.100000000000001" customHeight="1">
      <c r="A31" s="339"/>
      <c r="B31" s="380">
        <v>13</v>
      </c>
      <c r="C31" s="361"/>
      <c r="D31" s="338" t="s">
        <v>183</v>
      </c>
      <c r="E31" s="338"/>
      <c r="F31" s="338"/>
      <c r="G31" s="338"/>
      <c r="H31" s="343"/>
    </row>
    <row r="32" spans="1:8" s="344" customFormat="1" ht="17.100000000000001" customHeight="1">
      <c r="A32" s="339"/>
      <c r="B32" s="345"/>
      <c r="C32" s="341"/>
      <c r="D32" s="338"/>
      <c r="E32" s="338"/>
      <c r="F32" s="338"/>
      <c r="G32" s="338"/>
      <c r="H32" s="343"/>
    </row>
    <row r="33" spans="1:8" s="344" customFormat="1" ht="17.100000000000001" customHeight="1">
      <c r="A33" s="339"/>
      <c r="B33" s="380">
        <v>14</v>
      </c>
      <c r="C33" s="341"/>
      <c r="D33" s="338" t="s">
        <v>184</v>
      </c>
      <c r="E33" s="338"/>
      <c r="F33" s="338"/>
      <c r="G33" s="338"/>
      <c r="H33" s="343"/>
    </row>
    <row r="34" spans="1:8" s="344" customFormat="1" ht="17.100000000000001" customHeight="1">
      <c r="A34" s="362"/>
      <c r="B34" s="345"/>
      <c r="C34" s="341"/>
      <c r="D34" s="363"/>
      <c r="E34" s="363"/>
      <c r="F34" s="363"/>
      <c r="G34" s="363"/>
      <c r="H34" s="364"/>
    </row>
    <row r="35" spans="1:8" s="344" customFormat="1" ht="17.100000000000001" customHeight="1">
      <c r="A35" s="365"/>
      <c r="B35" s="380">
        <v>15</v>
      </c>
      <c r="C35" s="341"/>
      <c r="D35" s="366" t="s">
        <v>105</v>
      </c>
      <c r="E35" s="366" t="s">
        <v>185</v>
      </c>
      <c r="F35" s="366"/>
      <c r="G35" s="366"/>
      <c r="H35" s="367"/>
    </row>
    <row r="36" spans="1:8" s="344" customFormat="1" ht="17.100000000000001" customHeight="1">
      <c r="A36" s="362"/>
      <c r="B36" s="368"/>
      <c r="C36" s="369"/>
      <c r="D36" s="363"/>
      <c r="E36" s="363"/>
      <c r="F36" s="363"/>
      <c r="G36" s="363"/>
      <c r="H36" s="364"/>
    </row>
    <row r="37" spans="1:8" s="344" customFormat="1" ht="17.100000000000001" customHeight="1">
      <c r="A37" s="339"/>
      <c r="B37" s="380">
        <v>16</v>
      </c>
      <c r="C37" s="361"/>
      <c r="D37" s="338" t="s">
        <v>186</v>
      </c>
      <c r="E37" s="338"/>
      <c r="F37" s="338"/>
      <c r="G37" s="338"/>
      <c r="H37" s="343"/>
    </row>
    <row r="38" spans="1:8" s="344" customFormat="1" ht="17.100000000000001" customHeight="1">
      <c r="A38" s="339"/>
      <c r="B38" s="345"/>
      <c r="C38" s="341"/>
      <c r="D38" s="338"/>
      <c r="E38" s="338"/>
      <c r="F38" s="338"/>
      <c r="G38" s="338"/>
      <c r="H38" s="343"/>
    </row>
    <row r="39" spans="1:8" s="344" customFormat="1" ht="17.100000000000001" customHeight="1">
      <c r="A39" s="339"/>
      <c r="B39" s="380">
        <v>17</v>
      </c>
      <c r="C39" s="361"/>
      <c r="D39" s="338" t="s">
        <v>187</v>
      </c>
      <c r="E39" s="338"/>
      <c r="F39" s="338"/>
      <c r="G39" s="338"/>
      <c r="H39" s="343"/>
    </row>
    <row r="40" spans="1:8" s="344" customFormat="1" ht="17.100000000000001" customHeight="1">
      <c r="A40" s="339"/>
      <c r="B40" s="381"/>
      <c r="C40" s="361"/>
      <c r="D40" s="338"/>
      <c r="E40" s="338"/>
      <c r="F40" s="338"/>
      <c r="G40" s="338"/>
      <c r="H40" s="343"/>
    </row>
    <row r="41" spans="1:8" s="344" customFormat="1" ht="17.100000000000001" customHeight="1">
      <c r="A41" s="339"/>
      <c r="B41" s="345"/>
      <c r="C41" s="370"/>
      <c r="D41" s="338"/>
      <c r="E41" s="338"/>
      <c r="F41" s="338"/>
      <c r="G41" s="338"/>
      <c r="H41" s="343"/>
    </row>
    <row r="42" spans="1:8" s="344" customFormat="1" ht="29.25" customHeight="1">
      <c r="A42" s="541" t="s">
        <v>188</v>
      </c>
      <c r="B42" s="542"/>
      <c r="C42" s="542"/>
      <c r="D42" s="542"/>
      <c r="E42" s="542"/>
      <c r="F42" s="542"/>
      <c r="G42" s="542"/>
      <c r="H42" s="543"/>
    </row>
    <row r="43" spans="1:8" s="344" customFormat="1" ht="14.25">
      <c r="A43" s="371"/>
      <c r="B43" s="372"/>
      <c r="C43" s="373"/>
      <c r="D43" s="374"/>
      <c r="E43" s="374"/>
      <c r="F43" s="374"/>
      <c r="G43" s="374"/>
      <c r="H43" s="375"/>
    </row>
    <row r="44" spans="1:8" s="377" customFormat="1">
      <c r="A44" s="376"/>
      <c r="B44" s="328"/>
      <c r="C44" s="329"/>
      <c r="D44" s="376"/>
      <c r="E44" s="376"/>
      <c r="F44" s="376"/>
      <c r="G44" s="376"/>
      <c r="H44" s="376"/>
    </row>
    <row r="45" spans="1:8" s="377" customFormat="1">
      <c r="A45" s="376"/>
      <c r="B45" s="328"/>
      <c r="C45" s="329"/>
      <c r="D45" s="376"/>
      <c r="E45" s="376"/>
      <c r="F45" s="376"/>
      <c r="G45" s="376"/>
      <c r="H45" s="376"/>
    </row>
    <row r="46" spans="1:8" s="377" customFormat="1">
      <c r="A46" s="376"/>
      <c r="B46" s="328"/>
      <c r="C46" s="329"/>
      <c r="D46" s="376"/>
      <c r="E46" s="376"/>
      <c r="F46" s="376"/>
      <c r="G46" s="376"/>
      <c r="H46" s="376"/>
    </row>
    <row r="47" spans="1:8" s="377" customFormat="1">
      <c r="A47" s="376"/>
      <c r="B47" s="328"/>
      <c r="C47" s="329"/>
      <c r="D47" s="376"/>
      <c r="E47" s="376"/>
      <c r="F47" s="376"/>
      <c r="G47" s="376"/>
      <c r="H47" s="376"/>
    </row>
    <row r="48" spans="1:8" s="377" customFormat="1">
      <c r="A48" s="376"/>
      <c r="B48" s="328"/>
      <c r="C48" s="329"/>
      <c r="D48" s="376"/>
      <c r="E48" s="376"/>
      <c r="F48" s="376"/>
      <c r="G48" s="376"/>
      <c r="H48" s="376"/>
    </row>
    <row r="49" spans="1:8" s="377" customFormat="1">
      <c r="A49" s="376"/>
      <c r="B49" s="328"/>
      <c r="C49" s="329"/>
      <c r="D49" s="376"/>
      <c r="E49" s="376"/>
      <c r="F49" s="376"/>
      <c r="G49" s="376"/>
      <c r="H49" s="376"/>
    </row>
    <row r="50" spans="1:8" s="377" customFormat="1">
      <c r="A50" s="376"/>
      <c r="B50" s="328"/>
      <c r="C50" s="329"/>
      <c r="D50" s="376"/>
      <c r="E50" s="376"/>
      <c r="F50" s="376"/>
      <c r="G50" s="376"/>
      <c r="H50" s="376"/>
    </row>
    <row r="51" spans="1:8" s="377" customFormat="1">
      <c r="A51" s="376"/>
      <c r="B51" s="328"/>
      <c r="C51" s="329"/>
      <c r="D51" s="376"/>
      <c r="E51" s="376"/>
      <c r="F51" s="376"/>
      <c r="G51" s="376"/>
      <c r="H51" s="376"/>
    </row>
    <row r="52" spans="1:8" s="377" customFormat="1">
      <c r="A52" s="376"/>
      <c r="B52" s="328"/>
      <c r="C52" s="329"/>
      <c r="D52" s="376"/>
      <c r="E52" s="376"/>
      <c r="F52" s="376"/>
      <c r="G52" s="376"/>
      <c r="H52" s="376"/>
    </row>
    <row r="53" spans="1:8" s="377" customFormat="1">
      <c r="A53" s="376"/>
      <c r="B53" s="328"/>
      <c r="C53" s="329"/>
      <c r="D53" s="376"/>
      <c r="E53" s="376"/>
      <c r="F53" s="376"/>
      <c r="G53" s="376"/>
      <c r="H53" s="376"/>
    </row>
    <row r="54" spans="1:8" s="377" customFormat="1">
      <c r="A54" s="376"/>
      <c r="B54" s="328"/>
      <c r="C54" s="329"/>
      <c r="D54" s="376"/>
      <c r="E54" s="376"/>
      <c r="F54" s="376"/>
      <c r="G54" s="376"/>
      <c r="H54" s="376"/>
    </row>
    <row r="55" spans="1:8" s="377" customFormat="1">
      <c r="B55" s="378"/>
      <c r="C55" s="379"/>
    </row>
    <row r="56" spans="1:8" s="377" customFormat="1">
      <c r="B56" s="378"/>
      <c r="C56" s="379"/>
    </row>
    <row r="57" spans="1:8" s="377" customFormat="1">
      <c r="B57" s="378"/>
      <c r="C57" s="379"/>
    </row>
    <row r="58" spans="1:8" s="377" customFormat="1">
      <c r="B58" s="378"/>
      <c r="C58" s="379"/>
    </row>
    <row r="59" spans="1:8" s="377" customFormat="1">
      <c r="B59" s="378"/>
      <c r="C59" s="379"/>
    </row>
    <row r="60" spans="1:8" s="377" customFormat="1">
      <c r="B60" s="378"/>
      <c r="C60" s="379"/>
    </row>
    <row r="61" spans="1:8" s="377" customFormat="1">
      <c r="B61" s="378"/>
      <c r="C61" s="379"/>
    </row>
    <row r="62" spans="1:8" s="377" customFormat="1">
      <c r="B62" s="378"/>
      <c r="C62" s="379"/>
    </row>
    <row r="63" spans="1:8" s="377" customFormat="1">
      <c r="B63" s="378"/>
      <c r="C63" s="379"/>
    </row>
    <row r="64" spans="1:8" s="377" customFormat="1">
      <c r="B64" s="378"/>
      <c r="C64" s="379"/>
    </row>
    <row r="65" spans="2:3" s="377" customFormat="1">
      <c r="B65" s="378"/>
      <c r="C65" s="379"/>
    </row>
    <row r="66" spans="2:3" s="377" customFormat="1">
      <c r="B66" s="378"/>
      <c r="C66" s="379"/>
    </row>
    <row r="67" spans="2:3" s="377" customFormat="1">
      <c r="B67" s="378"/>
      <c r="C67" s="379"/>
    </row>
    <row r="68" spans="2:3" s="377" customFormat="1">
      <c r="B68" s="378"/>
      <c r="C68" s="379"/>
    </row>
    <row r="69" spans="2:3" s="377" customFormat="1">
      <c r="B69" s="378"/>
      <c r="C69" s="379"/>
    </row>
    <row r="70" spans="2:3" s="377" customFormat="1">
      <c r="B70" s="378"/>
      <c r="C70" s="379"/>
    </row>
    <row r="71" spans="2:3" s="377" customFormat="1">
      <c r="B71" s="378"/>
      <c r="C71" s="379"/>
    </row>
    <row r="72" spans="2:3" s="377" customFormat="1">
      <c r="B72" s="378"/>
      <c r="C72" s="379"/>
    </row>
    <row r="73" spans="2:3" s="377" customFormat="1">
      <c r="B73" s="378"/>
      <c r="C73" s="379"/>
    </row>
    <row r="74" spans="2:3" s="377" customFormat="1">
      <c r="B74" s="378"/>
      <c r="C74" s="379"/>
    </row>
    <row r="75" spans="2:3" s="377" customFormat="1">
      <c r="B75" s="378"/>
      <c r="C75" s="379"/>
    </row>
    <row r="76" spans="2:3" s="377" customFormat="1">
      <c r="B76" s="378"/>
      <c r="C76" s="379"/>
    </row>
    <row r="77" spans="2:3" s="377" customFormat="1">
      <c r="B77" s="378"/>
      <c r="C77" s="379"/>
    </row>
    <row r="78" spans="2:3" s="377" customFormat="1">
      <c r="B78" s="378"/>
      <c r="C78" s="379"/>
    </row>
    <row r="79" spans="2:3" s="377" customFormat="1">
      <c r="B79" s="378"/>
      <c r="C79" s="379"/>
    </row>
    <row r="80" spans="2:3" s="377" customFormat="1">
      <c r="B80" s="378"/>
      <c r="C80" s="37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C65" sqref="C65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60"/>
      <c r="B1" s="561"/>
      <c r="C1" s="561"/>
      <c r="D1" s="561"/>
      <c r="E1" s="561"/>
      <c r="F1" s="561"/>
      <c r="G1" s="561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221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16693</v>
      </c>
      <c r="D22" s="9">
        <v>18287</v>
      </c>
      <c r="E22" s="109">
        <v>83.6</v>
      </c>
      <c r="F22" s="41">
        <f>SUM(C22/D22*100)</f>
        <v>91.283425384152679</v>
      </c>
      <c r="G22" s="96"/>
    </row>
    <row r="23" spans="1:9">
      <c r="A23" s="95">
        <v>2</v>
      </c>
      <c r="B23" s="7" t="s">
        <v>85</v>
      </c>
      <c r="C23" s="9">
        <v>16638</v>
      </c>
      <c r="D23" s="9">
        <v>18863</v>
      </c>
      <c r="E23" s="109">
        <v>103.1</v>
      </c>
      <c r="F23" s="41">
        <f>SUM(C23/D23*100)</f>
        <v>88.204421353973387</v>
      </c>
      <c r="G23" s="96"/>
    </row>
    <row r="24" spans="1:9">
      <c r="A24" s="95">
        <v>3</v>
      </c>
      <c r="B24" s="7" t="s">
        <v>157</v>
      </c>
      <c r="C24" s="9">
        <v>8223</v>
      </c>
      <c r="D24" s="9">
        <v>7995</v>
      </c>
      <c r="E24" s="109">
        <v>106.9</v>
      </c>
      <c r="F24" s="41">
        <f t="shared" ref="F24:F32" si="0">SUM(C24/D24*100)</f>
        <v>102.85178236397749</v>
      </c>
      <c r="G24" s="96"/>
    </row>
    <row r="25" spans="1:9">
      <c r="A25" s="95">
        <v>4</v>
      </c>
      <c r="B25" s="7" t="s">
        <v>117</v>
      </c>
      <c r="C25" s="9">
        <v>5251</v>
      </c>
      <c r="D25" s="9">
        <v>3781</v>
      </c>
      <c r="E25" s="109">
        <v>109</v>
      </c>
      <c r="F25" s="41">
        <f t="shared" si="0"/>
        <v>138.87860354403597</v>
      </c>
      <c r="G25" s="96"/>
    </row>
    <row r="26" spans="1:9" ht="13.5" customHeight="1">
      <c r="A26" s="95">
        <v>5</v>
      </c>
      <c r="B26" s="7" t="s">
        <v>115</v>
      </c>
      <c r="C26" s="9">
        <v>4351</v>
      </c>
      <c r="D26" s="6">
        <v>4175</v>
      </c>
      <c r="E26" s="109">
        <v>97.4</v>
      </c>
      <c r="F26" s="41">
        <f t="shared" si="0"/>
        <v>104.21556886227546</v>
      </c>
      <c r="G26" s="96"/>
    </row>
    <row r="27" spans="1:9" ht="13.5" customHeight="1">
      <c r="A27" s="95">
        <v>6</v>
      </c>
      <c r="B27" s="7" t="s">
        <v>106</v>
      </c>
      <c r="C27" s="9">
        <v>4315</v>
      </c>
      <c r="D27" s="9">
        <v>4407</v>
      </c>
      <c r="E27" s="109">
        <v>96</v>
      </c>
      <c r="F27" s="41">
        <f t="shared" si="0"/>
        <v>97.912412071704097</v>
      </c>
      <c r="G27" s="96"/>
    </row>
    <row r="28" spans="1:9" ht="13.5" customHeight="1">
      <c r="A28" s="95">
        <v>7</v>
      </c>
      <c r="B28" s="7" t="s">
        <v>160</v>
      </c>
      <c r="C28" s="101">
        <v>4202</v>
      </c>
      <c r="D28" s="101">
        <v>4262</v>
      </c>
      <c r="E28" s="109">
        <v>90.6</v>
      </c>
      <c r="F28" s="41">
        <f t="shared" si="0"/>
        <v>98.592210229938999</v>
      </c>
      <c r="G28" s="96"/>
    </row>
    <row r="29" spans="1:9" ht="13.5" customHeight="1">
      <c r="A29" s="95">
        <v>8</v>
      </c>
      <c r="B29" s="7" t="s">
        <v>88</v>
      </c>
      <c r="C29" s="101">
        <v>3135</v>
      </c>
      <c r="D29" s="101">
        <v>3252</v>
      </c>
      <c r="E29" s="109">
        <v>100</v>
      </c>
      <c r="F29" s="41">
        <f t="shared" si="0"/>
        <v>96.402214022140214</v>
      </c>
      <c r="G29" s="96"/>
    </row>
    <row r="30" spans="1:9" ht="13.5" customHeight="1">
      <c r="A30" s="95">
        <v>9</v>
      </c>
      <c r="B30" s="7" t="s">
        <v>109</v>
      </c>
      <c r="C30" s="101">
        <v>2678</v>
      </c>
      <c r="D30" s="101">
        <v>2356</v>
      </c>
      <c r="E30" s="109">
        <v>97.8</v>
      </c>
      <c r="F30" s="41">
        <f t="shared" si="0"/>
        <v>113.66723259762308</v>
      </c>
      <c r="G30" s="96"/>
    </row>
    <row r="31" spans="1:9" ht="13.5" customHeight="1" thickBot="1">
      <c r="A31" s="97">
        <v>10</v>
      </c>
      <c r="B31" s="7" t="s">
        <v>158</v>
      </c>
      <c r="C31" s="98">
        <v>2457</v>
      </c>
      <c r="D31" s="98">
        <v>3882</v>
      </c>
      <c r="E31" s="110">
        <v>94.8</v>
      </c>
      <c r="F31" s="41">
        <f t="shared" si="0"/>
        <v>63.292117465224109</v>
      </c>
      <c r="G31" s="99"/>
    </row>
    <row r="32" spans="1:9" ht="13.5" customHeight="1" thickBot="1">
      <c r="A32" s="80"/>
      <c r="B32" s="81" t="s">
        <v>59</v>
      </c>
      <c r="C32" s="82">
        <v>80152</v>
      </c>
      <c r="D32" s="82">
        <v>83629</v>
      </c>
      <c r="E32" s="83">
        <v>96.3</v>
      </c>
      <c r="F32" s="107">
        <f t="shared" si="0"/>
        <v>95.842351337454716</v>
      </c>
      <c r="G32" s="121">
        <v>89.9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221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110351</v>
      </c>
      <c r="D54" s="9">
        <v>120085</v>
      </c>
      <c r="E54" s="41">
        <v>100.9</v>
      </c>
      <c r="F54" s="41">
        <f t="shared" ref="F54:F64" si="1">SUM(C54/D54*100)</f>
        <v>91.894075030186954</v>
      </c>
      <c r="G54" s="96"/>
      <c r="K54" s="332"/>
    </row>
    <row r="55" spans="1:11">
      <c r="A55" s="95">
        <v>2</v>
      </c>
      <c r="B55" s="308" t="s">
        <v>110</v>
      </c>
      <c r="C55" s="9">
        <v>26080</v>
      </c>
      <c r="D55" s="9">
        <v>44935</v>
      </c>
      <c r="E55" s="41">
        <v>103.4</v>
      </c>
      <c r="F55" s="41">
        <f t="shared" si="1"/>
        <v>58.0393902303327</v>
      </c>
      <c r="G55" s="96"/>
    </row>
    <row r="56" spans="1:11">
      <c r="A56" s="95">
        <v>3</v>
      </c>
      <c r="B56" s="308" t="s">
        <v>117</v>
      </c>
      <c r="C56" s="9">
        <v>18099</v>
      </c>
      <c r="D56" s="9">
        <v>14594</v>
      </c>
      <c r="E56" s="41">
        <v>93</v>
      </c>
      <c r="F56" s="41">
        <f t="shared" si="1"/>
        <v>124.0167191996711</v>
      </c>
      <c r="G56" s="96"/>
    </row>
    <row r="57" spans="1:11">
      <c r="A57" s="95">
        <v>4</v>
      </c>
      <c r="B57" s="308" t="s">
        <v>88</v>
      </c>
      <c r="C57" s="9">
        <v>13960</v>
      </c>
      <c r="D57" s="9">
        <v>14881</v>
      </c>
      <c r="E57" s="478">
        <v>100</v>
      </c>
      <c r="F57" s="41">
        <f t="shared" si="1"/>
        <v>93.810899805120627</v>
      </c>
      <c r="G57" s="96"/>
    </row>
    <row r="58" spans="1:11">
      <c r="A58" s="95">
        <v>5</v>
      </c>
      <c r="B58" s="308" t="s">
        <v>108</v>
      </c>
      <c r="C58" s="9">
        <v>12783</v>
      </c>
      <c r="D58" s="9">
        <v>12840</v>
      </c>
      <c r="E58" s="41">
        <v>83.1</v>
      </c>
      <c r="F58" s="234">
        <f t="shared" si="1"/>
        <v>99.556074766355138</v>
      </c>
      <c r="G58" s="96"/>
    </row>
    <row r="59" spans="1:11">
      <c r="A59" s="95">
        <v>6</v>
      </c>
      <c r="B59" s="308" t="s">
        <v>109</v>
      </c>
      <c r="C59" s="9">
        <v>11563</v>
      </c>
      <c r="D59" s="9">
        <v>9026</v>
      </c>
      <c r="E59" s="41">
        <v>135.4</v>
      </c>
      <c r="F59" s="41">
        <f t="shared" si="1"/>
        <v>128.107688898737</v>
      </c>
      <c r="G59" s="96"/>
    </row>
    <row r="60" spans="1:11">
      <c r="A60" s="95">
        <v>7</v>
      </c>
      <c r="B60" s="308" t="s">
        <v>115</v>
      </c>
      <c r="C60" s="9">
        <v>9018</v>
      </c>
      <c r="D60" s="9">
        <v>9074</v>
      </c>
      <c r="E60" s="142">
        <v>101.4</v>
      </c>
      <c r="F60" s="41">
        <f t="shared" si="1"/>
        <v>99.382852104915145</v>
      </c>
      <c r="G60" s="96"/>
    </row>
    <row r="61" spans="1:11">
      <c r="A61" s="95">
        <v>8</v>
      </c>
      <c r="B61" s="308" t="s">
        <v>166</v>
      </c>
      <c r="C61" s="9">
        <v>8491</v>
      </c>
      <c r="D61" s="9">
        <v>10077</v>
      </c>
      <c r="E61" s="41">
        <v>110.7</v>
      </c>
      <c r="F61" s="41">
        <f t="shared" si="1"/>
        <v>84.261188845886664</v>
      </c>
      <c r="G61" s="96"/>
    </row>
    <row r="62" spans="1:11">
      <c r="A62" s="95">
        <v>9</v>
      </c>
      <c r="B62" s="308" t="s">
        <v>87</v>
      </c>
      <c r="C62" s="9">
        <v>4856</v>
      </c>
      <c r="D62" s="9">
        <v>4802</v>
      </c>
      <c r="E62" s="41">
        <v>96.3</v>
      </c>
      <c r="F62" s="41">
        <f t="shared" si="1"/>
        <v>101.12453144523114</v>
      </c>
      <c r="G62" s="96"/>
    </row>
    <row r="63" spans="1:11" ht="14.25" thickBot="1">
      <c r="A63" s="100">
        <v>10</v>
      </c>
      <c r="B63" s="308" t="s">
        <v>106</v>
      </c>
      <c r="C63" s="101">
        <v>3510</v>
      </c>
      <c r="D63" s="101">
        <v>248</v>
      </c>
      <c r="E63" s="102">
        <v>62.6</v>
      </c>
      <c r="F63" s="41">
        <f t="shared" si="1"/>
        <v>1415.3225806451612</v>
      </c>
      <c r="G63" s="104"/>
      <c r="H63" s="21"/>
    </row>
    <row r="64" spans="1:11" ht="14.25" thickBot="1">
      <c r="A64" s="80"/>
      <c r="B64" s="105" t="s">
        <v>62</v>
      </c>
      <c r="C64" s="106">
        <v>228384</v>
      </c>
      <c r="D64" s="106">
        <v>256138</v>
      </c>
      <c r="E64" s="107">
        <v>99.2</v>
      </c>
      <c r="F64" s="304">
        <f t="shared" si="1"/>
        <v>89.164434796867312</v>
      </c>
      <c r="G64" s="121">
        <v>64.3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221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8" t="s">
        <v>114</v>
      </c>
      <c r="C22" s="9">
        <v>65411</v>
      </c>
      <c r="D22" s="9">
        <v>65206</v>
      </c>
      <c r="E22" s="41">
        <v>98</v>
      </c>
      <c r="F22" s="41">
        <f>SUM(C22/D22*100)</f>
        <v>100.31438824648038</v>
      </c>
      <c r="G22" s="96"/>
    </row>
    <row r="23" spans="1:11">
      <c r="A23" s="28">
        <v>2</v>
      </c>
      <c r="B23" s="308" t="s">
        <v>106</v>
      </c>
      <c r="C23" s="9">
        <v>42614</v>
      </c>
      <c r="D23" s="9">
        <v>40820</v>
      </c>
      <c r="E23" s="41">
        <v>116.2</v>
      </c>
      <c r="F23" s="41">
        <f t="shared" ref="F23:F32" si="0">SUM(C23/D23*100)</f>
        <v>104.39490445859873</v>
      </c>
      <c r="G23" s="96"/>
    </row>
    <row r="24" spans="1:11" ht="13.5" customHeight="1">
      <c r="A24" s="28">
        <v>3</v>
      </c>
      <c r="B24" s="308" t="s">
        <v>192</v>
      </c>
      <c r="C24" s="9">
        <v>42221</v>
      </c>
      <c r="D24" s="9">
        <v>51062</v>
      </c>
      <c r="E24" s="66">
        <v>128.1</v>
      </c>
      <c r="F24" s="41">
        <f t="shared" si="0"/>
        <v>82.685754572872199</v>
      </c>
      <c r="G24" s="96"/>
    </row>
    <row r="25" spans="1:11">
      <c r="A25" s="28">
        <v>4</v>
      </c>
      <c r="B25" s="308" t="s">
        <v>117</v>
      </c>
      <c r="C25" s="9">
        <v>24147</v>
      </c>
      <c r="D25" s="9">
        <v>33912</v>
      </c>
      <c r="E25" s="41">
        <v>104.7</v>
      </c>
      <c r="F25" s="41">
        <f t="shared" si="0"/>
        <v>71.204883227176225</v>
      </c>
      <c r="G25" s="96"/>
    </row>
    <row r="26" spans="1:11">
      <c r="A26" s="28">
        <v>5</v>
      </c>
      <c r="B26" s="308" t="s">
        <v>87</v>
      </c>
      <c r="C26" s="9">
        <v>23319</v>
      </c>
      <c r="D26" s="9">
        <v>25659</v>
      </c>
      <c r="E26" s="41">
        <v>96.1</v>
      </c>
      <c r="F26" s="41">
        <f t="shared" si="0"/>
        <v>90.880392844615926</v>
      </c>
      <c r="G26" s="96"/>
    </row>
    <row r="27" spans="1:11" ht="13.5" customHeight="1">
      <c r="A27" s="28">
        <v>6</v>
      </c>
      <c r="B27" s="308" t="s">
        <v>158</v>
      </c>
      <c r="C27" s="9">
        <v>21661</v>
      </c>
      <c r="D27" s="9">
        <v>28249</v>
      </c>
      <c r="E27" s="41">
        <v>96.5</v>
      </c>
      <c r="F27" s="41">
        <f t="shared" si="0"/>
        <v>76.678820489220854</v>
      </c>
      <c r="G27" s="96"/>
      <c r="K27" t="s">
        <v>206</v>
      </c>
    </row>
    <row r="28" spans="1:11" ht="13.5" customHeight="1">
      <c r="A28" s="28">
        <v>7</v>
      </c>
      <c r="B28" s="308" t="s">
        <v>116</v>
      </c>
      <c r="C28" s="9">
        <v>19928</v>
      </c>
      <c r="D28" s="9">
        <v>38575</v>
      </c>
      <c r="E28" s="465">
        <v>97.5</v>
      </c>
      <c r="F28" s="234">
        <f t="shared" si="0"/>
        <v>51.660401814646796</v>
      </c>
      <c r="G28" s="96"/>
    </row>
    <row r="29" spans="1:11">
      <c r="A29" s="28">
        <v>8</v>
      </c>
      <c r="B29" s="308" t="s">
        <v>110</v>
      </c>
      <c r="C29" s="9">
        <v>18027</v>
      </c>
      <c r="D29" s="9">
        <v>21169</v>
      </c>
      <c r="E29" s="41">
        <v>121.7</v>
      </c>
      <c r="F29" s="41">
        <f t="shared" si="0"/>
        <v>85.157541688317835</v>
      </c>
      <c r="G29" s="96"/>
    </row>
    <row r="30" spans="1:11">
      <c r="A30" s="28">
        <v>9</v>
      </c>
      <c r="B30" s="308" t="s">
        <v>88</v>
      </c>
      <c r="C30" s="9">
        <v>17359</v>
      </c>
      <c r="D30" s="9">
        <v>19219</v>
      </c>
      <c r="E30" s="41">
        <v>91.9</v>
      </c>
      <c r="F30" s="234">
        <f t="shared" si="0"/>
        <v>90.322077111192044</v>
      </c>
      <c r="G30" s="96"/>
    </row>
    <row r="31" spans="1:11" ht="14.25" thickBot="1">
      <c r="A31" s="108">
        <v>10</v>
      </c>
      <c r="B31" s="308" t="s">
        <v>85</v>
      </c>
      <c r="C31" s="101">
        <v>16347</v>
      </c>
      <c r="D31" s="101">
        <v>17897</v>
      </c>
      <c r="E31" s="102">
        <v>93.4</v>
      </c>
      <c r="F31" s="102">
        <f t="shared" si="0"/>
        <v>91.339330614069397</v>
      </c>
      <c r="G31" s="104"/>
    </row>
    <row r="32" spans="1:11" ht="14.25" thickBot="1">
      <c r="A32" s="80"/>
      <c r="B32" s="81" t="s">
        <v>64</v>
      </c>
      <c r="C32" s="82">
        <v>369730</v>
      </c>
      <c r="D32" s="82">
        <v>420408</v>
      </c>
      <c r="E32" s="85">
        <v>103.5</v>
      </c>
      <c r="F32" s="107">
        <f t="shared" si="0"/>
        <v>87.945519590493049</v>
      </c>
      <c r="G32" s="121">
        <v>52.9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221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24648</v>
      </c>
      <c r="D54" s="9">
        <v>23829</v>
      </c>
      <c r="E54" s="109">
        <v>91.7</v>
      </c>
      <c r="F54" s="41">
        <f>SUM(C54/D54*100)</f>
        <v>103.43698854337153</v>
      </c>
      <c r="G54" s="96"/>
    </row>
    <row r="55" spans="1:8">
      <c r="A55" s="95">
        <v>2</v>
      </c>
      <c r="B55" s="7" t="s">
        <v>85</v>
      </c>
      <c r="C55" s="9">
        <v>9378</v>
      </c>
      <c r="D55" s="9">
        <v>9208</v>
      </c>
      <c r="E55" s="109">
        <v>184.2</v>
      </c>
      <c r="F55" s="41">
        <f t="shared" ref="F55:F64" si="1">SUM(C55/D55*100)</f>
        <v>101.8462206776716</v>
      </c>
      <c r="G55" s="96"/>
    </row>
    <row r="56" spans="1:8">
      <c r="A56" s="95">
        <v>3</v>
      </c>
      <c r="B56" s="308" t="s">
        <v>117</v>
      </c>
      <c r="C56" s="9">
        <v>1534</v>
      </c>
      <c r="D56" s="9">
        <v>1077</v>
      </c>
      <c r="E56" s="109">
        <v>97.3</v>
      </c>
      <c r="F56" s="41">
        <f t="shared" si="1"/>
        <v>142.43268337975857</v>
      </c>
      <c r="G56" s="96"/>
    </row>
    <row r="57" spans="1:8">
      <c r="A57" s="95">
        <v>4</v>
      </c>
      <c r="B57" s="308" t="s">
        <v>114</v>
      </c>
      <c r="C57" s="9">
        <v>1407</v>
      </c>
      <c r="D57" s="9">
        <v>1398</v>
      </c>
      <c r="E57" s="109">
        <v>78.599999999999994</v>
      </c>
      <c r="F57" s="41">
        <f t="shared" si="1"/>
        <v>100.64377682403433</v>
      </c>
      <c r="G57" s="96"/>
      <c r="H57" s="63"/>
    </row>
    <row r="58" spans="1:8">
      <c r="A58" s="95">
        <v>5</v>
      </c>
      <c r="B58" s="308" t="s">
        <v>106</v>
      </c>
      <c r="C58" s="9">
        <v>1364</v>
      </c>
      <c r="D58" s="9">
        <v>2046</v>
      </c>
      <c r="E58" s="70">
        <v>103.7</v>
      </c>
      <c r="F58" s="41">
        <f t="shared" si="1"/>
        <v>66.666666666666657</v>
      </c>
      <c r="G58" s="96"/>
    </row>
    <row r="59" spans="1:8">
      <c r="A59" s="95">
        <v>6</v>
      </c>
      <c r="B59" s="308" t="s">
        <v>108</v>
      </c>
      <c r="C59" s="9">
        <v>1038</v>
      </c>
      <c r="D59" s="9">
        <v>634</v>
      </c>
      <c r="E59" s="109">
        <v>76.7</v>
      </c>
      <c r="F59" s="41">
        <f t="shared" si="1"/>
        <v>163.72239747634069</v>
      </c>
      <c r="G59" s="96"/>
    </row>
    <row r="60" spans="1:8">
      <c r="A60" s="95">
        <v>7</v>
      </c>
      <c r="B60" s="308" t="s">
        <v>158</v>
      </c>
      <c r="C60" s="9">
        <v>765</v>
      </c>
      <c r="D60" s="9">
        <v>804</v>
      </c>
      <c r="E60" s="109">
        <v>88.4</v>
      </c>
      <c r="F60" s="41">
        <f t="shared" si="1"/>
        <v>95.149253731343293</v>
      </c>
      <c r="G60" s="96"/>
    </row>
    <row r="61" spans="1:8">
      <c r="A61" s="95">
        <v>8</v>
      </c>
      <c r="B61" s="308" t="s">
        <v>196</v>
      </c>
      <c r="C61" s="9">
        <v>633</v>
      </c>
      <c r="D61" s="9">
        <v>537</v>
      </c>
      <c r="E61" s="109">
        <v>123.9</v>
      </c>
      <c r="F61" s="41">
        <f t="shared" si="1"/>
        <v>117.87709497206704</v>
      </c>
      <c r="G61" s="96"/>
    </row>
    <row r="62" spans="1:8">
      <c r="A62" s="95">
        <v>9</v>
      </c>
      <c r="B62" s="308" t="s">
        <v>160</v>
      </c>
      <c r="C62" s="9">
        <v>593</v>
      </c>
      <c r="D62" s="9">
        <v>531</v>
      </c>
      <c r="E62" s="109">
        <v>123</v>
      </c>
      <c r="F62" s="234">
        <f t="shared" si="1"/>
        <v>111.67608286252356</v>
      </c>
      <c r="G62" s="96"/>
    </row>
    <row r="63" spans="1:8" ht="14.25" thickBot="1">
      <c r="A63" s="97">
        <v>10</v>
      </c>
      <c r="B63" s="308" t="s">
        <v>115</v>
      </c>
      <c r="C63" s="98">
        <v>589</v>
      </c>
      <c r="D63" s="98">
        <v>1935</v>
      </c>
      <c r="E63" s="110">
        <v>106.7</v>
      </c>
      <c r="F63" s="41">
        <f t="shared" si="1"/>
        <v>30.439276485788113</v>
      </c>
      <c r="G63" s="99"/>
    </row>
    <row r="64" spans="1:8" ht="14.25" thickBot="1">
      <c r="A64" s="80"/>
      <c r="B64" s="81" t="s">
        <v>60</v>
      </c>
      <c r="C64" s="82">
        <v>43907</v>
      </c>
      <c r="D64" s="82">
        <v>44574</v>
      </c>
      <c r="E64" s="83">
        <v>102.5</v>
      </c>
      <c r="F64" s="107">
        <f t="shared" si="1"/>
        <v>98.503611971104235</v>
      </c>
      <c r="G64" s="121">
        <v>93.5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J48" sqref="J4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221</v>
      </c>
      <c r="D20" s="74" t="s">
        <v>208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8" t="s">
        <v>108</v>
      </c>
      <c r="C21" s="9">
        <v>16747</v>
      </c>
      <c r="D21" s="9">
        <v>17303</v>
      </c>
      <c r="E21" s="109">
        <v>111.9</v>
      </c>
      <c r="F21" s="41">
        <f t="shared" ref="F21:F31" si="0">SUM(C21/D21*100)</f>
        <v>96.786684389990171</v>
      </c>
      <c r="G21" s="96"/>
    </row>
    <row r="22" spans="1:7">
      <c r="A22" s="95">
        <v>2</v>
      </c>
      <c r="B22" s="308" t="s">
        <v>117</v>
      </c>
      <c r="C22" s="9">
        <v>16603</v>
      </c>
      <c r="D22" s="9">
        <v>8346</v>
      </c>
      <c r="E22" s="109">
        <v>91.1</v>
      </c>
      <c r="F22" s="41">
        <f t="shared" si="0"/>
        <v>198.93362089623773</v>
      </c>
      <c r="G22" s="96"/>
    </row>
    <row r="23" spans="1:7" ht="13.5" customHeight="1">
      <c r="A23" s="95">
        <v>3</v>
      </c>
      <c r="B23" s="308" t="s">
        <v>194</v>
      </c>
      <c r="C23" s="9">
        <v>14883</v>
      </c>
      <c r="D23" s="9">
        <v>12739</v>
      </c>
      <c r="E23" s="109">
        <v>104</v>
      </c>
      <c r="F23" s="41">
        <f t="shared" si="0"/>
        <v>116.83020645262579</v>
      </c>
      <c r="G23" s="96"/>
    </row>
    <row r="24" spans="1:7" ht="13.5" customHeight="1">
      <c r="A24" s="95">
        <v>4</v>
      </c>
      <c r="B24" s="308" t="s">
        <v>106</v>
      </c>
      <c r="C24" s="9">
        <v>11580</v>
      </c>
      <c r="D24" s="9">
        <v>9378</v>
      </c>
      <c r="E24" s="109">
        <v>73.099999999999994</v>
      </c>
      <c r="F24" s="41">
        <f t="shared" si="0"/>
        <v>123.4804862444018</v>
      </c>
      <c r="G24" s="96"/>
    </row>
    <row r="25" spans="1:7" ht="13.5" customHeight="1">
      <c r="A25" s="95">
        <v>5</v>
      </c>
      <c r="B25" s="308" t="s">
        <v>109</v>
      </c>
      <c r="C25" s="9">
        <v>7462</v>
      </c>
      <c r="D25" s="9">
        <v>7956</v>
      </c>
      <c r="E25" s="109">
        <v>104.9</v>
      </c>
      <c r="F25" s="41">
        <f t="shared" si="0"/>
        <v>93.790849673202615</v>
      </c>
      <c r="G25" s="96"/>
    </row>
    <row r="26" spans="1:7" ht="13.5" customHeight="1">
      <c r="A26" s="95">
        <v>6</v>
      </c>
      <c r="B26" s="308" t="s">
        <v>87</v>
      </c>
      <c r="C26" s="9">
        <v>6789</v>
      </c>
      <c r="D26" s="9">
        <v>4307</v>
      </c>
      <c r="E26" s="109">
        <v>113.1</v>
      </c>
      <c r="F26" s="234">
        <f t="shared" si="0"/>
        <v>157.62711864406779</v>
      </c>
      <c r="G26" s="96"/>
    </row>
    <row r="27" spans="1:7" ht="13.5" customHeight="1">
      <c r="A27" s="95">
        <v>7</v>
      </c>
      <c r="B27" s="308" t="s">
        <v>166</v>
      </c>
      <c r="C27" s="9">
        <v>4451</v>
      </c>
      <c r="D27" s="9">
        <v>4854</v>
      </c>
      <c r="E27" s="109">
        <v>94.2</v>
      </c>
      <c r="F27" s="234">
        <f t="shared" si="0"/>
        <v>91.697569015245165</v>
      </c>
      <c r="G27" s="96"/>
    </row>
    <row r="28" spans="1:7" ht="13.5" customHeight="1">
      <c r="A28" s="95">
        <v>8</v>
      </c>
      <c r="B28" s="308" t="s">
        <v>110</v>
      </c>
      <c r="C28" s="9">
        <v>4149</v>
      </c>
      <c r="D28" s="9">
        <v>8205</v>
      </c>
      <c r="E28" s="109">
        <v>83.1</v>
      </c>
      <c r="F28" s="41">
        <f t="shared" si="0"/>
        <v>50.566727605118835</v>
      </c>
      <c r="G28" s="96"/>
    </row>
    <row r="29" spans="1:7" ht="13.5" customHeight="1">
      <c r="A29" s="95">
        <v>9</v>
      </c>
      <c r="B29" s="308" t="s">
        <v>111</v>
      </c>
      <c r="C29" s="111">
        <v>2996</v>
      </c>
      <c r="D29" s="101">
        <v>2987</v>
      </c>
      <c r="E29" s="112">
        <v>100.1</v>
      </c>
      <c r="F29" s="41">
        <f t="shared" si="0"/>
        <v>100.30130565785069</v>
      </c>
      <c r="G29" s="96"/>
    </row>
    <row r="30" spans="1:7" ht="13.5" customHeight="1" thickBot="1">
      <c r="A30" s="100">
        <v>10</v>
      </c>
      <c r="B30" s="308" t="s">
        <v>115</v>
      </c>
      <c r="C30" s="101">
        <v>2558</v>
      </c>
      <c r="D30" s="101">
        <v>3015</v>
      </c>
      <c r="E30" s="112">
        <v>94.1</v>
      </c>
      <c r="F30" s="102">
        <f t="shared" si="0"/>
        <v>84.842454394693206</v>
      </c>
      <c r="G30" s="104"/>
    </row>
    <row r="31" spans="1:7" ht="13.5" customHeight="1" thickBot="1">
      <c r="A31" s="80"/>
      <c r="B31" s="81" t="s">
        <v>66</v>
      </c>
      <c r="C31" s="82">
        <v>99373</v>
      </c>
      <c r="D31" s="82">
        <v>92066</v>
      </c>
      <c r="E31" s="83">
        <v>96.6</v>
      </c>
      <c r="F31" s="107">
        <f t="shared" si="0"/>
        <v>107.93669758651403</v>
      </c>
      <c r="G31" s="121">
        <v>116.2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221</v>
      </c>
      <c r="D53" s="74" t="s">
        <v>208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34628</v>
      </c>
      <c r="D54" s="9">
        <v>35001</v>
      </c>
      <c r="E54" s="41">
        <v>98.7</v>
      </c>
      <c r="F54" s="41">
        <f t="shared" ref="F54:F64" si="1">SUM(C54/D54*100)</f>
        <v>98.934316162395362</v>
      </c>
      <c r="G54" s="96"/>
    </row>
    <row r="55" spans="1:7">
      <c r="A55" s="95">
        <v>2</v>
      </c>
      <c r="B55" s="308" t="s">
        <v>88</v>
      </c>
      <c r="C55" s="6">
        <v>27219</v>
      </c>
      <c r="D55" s="9">
        <v>21541</v>
      </c>
      <c r="E55" s="41">
        <v>113.5</v>
      </c>
      <c r="F55" s="41">
        <f t="shared" si="1"/>
        <v>126.3590362564412</v>
      </c>
      <c r="G55" s="96"/>
    </row>
    <row r="56" spans="1:7">
      <c r="A56" s="95">
        <v>3</v>
      </c>
      <c r="B56" s="308" t="s">
        <v>158</v>
      </c>
      <c r="C56" s="6">
        <v>21783</v>
      </c>
      <c r="D56" s="9">
        <v>20180</v>
      </c>
      <c r="E56" s="478">
        <v>97.3</v>
      </c>
      <c r="F56" s="41">
        <f t="shared" si="1"/>
        <v>107.94350842418237</v>
      </c>
      <c r="G56" s="96"/>
    </row>
    <row r="57" spans="1:7">
      <c r="A57" s="95">
        <v>4</v>
      </c>
      <c r="B57" s="308" t="s">
        <v>219</v>
      </c>
      <c r="C57" s="6">
        <v>20765</v>
      </c>
      <c r="D57" s="6">
        <v>20108</v>
      </c>
      <c r="E57" s="41">
        <v>101.8</v>
      </c>
      <c r="F57" s="41">
        <f t="shared" si="1"/>
        <v>103.26735627610901</v>
      </c>
      <c r="G57" s="96"/>
    </row>
    <row r="58" spans="1:7">
      <c r="A58" s="95">
        <v>5</v>
      </c>
      <c r="B58" s="308" t="s">
        <v>109</v>
      </c>
      <c r="C58" s="6">
        <v>16350</v>
      </c>
      <c r="D58" s="9">
        <v>18236</v>
      </c>
      <c r="E58" s="41">
        <v>110.6</v>
      </c>
      <c r="F58" s="41">
        <f t="shared" si="1"/>
        <v>89.657819697302045</v>
      </c>
      <c r="G58" s="96"/>
    </row>
    <row r="59" spans="1:7">
      <c r="A59" s="95">
        <v>6</v>
      </c>
      <c r="B59" s="308" t="s">
        <v>85</v>
      </c>
      <c r="C59" s="6">
        <v>16007</v>
      </c>
      <c r="D59" s="9">
        <v>14286</v>
      </c>
      <c r="E59" s="41">
        <v>94.5</v>
      </c>
      <c r="F59" s="41">
        <f t="shared" si="1"/>
        <v>112.04675906481872</v>
      </c>
      <c r="G59" s="96"/>
    </row>
    <row r="60" spans="1:7">
      <c r="A60" s="95">
        <v>7</v>
      </c>
      <c r="B60" s="308" t="s">
        <v>157</v>
      </c>
      <c r="C60" s="6">
        <v>13796</v>
      </c>
      <c r="D60" s="9">
        <v>10632</v>
      </c>
      <c r="E60" s="41">
        <v>109.8</v>
      </c>
      <c r="F60" s="41">
        <f t="shared" si="1"/>
        <v>129.75921745673438</v>
      </c>
      <c r="G60" s="96"/>
    </row>
    <row r="61" spans="1:7">
      <c r="A61" s="95">
        <v>8</v>
      </c>
      <c r="B61" s="308" t="s">
        <v>111</v>
      </c>
      <c r="C61" s="6">
        <v>13791</v>
      </c>
      <c r="D61" s="9">
        <v>15315</v>
      </c>
      <c r="E61" s="41">
        <v>95.3</v>
      </c>
      <c r="F61" s="41">
        <f t="shared" si="1"/>
        <v>90.048971596474047</v>
      </c>
      <c r="G61" s="96"/>
    </row>
    <row r="62" spans="1:7">
      <c r="A62" s="95">
        <v>9</v>
      </c>
      <c r="B62" s="308" t="s">
        <v>115</v>
      </c>
      <c r="C62" s="111">
        <v>10944</v>
      </c>
      <c r="D62" s="101">
        <v>13708</v>
      </c>
      <c r="E62" s="102">
        <v>97.6</v>
      </c>
      <c r="F62" s="41">
        <f t="shared" si="1"/>
        <v>79.836591771228484</v>
      </c>
      <c r="G62" s="96"/>
    </row>
    <row r="63" spans="1:7" ht="14.25" thickBot="1">
      <c r="A63" s="100">
        <v>10</v>
      </c>
      <c r="B63" s="308" t="s">
        <v>196</v>
      </c>
      <c r="C63" s="111">
        <v>9930</v>
      </c>
      <c r="D63" s="101">
        <v>10521</v>
      </c>
      <c r="E63" s="102">
        <v>90.3</v>
      </c>
      <c r="F63" s="102">
        <f t="shared" si="1"/>
        <v>94.382663244938698</v>
      </c>
      <c r="G63" s="104"/>
    </row>
    <row r="64" spans="1:7" ht="14.25" thickBot="1">
      <c r="A64" s="80"/>
      <c r="B64" s="81" t="s">
        <v>62</v>
      </c>
      <c r="C64" s="82">
        <v>230503</v>
      </c>
      <c r="D64" s="82">
        <v>217390</v>
      </c>
      <c r="E64" s="85">
        <v>101.2</v>
      </c>
      <c r="F64" s="107">
        <f t="shared" si="1"/>
        <v>106.03201619209715</v>
      </c>
      <c r="G64" s="121">
        <v>70.900000000000006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T27" sqref="T27"/>
    </sheetView>
  </sheetViews>
  <sheetFormatPr defaultRowHeight="13.5"/>
  <cols>
    <col min="1" max="1" width="9.375" style="320" customWidth="1"/>
    <col min="2" max="2" width="6.625" style="320" customWidth="1"/>
    <col min="3" max="3" width="6.875" style="320" customWidth="1"/>
    <col min="4" max="4" width="6.125" style="320" customWidth="1"/>
    <col min="5" max="5" width="6.625" style="320" customWidth="1"/>
    <col min="6" max="13" width="6.125" style="320" customWidth="1"/>
    <col min="14" max="14" width="8.625" style="320" customWidth="1"/>
    <col min="15" max="15" width="8.375" style="320" customWidth="1"/>
    <col min="16" max="16" width="5" style="320" customWidth="1"/>
    <col min="17" max="17" width="11.25" style="216" customWidth="1"/>
    <col min="18" max="18" width="12.5" style="320" customWidth="1"/>
    <col min="19" max="26" width="7.625" style="320" customWidth="1"/>
    <col min="27" max="16384" width="9" style="320"/>
  </cols>
  <sheetData>
    <row r="6" spans="1:17">
      <c r="Q6" s="426"/>
    </row>
    <row r="10" spans="1:17">
      <c r="O10" s="281"/>
    </row>
    <row r="15" spans="1:17" ht="12.75" customHeight="1"/>
    <row r="16" spans="1:17" ht="11.1" customHeight="1">
      <c r="A16" s="16"/>
      <c r="B16" s="213" t="s">
        <v>102</v>
      </c>
      <c r="C16" s="213" t="s">
        <v>103</v>
      </c>
      <c r="D16" s="213" t="s">
        <v>104</v>
      </c>
      <c r="E16" s="213" t="s">
        <v>93</v>
      </c>
      <c r="F16" s="213" t="s">
        <v>94</v>
      </c>
      <c r="G16" s="213" t="s">
        <v>95</v>
      </c>
      <c r="H16" s="213" t="s">
        <v>96</v>
      </c>
      <c r="I16" s="213" t="s">
        <v>97</v>
      </c>
      <c r="J16" s="213" t="s">
        <v>98</v>
      </c>
      <c r="K16" s="213" t="s">
        <v>99</v>
      </c>
      <c r="L16" s="213" t="s">
        <v>100</v>
      </c>
      <c r="M16" s="287" t="s">
        <v>101</v>
      </c>
      <c r="N16" s="289" t="s">
        <v>150</v>
      </c>
      <c r="O16" s="213" t="s">
        <v>152</v>
      </c>
    </row>
    <row r="17" spans="1:27" ht="11.1" customHeight="1">
      <c r="A17" s="10" t="s">
        <v>193</v>
      </c>
      <c r="B17" s="210">
        <v>63.3</v>
      </c>
      <c r="C17" s="210">
        <v>67.7</v>
      </c>
      <c r="D17" s="210">
        <v>65.8</v>
      </c>
      <c r="E17" s="210">
        <v>76.7</v>
      </c>
      <c r="F17" s="210">
        <v>80.5</v>
      </c>
      <c r="G17" s="210">
        <v>79.099999999999994</v>
      </c>
      <c r="H17" s="210">
        <v>81.3</v>
      </c>
      <c r="I17" s="210">
        <v>71.900000000000006</v>
      </c>
      <c r="J17" s="210">
        <v>74.900000000000006</v>
      </c>
      <c r="K17" s="210">
        <v>82.3</v>
      </c>
      <c r="L17" s="210">
        <v>72.8</v>
      </c>
      <c r="M17" s="211">
        <v>78.7</v>
      </c>
      <c r="N17" s="291">
        <f>SUM(B17:M17)</f>
        <v>894.99999999999989</v>
      </c>
      <c r="O17" s="290">
        <v>92.2</v>
      </c>
      <c r="P17" s="204"/>
      <c r="Q17" s="292"/>
      <c r="R17" s="293"/>
      <c r="S17" s="293"/>
      <c r="T17" s="204"/>
      <c r="U17" s="204"/>
      <c r="V17" s="204"/>
      <c r="W17" s="204"/>
      <c r="X17" s="204"/>
      <c r="Y17" s="204"/>
      <c r="Z17" s="1"/>
      <c r="AA17" s="1"/>
    </row>
    <row r="18" spans="1:27" ht="11.1" customHeight="1">
      <c r="A18" s="10" t="s">
        <v>197</v>
      </c>
      <c r="B18" s="210">
        <v>71.900000000000006</v>
      </c>
      <c r="C18" s="210">
        <v>72.8</v>
      </c>
      <c r="D18" s="210">
        <v>70.8</v>
      </c>
      <c r="E18" s="210">
        <v>69.3</v>
      </c>
      <c r="F18" s="210">
        <v>67.3</v>
      </c>
      <c r="G18" s="210">
        <v>67.400000000000006</v>
      </c>
      <c r="H18" s="210">
        <v>65.900000000000006</v>
      </c>
      <c r="I18" s="210">
        <v>59.5</v>
      </c>
      <c r="J18" s="210">
        <v>62.3</v>
      </c>
      <c r="K18" s="210">
        <v>71.400000000000006</v>
      </c>
      <c r="L18" s="210">
        <v>58.5</v>
      </c>
      <c r="M18" s="211">
        <v>59.7</v>
      </c>
      <c r="N18" s="291">
        <f>SUM(B18:M18)</f>
        <v>796.8</v>
      </c>
      <c r="O18" s="290">
        <f t="shared" ref="O18:O21" si="0">ROUND(N18/N17*100,1)</f>
        <v>89</v>
      </c>
      <c r="P18" s="204"/>
      <c r="Q18" s="293"/>
      <c r="R18" s="293"/>
      <c r="S18" s="293"/>
      <c r="T18" s="204"/>
      <c r="U18" s="204"/>
      <c r="V18" s="204"/>
      <c r="W18" s="204"/>
      <c r="X18" s="204"/>
      <c r="Y18" s="204"/>
      <c r="Z18" s="1"/>
      <c r="AA18" s="1"/>
    </row>
    <row r="19" spans="1:27" ht="11.1" customHeight="1">
      <c r="A19" s="10" t="s">
        <v>201</v>
      </c>
      <c r="B19" s="210">
        <v>55.9</v>
      </c>
      <c r="C19" s="210">
        <v>51.2</v>
      </c>
      <c r="D19" s="210">
        <v>69.599999999999994</v>
      </c>
      <c r="E19" s="210">
        <v>75</v>
      </c>
      <c r="F19" s="210">
        <v>69</v>
      </c>
      <c r="G19" s="210">
        <v>73.8</v>
      </c>
      <c r="H19" s="210">
        <v>72.400000000000006</v>
      </c>
      <c r="I19" s="210">
        <v>71.8</v>
      </c>
      <c r="J19" s="210">
        <v>69.3</v>
      </c>
      <c r="K19" s="210">
        <v>71.099999999999994</v>
      </c>
      <c r="L19" s="210">
        <v>59.4</v>
      </c>
      <c r="M19" s="211">
        <v>58.7</v>
      </c>
      <c r="N19" s="291">
        <f>SUM(B19:M19)</f>
        <v>797.19999999999993</v>
      </c>
      <c r="O19" s="290">
        <f t="shared" si="0"/>
        <v>100.1</v>
      </c>
      <c r="P19" s="204"/>
      <c r="Q19" s="226"/>
      <c r="R19" s="293"/>
      <c r="S19" s="293"/>
      <c r="T19" s="204"/>
      <c r="U19" s="204"/>
      <c r="V19" s="204"/>
      <c r="W19" s="204"/>
      <c r="X19" s="204"/>
      <c r="Y19" s="204"/>
      <c r="Z19" s="1"/>
      <c r="AA19" s="1"/>
    </row>
    <row r="20" spans="1:27" ht="11.1" customHeight="1">
      <c r="A20" s="10" t="s">
        <v>208</v>
      </c>
      <c r="B20" s="210">
        <v>49.3</v>
      </c>
      <c r="C20" s="210">
        <v>64.900000000000006</v>
      </c>
      <c r="D20" s="210">
        <v>65.8</v>
      </c>
      <c r="E20" s="210">
        <v>72.599999999999994</v>
      </c>
      <c r="F20" s="210">
        <v>63.4</v>
      </c>
      <c r="G20" s="210">
        <v>66.2</v>
      </c>
      <c r="H20" s="212">
        <v>68</v>
      </c>
      <c r="I20" s="210">
        <v>72.900000000000006</v>
      </c>
      <c r="J20" s="210">
        <v>69.599999999999994</v>
      </c>
      <c r="K20" s="210">
        <v>66.400000000000006</v>
      </c>
      <c r="L20" s="210">
        <v>65.099999999999994</v>
      </c>
      <c r="M20" s="211">
        <v>62.1</v>
      </c>
      <c r="N20" s="291">
        <f>SUM(B20:M20)</f>
        <v>786.30000000000007</v>
      </c>
      <c r="O20" s="290">
        <f t="shared" si="0"/>
        <v>98.6</v>
      </c>
      <c r="P20" s="204"/>
      <c r="Q20" s="226"/>
      <c r="R20" s="293"/>
      <c r="S20" s="293"/>
      <c r="T20" s="204"/>
      <c r="U20" s="204"/>
      <c r="V20" s="204"/>
      <c r="W20" s="204"/>
      <c r="X20" s="204"/>
      <c r="Y20" s="204"/>
      <c r="Z20" s="1"/>
      <c r="AA20" s="1"/>
    </row>
    <row r="21" spans="1:27" ht="11.1" customHeight="1">
      <c r="A21" s="10" t="s">
        <v>221</v>
      </c>
      <c r="B21" s="210">
        <v>63.2</v>
      </c>
      <c r="C21" s="210">
        <v>70</v>
      </c>
      <c r="D21" s="210">
        <v>71.900000000000006</v>
      </c>
      <c r="E21" s="210"/>
      <c r="F21" s="210"/>
      <c r="G21" s="210"/>
      <c r="H21" s="212"/>
      <c r="I21" s="210"/>
      <c r="J21" s="210"/>
      <c r="K21" s="210"/>
      <c r="L21" s="210"/>
      <c r="M21" s="211"/>
      <c r="N21" s="291">
        <f>SUM(B21:M21)</f>
        <v>205.1</v>
      </c>
      <c r="O21" s="290">
        <f t="shared" si="0"/>
        <v>26.1</v>
      </c>
      <c r="P21" s="204"/>
      <c r="Q21" s="226"/>
      <c r="R21" s="204"/>
      <c r="S21" s="204"/>
      <c r="T21" s="204"/>
      <c r="U21" s="204"/>
      <c r="V21" s="204"/>
      <c r="W21" s="204"/>
      <c r="X21" s="204"/>
      <c r="Y21" s="204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4"/>
      <c r="O22" s="204"/>
      <c r="P22" s="204"/>
      <c r="Q22" s="226"/>
      <c r="R22" s="204"/>
      <c r="S22" s="204"/>
      <c r="T22" s="204"/>
      <c r="U22" s="204"/>
      <c r="V22" s="204"/>
      <c r="W22" s="204"/>
      <c r="X22" s="204"/>
      <c r="Y22" s="204"/>
      <c r="Z22" s="1"/>
      <c r="AA22" s="1"/>
    </row>
    <row r="23" spans="1:27" ht="9.9499999999999993" customHeight="1">
      <c r="N23" s="204"/>
      <c r="O23" s="204"/>
      <c r="P23" s="204"/>
      <c r="Q23" s="226"/>
      <c r="R23" s="204"/>
      <c r="S23" s="204"/>
      <c r="T23" s="204"/>
      <c r="U23" s="204"/>
      <c r="V23" s="204"/>
      <c r="W23" s="204"/>
      <c r="X23" s="204"/>
      <c r="Y23" s="204"/>
      <c r="Z23" s="1"/>
      <c r="AA23" s="1"/>
    </row>
    <row r="24" spans="1:27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</row>
    <row r="28" spans="1:27">
      <c r="O28" s="218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3" t="s">
        <v>102</v>
      </c>
      <c r="C41" s="213" t="s">
        <v>103</v>
      </c>
      <c r="D41" s="213" t="s">
        <v>104</v>
      </c>
      <c r="E41" s="213" t="s">
        <v>93</v>
      </c>
      <c r="F41" s="213" t="s">
        <v>94</v>
      </c>
      <c r="G41" s="213" t="s">
        <v>95</v>
      </c>
      <c r="H41" s="213" t="s">
        <v>96</v>
      </c>
      <c r="I41" s="213" t="s">
        <v>97</v>
      </c>
      <c r="J41" s="213" t="s">
        <v>98</v>
      </c>
      <c r="K41" s="213" t="s">
        <v>99</v>
      </c>
      <c r="L41" s="213" t="s">
        <v>100</v>
      </c>
      <c r="M41" s="287" t="s">
        <v>101</v>
      </c>
      <c r="N41" s="289" t="s">
        <v>151</v>
      </c>
      <c r="O41" s="213" t="s">
        <v>152</v>
      </c>
      <c r="P41" s="1"/>
      <c r="Q41" s="214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9">
        <v>87.3</v>
      </c>
      <c r="C42" s="219">
        <v>88.5</v>
      </c>
      <c r="D42" s="219">
        <v>86.3</v>
      </c>
      <c r="E42" s="219">
        <v>89.1</v>
      </c>
      <c r="F42" s="219">
        <v>94.9</v>
      </c>
      <c r="G42" s="219">
        <v>93.2</v>
      </c>
      <c r="H42" s="219">
        <v>90.9</v>
      </c>
      <c r="I42" s="219">
        <v>89.5</v>
      </c>
      <c r="J42" s="219">
        <v>91.2</v>
      </c>
      <c r="K42" s="219">
        <v>97.1</v>
      </c>
      <c r="L42" s="219">
        <v>92.2</v>
      </c>
      <c r="M42" s="288">
        <v>88.5</v>
      </c>
      <c r="N42" s="295">
        <f>SUM(B42:M42)/12</f>
        <v>90.725000000000023</v>
      </c>
      <c r="O42" s="290">
        <v>99.1</v>
      </c>
      <c r="P42" s="204"/>
      <c r="Q42" s="396"/>
      <c r="R42" s="396"/>
      <c r="S42" s="204"/>
      <c r="T42" s="204"/>
      <c r="U42" s="204"/>
      <c r="V42" s="204"/>
      <c r="W42" s="204"/>
      <c r="X42" s="204"/>
      <c r="Y42" s="204"/>
      <c r="Z42" s="204"/>
    </row>
    <row r="43" spans="1:26" ht="11.1" customHeight="1">
      <c r="A43" s="10" t="s">
        <v>197</v>
      </c>
      <c r="B43" s="219">
        <v>93</v>
      </c>
      <c r="C43" s="219">
        <v>91.6</v>
      </c>
      <c r="D43" s="219">
        <v>76.7</v>
      </c>
      <c r="E43" s="219">
        <v>88.2</v>
      </c>
      <c r="F43" s="219">
        <v>91.4</v>
      </c>
      <c r="G43" s="219">
        <v>87.4</v>
      </c>
      <c r="H43" s="219">
        <v>87.9</v>
      </c>
      <c r="I43" s="219">
        <v>89.2</v>
      </c>
      <c r="J43" s="219">
        <v>84.7</v>
      </c>
      <c r="K43" s="219">
        <v>87.3</v>
      </c>
      <c r="L43" s="219">
        <v>83.1</v>
      </c>
      <c r="M43" s="288">
        <v>75.2</v>
      </c>
      <c r="N43" s="295">
        <f>SUM(B43:M43)/12</f>
        <v>86.308333333333337</v>
      </c>
      <c r="O43" s="290">
        <f>ROUND(N43/N42*100,1)</f>
        <v>95.1</v>
      </c>
      <c r="P43" s="204"/>
      <c r="Q43" s="396"/>
      <c r="R43" s="396"/>
      <c r="S43" s="204"/>
      <c r="T43" s="204"/>
      <c r="U43" s="204"/>
      <c r="V43" s="204"/>
      <c r="W43" s="204"/>
      <c r="X43" s="204"/>
      <c r="Y43" s="204"/>
      <c r="Z43" s="204"/>
    </row>
    <row r="44" spans="1:26" ht="11.1" customHeight="1">
      <c r="A44" s="10" t="s">
        <v>201</v>
      </c>
      <c r="B44" s="219">
        <v>77.5</v>
      </c>
      <c r="C44" s="219">
        <v>73</v>
      </c>
      <c r="D44" s="219">
        <v>75.400000000000006</v>
      </c>
      <c r="E44" s="219">
        <v>84.5</v>
      </c>
      <c r="F44" s="219">
        <v>86.8</v>
      </c>
      <c r="G44" s="219">
        <v>88.4</v>
      </c>
      <c r="H44" s="219">
        <v>86.3</v>
      </c>
      <c r="I44" s="219">
        <v>82.4</v>
      </c>
      <c r="J44" s="219">
        <v>83.7</v>
      </c>
      <c r="K44" s="219">
        <v>87.4</v>
      </c>
      <c r="L44" s="219">
        <v>84.9</v>
      </c>
      <c r="M44" s="288">
        <v>79.099999999999994</v>
      </c>
      <c r="N44" s="295">
        <f>SUM(B44:M44)/12</f>
        <v>82.45</v>
      </c>
      <c r="O44" s="290">
        <f t="shared" ref="O44:O46" si="1">ROUND(N44/N43*100,1)</f>
        <v>95.5</v>
      </c>
      <c r="P44" s="204"/>
      <c r="Q44" s="396"/>
      <c r="R44" s="396"/>
      <c r="S44" s="204"/>
      <c r="T44" s="204"/>
      <c r="U44" s="204"/>
      <c r="V44" s="204"/>
      <c r="W44" s="204"/>
      <c r="X44" s="204"/>
      <c r="Y44" s="204"/>
      <c r="Z44" s="204"/>
    </row>
    <row r="45" spans="1:26" ht="11.1" customHeight="1">
      <c r="A45" s="10" t="s">
        <v>208</v>
      </c>
      <c r="B45" s="219">
        <v>77.599999999999994</v>
      </c>
      <c r="C45" s="219">
        <v>82.9</v>
      </c>
      <c r="D45" s="219">
        <v>83.6</v>
      </c>
      <c r="E45" s="219">
        <v>80.900000000000006</v>
      </c>
      <c r="F45" s="219">
        <v>84.6</v>
      </c>
      <c r="G45" s="219">
        <v>85.1</v>
      </c>
      <c r="H45" s="219">
        <v>86.3</v>
      </c>
      <c r="I45" s="219">
        <v>93.5</v>
      </c>
      <c r="J45" s="219">
        <v>91</v>
      </c>
      <c r="K45" s="219">
        <v>88.9</v>
      </c>
      <c r="L45" s="219">
        <v>82.8</v>
      </c>
      <c r="M45" s="288">
        <v>75.900000000000006</v>
      </c>
      <c r="N45" s="295">
        <f>SUM(B45:M45)/12</f>
        <v>84.424999999999997</v>
      </c>
      <c r="O45" s="290">
        <v>102.3</v>
      </c>
      <c r="P45" s="204"/>
      <c r="Q45" s="396"/>
      <c r="R45" s="396"/>
      <c r="S45" s="204"/>
      <c r="T45" s="204"/>
      <c r="U45" s="204"/>
      <c r="V45" s="204"/>
      <c r="W45" s="204"/>
      <c r="X45" s="204"/>
      <c r="Y45" s="204"/>
      <c r="Z45" s="204"/>
    </row>
    <row r="46" spans="1:26" ht="11.1" customHeight="1">
      <c r="A46" s="10" t="s">
        <v>221</v>
      </c>
      <c r="B46" s="219">
        <v>81.900000000000006</v>
      </c>
      <c r="C46" s="219">
        <v>83.2</v>
      </c>
      <c r="D46" s="219">
        <v>80.2</v>
      </c>
      <c r="E46" s="219"/>
      <c r="F46" s="219"/>
      <c r="G46" s="219"/>
      <c r="H46" s="219"/>
      <c r="I46" s="219"/>
      <c r="J46" s="219"/>
      <c r="K46" s="219"/>
      <c r="L46" s="219"/>
      <c r="M46" s="288"/>
      <c r="N46" s="295">
        <f>SUM(B46:M46)/12</f>
        <v>20.441666666666666</v>
      </c>
      <c r="O46" s="290">
        <f t="shared" si="1"/>
        <v>24.2</v>
      </c>
      <c r="P46" s="204"/>
      <c r="Q46" s="396"/>
      <c r="R46" s="396"/>
      <c r="S46" s="204"/>
      <c r="T46" s="204"/>
      <c r="U46" s="204"/>
      <c r="V46" s="204"/>
      <c r="W46" s="204"/>
      <c r="X46" s="204"/>
      <c r="Y46" s="204"/>
      <c r="Z46" s="204"/>
    </row>
    <row r="47" spans="1:26" ht="11.1" customHeight="1">
      <c r="N47" s="23"/>
      <c r="O47" s="204"/>
      <c r="P47" s="204"/>
      <c r="Q47" s="226"/>
      <c r="R47" s="204"/>
      <c r="S47" s="204"/>
      <c r="T47" s="204"/>
      <c r="U47" s="204"/>
      <c r="V47" s="204"/>
      <c r="W47" s="204"/>
      <c r="X47" s="204"/>
      <c r="Y47" s="204"/>
      <c r="Z47" s="204"/>
    </row>
    <row r="48" spans="1:26" ht="11.1" customHeight="1">
      <c r="N48" s="23"/>
      <c r="O48" s="204"/>
      <c r="P48" s="204"/>
      <c r="Q48" s="226"/>
      <c r="R48" s="204"/>
      <c r="S48" s="204"/>
      <c r="T48" s="204"/>
      <c r="U48" s="204"/>
      <c r="V48" s="204"/>
      <c r="W48" s="204"/>
      <c r="X48" s="204"/>
      <c r="Y48" s="204"/>
      <c r="Z48" s="204"/>
    </row>
    <row r="49" spans="13:26">
      <c r="N49" s="1"/>
      <c r="O49" s="1"/>
      <c r="P49" s="1"/>
      <c r="Q49" s="214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3" t="s">
        <v>102</v>
      </c>
      <c r="C65" s="213" t="s">
        <v>103</v>
      </c>
      <c r="D65" s="213" t="s">
        <v>104</v>
      </c>
      <c r="E65" s="213" t="s">
        <v>93</v>
      </c>
      <c r="F65" s="213" t="s">
        <v>94</v>
      </c>
      <c r="G65" s="213" t="s">
        <v>95</v>
      </c>
      <c r="H65" s="213" t="s">
        <v>96</v>
      </c>
      <c r="I65" s="213" t="s">
        <v>97</v>
      </c>
      <c r="J65" s="213" t="s">
        <v>98</v>
      </c>
      <c r="K65" s="213" t="s">
        <v>99</v>
      </c>
      <c r="L65" s="213" t="s">
        <v>100</v>
      </c>
      <c r="M65" s="287" t="s">
        <v>101</v>
      </c>
      <c r="N65" s="289" t="s">
        <v>151</v>
      </c>
      <c r="O65" s="400" t="s">
        <v>152</v>
      </c>
    </row>
    <row r="66" spans="1:26" ht="11.1" customHeight="1">
      <c r="A66" s="10" t="s">
        <v>193</v>
      </c>
      <c r="B66" s="210">
        <v>71.7</v>
      </c>
      <c r="C66" s="210">
        <v>76.400000000000006</v>
      </c>
      <c r="D66" s="210">
        <v>76.5</v>
      </c>
      <c r="E66" s="210">
        <v>85.8</v>
      </c>
      <c r="F66" s="210">
        <v>84.3</v>
      </c>
      <c r="G66" s="210">
        <v>85.1</v>
      </c>
      <c r="H66" s="210">
        <v>89.6</v>
      </c>
      <c r="I66" s="210">
        <v>80.5</v>
      </c>
      <c r="J66" s="210">
        <v>81.900000000000006</v>
      </c>
      <c r="K66" s="210">
        <v>84.3</v>
      </c>
      <c r="L66" s="210">
        <v>79.400000000000006</v>
      </c>
      <c r="M66" s="211">
        <v>89.1</v>
      </c>
      <c r="N66" s="294">
        <f>SUM(B66:M66)/12</f>
        <v>82.05</v>
      </c>
      <c r="O66" s="399">
        <v>92.8</v>
      </c>
      <c r="P66" s="23"/>
      <c r="Q66" s="398"/>
      <c r="R66" s="398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10">
        <v>76.8</v>
      </c>
      <c r="C67" s="210">
        <v>79.7</v>
      </c>
      <c r="D67" s="210">
        <v>93</v>
      </c>
      <c r="E67" s="210">
        <v>77</v>
      </c>
      <c r="F67" s="210">
        <v>73.2</v>
      </c>
      <c r="G67" s="210">
        <v>77.599999999999994</v>
      </c>
      <c r="H67" s="210">
        <v>74.8</v>
      </c>
      <c r="I67" s="210">
        <v>66.5</v>
      </c>
      <c r="J67" s="210">
        <v>74.2</v>
      </c>
      <c r="K67" s="210">
        <v>81.5</v>
      </c>
      <c r="L67" s="210">
        <v>71.099999999999994</v>
      </c>
      <c r="M67" s="211">
        <v>80.400000000000006</v>
      </c>
      <c r="N67" s="294">
        <f>SUM(B67:M67)/12</f>
        <v>77.149999999999991</v>
      </c>
      <c r="O67" s="399">
        <f>ROUND(N67/N66*100,1)</f>
        <v>94</v>
      </c>
      <c r="P67" s="23"/>
      <c r="Q67" s="508"/>
      <c r="R67" s="508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201</v>
      </c>
      <c r="B68" s="210">
        <v>71.8</v>
      </c>
      <c r="C68" s="210">
        <v>71</v>
      </c>
      <c r="D68" s="210">
        <v>92.1</v>
      </c>
      <c r="E68" s="210">
        <v>88</v>
      </c>
      <c r="F68" s="210">
        <v>79.2</v>
      </c>
      <c r="G68" s="210">
        <v>83.3</v>
      </c>
      <c r="H68" s="210">
        <v>84.1</v>
      </c>
      <c r="I68" s="210">
        <v>87.4</v>
      </c>
      <c r="J68" s="210">
        <v>82.6</v>
      </c>
      <c r="K68" s="210">
        <v>80.900000000000006</v>
      </c>
      <c r="L68" s="210">
        <v>70.3</v>
      </c>
      <c r="M68" s="211">
        <v>75</v>
      </c>
      <c r="N68" s="294">
        <f>SUM(B68:M68)/12</f>
        <v>80.474999999999994</v>
      </c>
      <c r="O68" s="399">
        <f t="shared" ref="O68" si="2">ROUND(N68/N67*100,1)</f>
        <v>104.3</v>
      </c>
      <c r="P68" s="23"/>
      <c r="Q68" s="508"/>
      <c r="R68" s="508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208</v>
      </c>
      <c r="B69" s="210">
        <v>63.9</v>
      </c>
      <c r="C69" s="210">
        <v>77.5</v>
      </c>
      <c r="D69" s="210">
        <v>78.599999999999994</v>
      </c>
      <c r="E69" s="210">
        <v>89.9</v>
      </c>
      <c r="F69" s="210">
        <v>74.400000000000006</v>
      </c>
      <c r="G69" s="210">
        <v>77.8</v>
      </c>
      <c r="H69" s="210">
        <v>78.599999999999994</v>
      </c>
      <c r="I69" s="210">
        <v>77</v>
      </c>
      <c r="J69" s="210">
        <v>76.900000000000006</v>
      </c>
      <c r="K69" s="210">
        <v>74.900000000000006</v>
      </c>
      <c r="L69" s="210">
        <v>79.400000000000006</v>
      </c>
      <c r="M69" s="211">
        <v>82.7</v>
      </c>
      <c r="N69" s="294">
        <f>SUM(B69:M69)/12</f>
        <v>77.633333333333326</v>
      </c>
      <c r="O69" s="399">
        <v>96.4</v>
      </c>
      <c r="P69" s="23"/>
      <c r="Q69" s="508"/>
      <c r="R69" s="508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208</v>
      </c>
      <c r="B70" s="210">
        <v>76.3</v>
      </c>
      <c r="C70" s="210">
        <v>84</v>
      </c>
      <c r="D70" s="210">
        <v>89.9</v>
      </c>
      <c r="E70" s="210"/>
      <c r="F70" s="210"/>
      <c r="G70" s="210"/>
      <c r="H70" s="210"/>
      <c r="I70" s="210"/>
      <c r="J70" s="210"/>
      <c r="K70" s="210"/>
      <c r="L70" s="210"/>
      <c r="M70" s="211"/>
      <c r="N70" s="294">
        <f>SUM(B70:M70)/12</f>
        <v>20.85</v>
      </c>
      <c r="O70" s="399"/>
      <c r="P70" s="23"/>
      <c r="Q70" s="225"/>
      <c r="R70" s="509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3"/>
      <c r="O71" s="23"/>
      <c r="P71" s="23"/>
      <c r="Q71" s="214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6"/>
      <c r="C72" s="216"/>
      <c r="D72" s="216"/>
      <c r="E72" s="216"/>
      <c r="F72" s="216"/>
      <c r="G72" s="220"/>
      <c r="H72" s="216"/>
      <c r="I72" s="216"/>
      <c r="J72" s="216"/>
      <c r="K72" s="216"/>
      <c r="L72" s="216"/>
      <c r="M72" s="216"/>
      <c r="N72" s="23"/>
      <c r="O72" s="23"/>
      <c r="P72" s="23"/>
      <c r="Q72" s="214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D77" sqref="D77"/>
    </sheetView>
  </sheetViews>
  <sheetFormatPr defaultRowHeight="13.5"/>
  <cols>
    <col min="1" max="1" width="7.625" style="320" customWidth="1"/>
    <col min="2" max="7" width="6.125" style="320" customWidth="1"/>
    <col min="8" max="8" width="6.25" style="320" customWidth="1"/>
    <col min="9" max="10" width="6.125" style="320" customWidth="1"/>
    <col min="11" max="11" width="6.125" style="1" customWidth="1"/>
    <col min="12" max="13" width="6.125" style="320" customWidth="1"/>
    <col min="14" max="16" width="7.625" style="320" customWidth="1"/>
    <col min="17" max="17" width="8.375" style="320" customWidth="1"/>
    <col min="18" max="18" width="10.125" style="320" customWidth="1"/>
    <col min="19" max="23" width="7.625" style="320" customWidth="1"/>
    <col min="24" max="24" width="7.625" style="217" customWidth="1"/>
    <col min="25" max="26" width="7.625" style="320" customWidth="1"/>
    <col min="27" max="16384" width="9" style="320"/>
  </cols>
  <sheetData>
    <row r="1" spans="1:29">
      <c r="A1" s="23"/>
      <c r="B1" s="221"/>
      <c r="C1" s="204"/>
      <c r="D1" s="204"/>
      <c r="E1" s="204"/>
      <c r="F1" s="204"/>
      <c r="G1" s="204"/>
      <c r="H1" s="204"/>
      <c r="I1" s="204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4"/>
      <c r="C2" s="204"/>
      <c r="D2" s="204"/>
      <c r="E2" s="204"/>
      <c r="F2" s="204"/>
      <c r="G2" s="204"/>
      <c r="H2" s="204"/>
      <c r="I2" s="204"/>
      <c r="J2" s="1"/>
      <c r="L2" s="57"/>
      <c r="M2" s="222"/>
      <c r="N2" s="57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1"/>
      <c r="AB2" s="1"/>
      <c r="AC2" s="1"/>
    </row>
    <row r="3" spans="1:29">
      <c r="A3" s="23"/>
      <c r="B3" s="204"/>
      <c r="C3" s="204"/>
      <c r="D3" s="204"/>
      <c r="E3" s="204"/>
      <c r="F3" s="204"/>
      <c r="G3" s="204"/>
      <c r="H3" s="204"/>
      <c r="I3" s="204"/>
      <c r="J3" s="1"/>
      <c r="L3" s="57"/>
      <c r="M3" s="222"/>
      <c r="N3" s="57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1"/>
      <c r="AB3" s="1"/>
      <c r="AC3" s="1"/>
    </row>
    <row r="4" spans="1:29">
      <c r="A4" s="23"/>
      <c r="B4" s="204"/>
      <c r="C4" s="204"/>
      <c r="D4" s="204"/>
      <c r="E4" s="204"/>
      <c r="F4" s="204"/>
      <c r="G4" s="204"/>
      <c r="H4" s="204"/>
      <c r="I4" s="204"/>
      <c r="J4" s="1"/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</row>
    <row r="5" spans="1:29">
      <c r="A5" s="23"/>
      <c r="B5" s="204"/>
      <c r="C5" s="204"/>
      <c r="D5" s="204"/>
      <c r="E5" s="204"/>
      <c r="F5" s="204"/>
      <c r="G5" s="204"/>
      <c r="H5" s="204"/>
      <c r="I5" s="204"/>
      <c r="J5" s="1"/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</row>
    <row r="6" spans="1:29">
      <c r="J6" s="1"/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</row>
    <row r="7" spans="1:29">
      <c r="J7" s="1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9" t="s">
        <v>150</v>
      </c>
      <c r="O18" s="289" t="s">
        <v>152</v>
      </c>
    </row>
    <row r="19" spans="1:18" ht="11.1" customHeight="1">
      <c r="A19" s="10" t="s">
        <v>193</v>
      </c>
      <c r="B19" s="219">
        <v>12.3</v>
      </c>
      <c r="C19" s="219">
        <v>12.6</v>
      </c>
      <c r="D19" s="219">
        <v>13.7</v>
      </c>
      <c r="E19" s="219">
        <v>12.9</v>
      </c>
      <c r="F19" s="219">
        <v>12.4</v>
      </c>
      <c r="G19" s="219">
        <v>13.7</v>
      </c>
      <c r="H19" s="219">
        <v>15</v>
      </c>
      <c r="I19" s="219">
        <v>14</v>
      </c>
      <c r="J19" s="219">
        <v>13</v>
      </c>
      <c r="K19" s="219">
        <v>11.7</v>
      </c>
      <c r="L19" s="219">
        <v>11.9</v>
      </c>
      <c r="M19" s="219">
        <v>12.5</v>
      </c>
      <c r="N19" s="295">
        <f>SUM(B19:M19)</f>
        <v>155.69999999999999</v>
      </c>
      <c r="O19" s="295">
        <v>98.7</v>
      </c>
      <c r="Q19" s="297"/>
      <c r="R19" s="297"/>
    </row>
    <row r="20" spans="1:18" ht="11.1" customHeight="1">
      <c r="A20" s="10" t="s">
        <v>197</v>
      </c>
      <c r="B20" s="219">
        <v>18.2</v>
      </c>
      <c r="C20" s="219">
        <v>14.4</v>
      </c>
      <c r="D20" s="219">
        <v>13.5</v>
      </c>
      <c r="E20" s="219">
        <v>14</v>
      </c>
      <c r="F20" s="219">
        <v>13.8</v>
      </c>
      <c r="G20" s="219">
        <v>13.8</v>
      </c>
      <c r="H20" s="219">
        <v>14.3</v>
      </c>
      <c r="I20" s="219">
        <v>11.5</v>
      </c>
      <c r="J20" s="219">
        <v>13.6</v>
      </c>
      <c r="K20" s="219">
        <v>11.5</v>
      </c>
      <c r="L20" s="219">
        <v>12.3</v>
      </c>
      <c r="M20" s="219">
        <v>14.9</v>
      </c>
      <c r="N20" s="295">
        <f>SUM(B20:M20)</f>
        <v>165.8</v>
      </c>
      <c r="O20" s="295">
        <f>ROUND(N20/N19*100,1)</f>
        <v>106.5</v>
      </c>
      <c r="Q20" s="297"/>
      <c r="R20" s="297"/>
    </row>
    <row r="21" spans="1:18" ht="11.1" customHeight="1">
      <c r="A21" s="10" t="s">
        <v>201</v>
      </c>
      <c r="B21" s="219">
        <v>11.3</v>
      </c>
      <c r="C21" s="219">
        <v>12.7</v>
      </c>
      <c r="D21" s="219">
        <v>15.1</v>
      </c>
      <c r="E21" s="219">
        <v>11.3</v>
      </c>
      <c r="F21" s="219">
        <v>13.7</v>
      </c>
      <c r="G21" s="219">
        <v>14</v>
      </c>
      <c r="H21" s="219">
        <v>16.100000000000001</v>
      </c>
      <c r="I21" s="219">
        <v>11.4</v>
      </c>
      <c r="J21" s="219">
        <v>14.7</v>
      </c>
      <c r="K21" s="219">
        <v>12.9</v>
      </c>
      <c r="L21" s="219">
        <v>15.2</v>
      </c>
      <c r="M21" s="219">
        <v>14.5</v>
      </c>
      <c r="N21" s="295">
        <f>SUM(B21:M21)</f>
        <v>162.9</v>
      </c>
      <c r="O21" s="295">
        <f t="shared" ref="O21:O23" si="0">ROUND(N21/N20*100,1)</f>
        <v>98.3</v>
      </c>
      <c r="Q21" s="297"/>
      <c r="R21" s="297"/>
    </row>
    <row r="22" spans="1:18" ht="11.1" customHeight="1">
      <c r="A22" s="10" t="s">
        <v>208</v>
      </c>
      <c r="B22" s="219">
        <v>11.9</v>
      </c>
      <c r="C22" s="219">
        <v>14</v>
      </c>
      <c r="D22" s="219">
        <v>15.1</v>
      </c>
      <c r="E22" s="219">
        <v>12.7</v>
      </c>
      <c r="F22" s="219">
        <v>12.4</v>
      </c>
      <c r="G22" s="219">
        <v>13.3</v>
      </c>
      <c r="H22" s="219">
        <v>13.5</v>
      </c>
      <c r="I22" s="219">
        <v>12.5</v>
      </c>
      <c r="J22" s="219">
        <v>12.8</v>
      </c>
      <c r="K22" s="219">
        <v>12</v>
      </c>
      <c r="L22" s="219">
        <v>13.9</v>
      </c>
      <c r="M22" s="219">
        <v>14.4</v>
      </c>
      <c r="N22" s="295">
        <f>SUM(B22:M22)</f>
        <v>158.5</v>
      </c>
      <c r="O22" s="295">
        <f t="shared" si="0"/>
        <v>97.3</v>
      </c>
      <c r="Q22" s="297"/>
      <c r="R22" s="297"/>
    </row>
    <row r="23" spans="1:18" ht="11.1" customHeight="1">
      <c r="A23" s="10" t="s">
        <v>221</v>
      </c>
      <c r="B23" s="219">
        <v>12.8</v>
      </c>
      <c r="C23" s="219">
        <v>13.9</v>
      </c>
      <c r="D23" s="219">
        <v>14.7</v>
      </c>
      <c r="E23" s="219"/>
      <c r="F23" s="219"/>
      <c r="G23" s="219"/>
      <c r="H23" s="219"/>
      <c r="I23" s="219"/>
      <c r="J23" s="219"/>
      <c r="K23" s="219"/>
      <c r="L23" s="219"/>
      <c r="M23" s="219"/>
      <c r="N23" s="295">
        <f>SUM(B23:M23)</f>
        <v>41.400000000000006</v>
      </c>
      <c r="O23" s="295">
        <f t="shared" si="0"/>
        <v>26.1</v>
      </c>
    </row>
    <row r="24" spans="1:18" ht="9.75" customHeight="1">
      <c r="J24" s="479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9" t="s">
        <v>151</v>
      </c>
      <c r="O42" s="289" t="s">
        <v>152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9">
        <v>22.8</v>
      </c>
      <c r="C43" s="219">
        <v>22.8</v>
      </c>
      <c r="D43" s="219">
        <v>23.2</v>
      </c>
      <c r="E43" s="219">
        <v>21.8</v>
      </c>
      <c r="F43" s="219">
        <v>21.2</v>
      </c>
      <c r="G43" s="219">
        <v>22.2</v>
      </c>
      <c r="H43" s="219">
        <v>21.5</v>
      </c>
      <c r="I43" s="219">
        <v>22</v>
      </c>
      <c r="J43" s="219">
        <v>21.8</v>
      </c>
      <c r="K43" s="219">
        <v>19.899999999999999</v>
      </c>
      <c r="L43" s="219">
        <v>19.2</v>
      </c>
      <c r="M43" s="219">
        <v>19.2</v>
      </c>
      <c r="N43" s="295">
        <f>SUM(B43:M43)/12</f>
        <v>21.466666666666669</v>
      </c>
      <c r="O43" s="295">
        <v>86.2</v>
      </c>
      <c r="P43" s="222"/>
      <c r="Q43" s="298"/>
      <c r="R43" s="298"/>
      <c r="S43" s="222"/>
      <c r="T43" s="222"/>
      <c r="U43" s="222"/>
      <c r="V43" s="222"/>
      <c r="W43" s="222"/>
      <c r="X43" s="222"/>
      <c r="Y43" s="222"/>
      <c r="Z43" s="2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9">
        <v>25.5</v>
      </c>
      <c r="C44" s="219">
        <v>28.1</v>
      </c>
      <c r="D44" s="219">
        <v>20.6</v>
      </c>
      <c r="E44" s="219">
        <v>22</v>
      </c>
      <c r="F44" s="219">
        <v>23.2</v>
      </c>
      <c r="G44" s="219">
        <v>24.5</v>
      </c>
      <c r="H44" s="219">
        <v>24</v>
      </c>
      <c r="I44" s="219">
        <v>22.4</v>
      </c>
      <c r="J44" s="219">
        <v>22.9</v>
      </c>
      <c r="K44" s="219">
        <v>20.9</v>
      </c>
      <c r="L44" s="219">
        <v>21</v>
      </c>
      <c r="M44" s="219">
        <v>21.5</v>
      </c>
      <c r="N44" s="295">
        <f>SUM(B44:M44)/12</f>
        <v>23.05</v>
      </c>
      <c r="O44" s="295">
        <f>ROUND(N44/N43*100,1)</f>
        <v>107.4</v>
      </c>
      <c r="P44" s="222"/>
      <c r="Q44" s="298"/>
      <c r="R44" s="298"/>
      <c r="S44" s="222"/>
      <c r="T44" s="222"/>
      <c r="U44" s="222"/>
      <c r="V44" s="222"/>
      <c r="W44" s="222"/>
      <c r="X44" s="222"/>
      <c r="Y44" s="222"/>
      <c r="Z44" s="2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201</v>
      </c>
      <c r="B45" s="219">
        <v>21.2</v>
      </c>
      <c r="C45" s="219">
        <v>22.2</v>
      </c>
      <c r="D45" s="219">
        <v>23.7</v>
      </c>
      <c r="E45" s="219">
        <v>23.1</v>
      </c>
      <c r="F45" s="219">
        <v>25.1</v>
      </c>
      <c r="G45" s="219">
        <v>23.7</v>
      </c>
      <c r="H45" s="219">
        <v>25.8</v>
      </c>
      <c r="I45" s="219">
        <v>24.1</v>
      </c>
      <c r="J45" s="219">
        <v>24.1</v>
      </c>
      <c r="K45" s="219">
        <v>22.3</v>
      </c>
      <c r="L45" s="219">
        <v>23.7</v>
      </c>
      <c r="M45" s="219">
        <v>26.1</v>
      </c>
      <c r="N45" s="295">
        <f>SUM(B45:M45)/12</f>
        <v>23.758333333333336</v>
      </c>
      <c r="O45" s="295">
        <f t="shared" ref="O45:O46" si="1">ROUND(N45/N44*100,1)</f>
        <v>103.1</v>
      </c>
      <c r="P45" s="222"/>
      <c r="Q45" s="298"/>
      <c r="R45" s="298"/>
      <c r="S45" s="222"/>
      <c r="T45" s="222"/>
      <c r="U45" s="222"/>
      <c r="V45" s="222"/>
      <c r="W45" s="222"/>
      <c r="X45" s="222"/>
      <c r="Y45" s="222"/>
      <c r="Z45" s="2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208</v>
      </c>
      <c r="B46" s="219">
        <v>25.9</v>
      </c>
      <c r="C46" s="219">
        <v>25.7</v>
      </c>
      <c r="D46" s="219">
        <v>25.6</v>
      </c>
      <c r="E46" s="219">
        <v>23.7</v>
      </c>
      <c r="F46" s="219">
        <v>24</v>
      </c>
      <c r="G46" s="219">
        <v>23.2</v>
      </c>
      <c r="H46" s="219">
        <v>22.7</v>
      </c>
      <c r="I46" s="219">
        <v>22</v>
      </c>
      <c r="J46" s="219">
        <v>22.5</v>
      </c>
      <c r="K46" s="219">
        <v>21.8</v>
      </c>
      <c r="L46" s="219">
        <v>22.4</v>
      </c>
      <c r="M46" s="219">
        <v>21.1</v>
      </c>
      <c r="N46" s="295">
        <f>SUM(B46:M46)/12</f>
        <v>23.383333333333336</v>
      </c>
      <c r="O46" s="295">
        <f t="shared" si="1"/>
        <v>98.4</v>
      </c>
      <c r="P46" s="222"/>
      <c r="Q46" s="298"/>
      <c r="R46" s="298"/>
      <c r="S46" s="222"/>
      <c r="T46" s="222"/>
      <c r="U46" s="222"/>
      <c r="V46" s="222"/>
      <c r="W46" s="222"/>
      <c r="X46" s="222"/>
      <c r="Y46" s="222"/>
      <c r="Z46" s="2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221</v>
      </c>
      <c r="B47" s="219">
        <v>21.8</v>
      </c>
      <c r="C47" s="219">
        <v>23</v>
      </c>
      <c r="D47" s="219">
        <v>22.8</v>
      </c>
      <c r="E47" s="219"/>
      <c r="F47" s="219"/>
      <c r="G47" s="219"/>
      <c r="H47" s="219"/>
      <c r="I47" s="219"/>
      <c r="J47" s="219"/>
      <c r="K47" s="219"/>
      <c r="L47" s="219"/>
      <c r="M47" s="219"/>
      <c r="N47" s="295">
        <f>SUM(B47:M47)/12</f>
        <v>5.6333333333333329</v>
      </c>
      <c r="O47" s="295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9" t="s">
        <v>151</v>
      </c>
      <c r="O70" s="289" t="s">
        <v>152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10">
        <v>53.8</v>
      </c>
      <c r="C71" s="210">
        <v>55.2</v>
      </c>
      <c r="D71" s="210">
        <v>58.8</v>
      </c>
      <c r="E71" s="210">
        <v>60</v>
      </c>
      <c r="F71" s="210">
        <v>59.2</v>
      </c>
      <c r="G71" s="210">
        <v>60.6</v>
      </c>
      <c r="H71" s="210">
        <v>69.900000000000006</v>
      </c>
      <c r="I71" s="210">
        <v>63.1</v>
      </c>
      <c r="J71" s="210">
        <v>59.9</v>
      </c>
      <c r="K71" s="210">
        <v>60.7</v>
      </c>
      <c r="L71" s="210">
        <v>62.6</v>
      </c>
      <c r="M71" s="210">
        <v>65.2</v>
      </c>
      <c r="N71" s="294">
        <f>SUM(B71:M71)/12</f>
        <v>60.750000000000007</v>
      </c>
      <c r="O71" s="295">
        <v>114.5</v>
      </c>
      <c r="P71" s="57"/>
      <c r="Q71" s="397"/>
      <c r="R71" s="397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10">
        <v>67.400000000000006</v>
      </c>
      <c r="C72" s="210">
        <v>48.9</v>
      </c>
      <c r="D72" s="210">
        <v>70.8</v>
      </c>
      <c r="E72" s="210">
        <v>62</v>
      </c>
      <c r="F72" s="210">
        <v>58.4</v>
      </c>
      <c r="G72" s="210">
        <v>55.4</v>
      </c>
      <c r="H72" s="210">
        <v>59.8</v>
      </c>
      <c r="I72" s="210">
        <v>53.2</v>
      </c>
      <c r="J72" s="210">
        <v>59</v>
      </c>
      <c r="K72" s="210">
        <v>57.2</v>
      </c>
      <c r="L72" s="210">
        <v>58.4</v>
      </c>
      <c r="M72" s="210">
        <v>69.099999999999994</v>
      </c>
      <c r="N72" s="294">
        <f>SUM(B72:M72)/12</f>
        <v>59.966666666666669</v>
      </c>
      <c r="O72" s="295">
        <f t="shared" ref="O72:O73" si="2">ROUND(N72/N71*100,1)</f>
        <v>98.7</v>
      </c>
      <c r="P72" s="57"/>
      <c r="Q72" s="397"/>
      <c r="R72" s="397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201</v>
      </c>
      <c r="B73" s="210">
        <v>53.5</v>
      </c>
      <c r="C73" s="210">
        <v>56.3</v>
      </c>
      <c r="D73" s="210">
        <v>62.7</v>
      </c>
      <c r="E73" s="210">
        <v>49.3</v>
      </c>
      <c r="F73" s="210">
        <v>52.9</v>
      </c>
      <c r="G73" s="210">
        <v>60.2</v>
      </c>
      <c r="H73" s="210">
        <v>61.1</v>
      </c>
      <c r="I73" s="210">
        <v>49.2</v>
      </c>
      <c r="J73" s="210">
        <v>60.8</v>
      </c>
      <c r="K73" s="210">
        <v>59.5</v>
      </c>
      <c r="L73" s="210">
        <v>62.9</v>
      </c>
      <c r="M73" s="210">
        <v>53.6</v>
      </c>
      <c r="N73" s="294">
        <f>SUM(B73:M73)/12</f>
        <v>56.833333333333336</v>
      </c>
      <c r="O73" s="295">
        <f t="shared" si="2"/>
        <v>94.8</v>
      </c>
      <c r="Q73" s="401"/>
      <c r="R73" s="401"/>
    </row>
    <row r="74" spans="1:26" ht="11.1" customHeight="1">
      <c r="A74" s="10" t="s">
        <v>208</v>
      </c>
      <c r="B74" s="210">
        <v>46.2</v>
      </c>
      <c r="C74" s="210">
        <v>54.4</v>
      </c>
      <c r="D74" s="210">
        <v>59</v>
      </c>
      <c r="E74" s="210">
        <v>55.3</v>
      </c>
      <c r="F74" s="210">
        <v>51.4</v>
      </c>
      <c r="G74" s="210">
        <v>57.8</v>
      </c>
      <c r="H74" s="210">
        <v>59.8</v>
      </c>
      <c r="I74" s="210">
        <v>57.4</v>
      </c>
      <c r="J74" s="210">
        <v>56.4</v>
      </c>
      <c r="K74" s="210">
        <v>56</v>
      </c>
      <c r="L74" s="210">
        <v>61.8</v>
      </c>
      <c r="M74" s="210">
        <v>69.099999999999994</v>
      </c>
      <c r="N74" s="294">
        <f>SUM(B74:M74)/12</f>
        <v>57.04999999999999</v>
      </c>
      <c r="O74" s="295">
        <v>100.5</v>
      </c>
      <c r="Q74" s="401"/>
      <c r="R74" s="401"/>
    </row>
    <row r="75" spans="1:26" ht="11.1" customHeight="1">
      <c r="A75" s="10" t="s">
        <v>221</v>
      </c>
      <c r="B75" s="210">
        <v>57.9</v>
      </c>
      <c r="C75" s="210">
        <v>59.2</v>
      </c>
      <c r="D75" s="210">
        <v>64.3</v>
      </c>
      <c r="E75" s="210"/>
      <c r="F75" s="210"/>
      <c r="G75" s="210"/>
      <c r="H75" s="210"/>
      <c r="I75" s="210"/>
      <c r="J75" s="210"/>
      <c r="K75" s="210"/>
      <c r="L75" s="210"/>
      <c r="M75" s="210"/>
      <c r="N75" s="294">
        <f>SUM(B75:M75)/12</f>
        <v>15.116666666666665</v>
      </c>
      <c r="O75" s="295"/>
    </row>
    <row r="76" spans="1:26" ht="9.9499999999999993" customHeight="1">
      <c r="B76" s="216"/>
      <c r="C76" s="216"/>
      <c r="D76" s="216"/>
      <c r="E76" s="216"/>
      <c r="F76" s="216"/>
      <c r="G76" s="216"/>
      <c r="H76" s="216"/>
      <c r="I76" s="216"/>
      <c r="J76" s="216"/>
      <c r="K76" s="214"/>
      <c r="L76" s="216"/>
      <c r="M76" s="216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S31" sqref="S31:S32"/>
    </sheetView>
  </sheetViews>
  <sheetFormatPr defaultColWidth="7.625" defaultRowHeight="9.9499999999999993" customHeight="1"/>
  <cols>
    <col min="1" max="1" width="7.625" style="320" customWidth="1"/>
    <col min="2" max="13" width="6.125" style="320" customWidth="1"/>
    <col min="14" max="16384" width="7.625" style="320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2"/>
      <c r="N7" s="57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2"/>
      <c r="N8" s="57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1"/>
    </row>
    <row r="10" spans="12:51" ht="9.9499999999999993" customHeight="1">
      <c r="L10" s="57"/>
      <c r="M10" s="5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1"/>
    </row>
    <row r="11" spans="12:51" ht="9.9499999999999993" customHeight="1">
      <c r="L11" s="57"/>
      <c r="M11" s="5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1"/>
    </row>
    <row r="12" spans="12:51" ht="9.9499999999999993" customHeight="1">
      <c r="L12" s="57"/>
      <c r="M12" s="5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1"/>
    </row>
    <row r="13" spans="12:51" ht="9.9499999999999993" customHeight="1">
      <c r="L13" s="57"/>
      <c r="M13" s="5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2"/>
      <c r="AA15" s="1"/>
    </row>
    <row r="16" spans="12:51" ht="9.9499999999999993" customHeight="1">
      <c r="L16" s="57"/>
      <c r="M16" s="222"/>
      <c r="AA16" s="1"/>
    </row>
    <row r="17" spans="1:27" ht="9.9499999999999993" customHeight="1">
      <c r="L17" s="57"/>
      <c r="M17" s="222"/>
      <c r="AA17" s="1"/>
    </row>
    <row r="18" spans="1:27" ht="9.9499999999999993" customHeight="1">
      <c r="L18" s="57"/>
      <c r="M18" s="222"/>
      <c r="AA18" s="1"/>
    </row>
    <row r="19" spans="1:27" ht="9.9499999999999993" customHeight="1">
      <c r="L19" s="57"/>
      <c r="M19" s="222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16" t="s">
        <v>152</v>
      </c>
      <c r="AA24" s="1"/>
    </row>
    <row r="25" spans="1:27" ht="11.1" customHeight="1">
      <c r="A25" s="10" t="s">
        <v>193</v>
      </c>
      <c r="B25" s="219">
        <v>15.9</v>
      </c>
      <c r="C25" s="219">
        <v>16.100000000000001</v>
      </c>
      <c r="D25" s="219">
        <v>19.7</v>
      </c>
      <c r="E25" s="219">
        <v>17.5</v>
      </c>
      <c r="F25" s="219">
        <v>19.100000000000001</v>
      </c>
      <c r="G25" s="219">
        <v>17.3</v>
      </c>
      <c r="H25" s="219">
        <v>17.3</v>
      </c>
      <c r="I25" s="219">
        <v>15.6</v>
      </c>
      <c r="J25" s="219">
        <v>17.7</v>
      </c>
      <c r="K25" s="219">
        <v>15.5</v>
      </c>
      <c r="L25" s="219">
        <v>18.399999999999999</v>
      </c>
      <c r="M25" s="219">
        <v>16.899999999999999</v>
      </c>
      <c r="N25" s="295">
        <f>SUM(B25:M25)</f>
        <v>207</v>
      </c>
      <c r="O25" s="212">
        <v>99.9</v>
      </c>
      <c r="Q25" s="21"/>
      <c r="R25" s="21"/>
      <c r="AA25" s="1"/>
    </row>
    <row r="26" spans="1:27" ht="11.1" customHeight="1">
      <c r="A26" s="10" t="s">
        <v>197</v>
      </c>
      <c r="B26" s="219">
        <v>18.2</v>
      </c>
      <c r="C26" s="219">
        <v>17</v>
      </c>
      <c r="D26" s="219">
        <v>18</v>
      </c>
      <c r="E26" s="219">
        <v>19.2</v>
      </c>
      <c r="F26" s="219">
        <v>19.7</v>
      </c>
      <c r="G26" s="219">
        <v>17.600000000000001</v>
      </c>
      <c r="H26" s="219">
        <v>19.899999999999999</v>
      </c>
      <c r="I26" s="219">
        <v>15</v>
      </c>
      <c r="J26" s="219">
        <v>15.4</v>
      </c>
      <c r="K26" s="219">
        <v>17.5</v>
      </c>
      <c r="L26" s="219">
        <v>16.8</v>
      </c>
      <c r="M26" s="219">
        <v>16.100000000000001</v>
      </c>
      <c r="N26" s="295">
        <f>SUM(B26:M26)</f>
        <v>210.40000000000003</v>
      </c>
      <c r="O26" s="212">
        <f>ROUND(N26/N25*100,1)</f>
        <v>101.6</v>
      </c>
      <c r="Q26" s="21"/>
      <c r="R26" s="21"/>
      <c r="AA26" s="1"/>
    </row>
    <row r="27" spans="1:27" ht="11.1" customHeight="1">
      <c r="A27" s="10" t="s">
        <v>201</v>
      </c>
      <c r="B27" s="219">
        <v>12.5</v>
      </c>
      <c r="C27" s="219">
        <v>15.5</v>
      </c>
      <c r="D27" s="219">
        <v>16.8</v>
      </c>
      <c r="E27" s="219">
        <v>16.399999999999999</v>
      </c>
      <c r="F27" s="219">
        <v>20.3</v>
      </c>
      <c r="G27" s="219">
        <v>16.899999999999999</v>
      </c>
      <c r="H27" s="219">
        <v>18</v>
      </c>
      <c r="I27" s="219">
        <v>20</v>
      </c>
      <c r="J27" s="219">
        <v>17.5</v>
      </c>
      <c r="K27" s="219">
        <v>18.8</v>
      </c>
      <c r="L27" s="219">
        <v>18.2</v>
      </c>
      <c r="M27" s="219">
        <v>16.899999999999999</v>
      </c>
      <c r="N27" s="295">
        <f>SUM(B27:M27)</f>
        <v>207.8</v>
      </c>
      <c r="O27" s="212">
        <f t="shared" ref="O27:O29" si="0">ROUND(N27/N26*100,1)</f>
        <v>98.8</v>
      </c>
      <c r="Q27" s="21"/>
      <c r="R27" s="21"/>
      <c r="AA27" s="1"/>
    </row>
    <row r="28" spans="1:27" ht="11.1" customHeight="1">
      <c r="A28" s="10" t="s">
        <v>208</v>
      </c>
      <c r="B28" s="219">
        <v>20.100000000000001</v>
      </c>
      <c r="C28" s="219">
        <v>17.8</v>
      </c>
      <c r="D28" s="219">
        <v>17.3</v>
      </c>
      <c r="E28" s="219">
        <v>15.5</v>
      </c>
      <c r="F28" s="219">
        <v>16.5</v>
      </c>
      <c r="G28" s="219">
        <v>17.7</v>
      </c>
      <c r="H28" s="219">
        <v>20.3</v>
      </c>
      <c r="I28" s="219">
        <v>17.2</v>
      </c>
      <c r="J28" s="219">
        <v>17.3</v>
      </c>
      <c r="K28" s="219">
        <v>18.100000000000001</v>
      </c>
      <c r="L28" s="219">
        <v>17.3</v>
      </c>
      <c r="M28" s="219">
        <v>18.7</v>
      </c>
      <c r="N28" s="295">
        <f>SUM(B28:M28)</f>
        <v>213.8</v>
      </c>
      <c r="O28" s="212">
        <f t="shared" si="0"/>
        <v>102.9</v>
      </c>
      <c r="Q28" s="21"/>
      <c r="R28" s="21"/>
      <c r="AA28" s="1"/>
    </row>
    <row r="29" spans="1:27" ht="11.1" customHeight="1">
      <c r="A29" s="10" t="s">
        <v>221</v>
      </c>
      <c r="B29" s="219">
        <v>16.899999999999999</v>
      </c>
      <c r="C29" s="219">
        <v>14.7</v>
      </c>
      <c r="D29" s="219">
        <v>19.899999999999999</v>
      </c>
      <c r="E29" s="219"/>
      <c r="F29" s="219"/>
      <c r="G29" s="219"/>
      <c r="H29" s="219"/>
      <c r="I29" s="219"/>
      <c r="J29" s="219"/>
      <c r="K29" s="219"/>
      <c r="L29" s="219"/>
      <c r="M29" s="219"/>
      <c r="N29" s="295">
        <f>SUM(B29:M29)</f>
        <v>51.5</v>
      </c>
      <c r="O29" s="212">
        <f t="shared" si="0"/>
        <v>24.1</v>
      </c>
      <c r="AA29" s="1"/>
    </row>
    <row r="30" spans="1:27" ht="9.9499999999999993" customHeight="1">
      <c r="N30" s="216"/>
      <c r="O30" s="216"/>
      <c r="AA30" s="1"/>
    </row>
    <row r="31" spans="1:27" ht="9.9499999999999993" customHeight="1"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9">
        <v>31.5</v>
      </c>
      <c r="C54" s="219">
        <v>31.9</v>
      </c>
      <c r="D54" s="219">
        <v>33.200000000000003</v>
      </c>
      <c r="E54" s="219">
        <v>31.3</v>
      </c>
      <c r="F54" s="219">
        <v>31.7</v>
      </c>
      <c r="G54" s="219">
        <v>30.8</v>
      </c>
      <c r="H54" s="219">
        <v>29.2</v>
      </c>
      <c r="I54" s="219">
        <v>29.1</v>
      </c>
      <c r="J54" s="219">
        <v>30.5</v>
      </c>
      <c r="K54" s="219">
        <v>29.2</v>
      </c>
      <c r="L54" s="219">
        <v>29.6</v>
      </c>
      <c r="M54" s="219">
        <v>29</v>
      </c>
      <c r="N54" s="295">
        <f t="shared" ref="N54:N56" si="1">SUM(B54:M54)/12</f>
        <v>30.583333333333332</v>
      </c>
      <c r="O54" s="404">
        <v>93.2</v>
      </c>
      <c r="P54" s="222"/>
      <c r="Q54" s="402"/>
      <c r="R54" s="402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9">
        <v>31.6</v>
      </c>
      <c r="C55" s="219">
        <v>32</v>
      </c>
      <c r="D55" s="219">
        <v>30.9</v>
      </c>
      <c r="E55" s="219">
        <v>31.3</v>
      </c>
      <c r="F55" s="219">
        <v>34</v>
      </c>
      <c r="G55" s="219">
        <v>33.5</v>
      </c>
      <c r="H55" s="219">
        <v>34.4</v>
      </c>
      <c r="I55" s="219">
        <v>34.5</v>
      </c>
      <c r="J55" s="219">
        <v>33</v>
      </c>
      <c r="K55" s="219">
        <v>34.200000000000003</v>
      </c>
      <c r="L55" s="219">
        <v>35.4</v>
      </c>
      <c r="M55" s="219">
        <v>34.200000000000003</v>
      </c>
      <c r="N55" s="295">
        <f t="shared" si="1"/>
        <v>33.25</v>
      </c>
      <c r="O55" s="404">
        <f>ROUND(N55/N54*100,1)</f>
        <v>108.7</v>
      </c>
      <c r="P55" s="222"/>
      <c r="Q55" s="402"/>
      <c r="R55" s="402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201</v>
      </c>
      <c r="B56" s="219">
        <v>31.5</v>
      </c>
      <c r="C56" s="219">
        <v>33.1</v>
      </c>
      <c r="D56" s="219">
        <v>32.799999999999997</v>
      </c>
      <c r="E56" s="219">
        <v>31.9</v>
      </c>
      <c r="F56" s="219">
        <v>35.799999999999997</v>
      </c>
      <c r="G56" s="219">
        <v>33.4</v>
      </c>
      <c r="H56" s="219">
        <v>34.200000000000003</v>
      </c>
      <c r="I56" s="219">
        <v>34.200000000000003</v>
      </c>
      <c r="J56" s="219">
        <v>35</v>
      </c>
      <c r="K56" s="219">
        <v>35.4</v>
      </c>
      <c r="L56" s="219">
        <v>36.6</v>
      </c>
      <c r="M56" s="219">
        <v>34.5</v>
      </c>
      <c r="N56" s="295">
        <f t="shared" si="1"/>
        <v>34.033333333333331</v>
      </c>
      <c r="O56" s="404">
        <f t="shared" ref="O56" si="2">ROUND(N56/N55*100,1)</f>
        <v>102.4</v>
      </c>
      <c r="P56" s="222"/>
      <c r="Q56" s="402"/>
      <c r="R56" s="402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208</v>
      </c>
      <c r="B57" s="219">
        <v>41</v>
      </c>
      <c r="C57" s="219">
        <v>42.3</v>
      </c>
      <c r="D57" s="219">
        <v>42</v>
      </c>
      <c r="E57" s="219">
        <v>39.1</v>
      </c>
      <c r="F57" s="219">
        <v>38.700000000000003</v>
      </c>
      <c r="G57" s="219">
        <v>37.4</v>
      </c>
      <c r="H57" s="219">
        <v>37.5</v>
      </c>
      <c r="I57" s="219">
        <v>36.5</v>
      </c>
      <c r="J57" s="219">
        <v>37.1</v>
      </c>
      <c r="K57" s="219">
        <v>38.6</v>
      </c>
      <c r="L57" s="219">
        <v>38.4</v>
      </c>
      <c r="M57" s="219">
        <v>37.6</v>
      </c>
      <c r="N57" s="295">
        <f>SUM(B57:M57)/12</f>
        <v>38.85</v>
      </c>
      <c r="O57" s="404">
        <v>114.4</v>
      </c>
      <c r="P57" s="222"/>
      <c r="Q57" s="402"/>
      <c r="R57" s="402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221</v>
      </c>
      <c r="B58" s="219">
        <v>38</v>
      </c>
      <c r="C58" s="219">
        <v>35.700000000000003</v>
      </c>
      <c r="D58" s="219">
        <v>37</v>
      </c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>SUM(B58:M58)/12</f>
        <v>9.2249999999999996</v>
      </c>
      <c r="O58" s="404"/>
      <c r="P58" s="222"/>
      <c r="Q58" s="298"/>
      <c r="R58" s="298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6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7"/>
    </row>
    <row r="65" spans="7:28" ht="9.9499999999999993" customHeight="1">
      <c r="G65" s="223"/>
    </row>
    <row r="66" spans="7:28" ht="9.9499999999999993" customHeight="1"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</row>
    <row r="67" spans="7:28" ht="9.9499999999999993" customHeight="1"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</row>
    <row r="68" spans="7:28" ht="9.9499999999999993" customHeight="1"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</row>
    <row r="69" spans="7:28" ht="9.9499999999999993" customHeight="1"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</row>
    <row r="84" spans="1:18" s="216" customFormat="1" ht="11.1" customHeight="1">
      <c r="A84" s="10" t="s">
        <v>193</v>
      </c>
      <c r="B84" s="210">
        <v>50.1</v>
      </c>
      <c r="C84" s="210">
        <v>50.2</v>
      </c>
      <c r="D84" s="210">
        <v>58.3</v>
      </c>
      <c r="E84" s="210">
        <v>57.1</v>
      </c>
      <c r="F84" s="210">
        <v>59.9</v>
      </c>
      <c r="G84" s="210">
        <v>56.7</v>
      </c>
      <c r="H84" s="210">
        <v>60.5</v>
      </c>
      <c r="I84" s="210">
        <v>53.5</v>
      </c>
      <c r="J84" s="210">
        <v>56.9</v>
      </c>
      <c r="K84" s="210">
        <v>54</v>
      </c>
      <c r="L84" s="210">
        <v>62</v>
      </c>
      <c r="M84" s="210">
        <v>58.8</v>
      </c>
      <c r="N84" s="294">
        <f t="shared" ref="N84:N88" si="3">SUM(B84:M84)/12</f>
        <v>56.5</v>
      </c>
      <c r="O84" s="404">
        <v>106.9</v>
      </c>
      <c r="Q84" s="403"/>
      <c r="R84" s="403"/>
    </row>
    <row r="85" spans="1:18" s="216" customFormat="1" ht="11.1" customHeight="1">
      <c r="A85" s="10" t="s">
        <v>197</v>
      </c>
      <c r="B85" s="210">
        <v>55.9</v>
      </c>
      <c r="C85" s="210">
        <v>52.6</v>
      </c>
      <c r="D85" s="210">
        <v>59</v>
      </c>
      <c r="E85" s="210">
        <v>60.9</v>
      </c>
      <c r="F85" s="210">
        <v>56.1</v>
      </c>
      <c r="G85" s="210">
        <v>52.8</v>
      </c>
      <c r="H85" s="210">
        <v>57.2</v>
      </c>
      <c r="I85" s="210">
        <v>43.3</v>
      </c>
      <c r="J85" s="210">
        <v>47.8</v>
      </c>
      <c r="K85" s="210">
        <v>50.4</v>
      </c>
      <c r="L85" s="210">
        <v>46.6</v>
      </c>
      <c r="M85" s="210">
        <v>48</v>
      </c>
      <c r="N85" s="294">
        <f t="shared" si="3"/>
        <v>52.550000000000004</v>
      </c>
      <c r="O85" s="404">
        <f>ROUND(N85/N84*100,1)</f>
        <v>93</v>
      </c>
      <c r="Q85" s="403"/>
      <c r="R85" s="403"/>
    </row>
    <row r="86" spans="1:18" s="216" customFormat="1" ht="11.1" customHeight="1">
      <c r="A86" s="10" t="s">
        <v>201</v>
      </c>
      <c r="B86" s="210">
        <v>42.1</v>
      </c>
      <c r="C86" s="210">
        <v>45.6</v>
      </c>
      <c r="D86" s="210">
        <v>51.4</v>
      </c>
      <c r="E86" s="210">
        <v>51.9</v>
      </c>
      <c r="F86" s="210">
        <v>54.2</v>
      </c>
      <c r="G86" s="210">
        <v>52.4</v>
      </c>
      <c r="H86" s="210">
        <v>52.1</v>
      </c>
      <c r="I86" s="210">
        <v>58.5</v>
      </c>
      <c r="J86" s="210">
        <v>49.4</v>
      </c>
      <c r="K86" s="210">
        <v>52.9</v>
      </c>
      <c r="L86" s="210">
        <v>48.8</v>
      </c>
      <c r="M86" s="210">
        <v>50.5</v>
      </c>
      <c r="N86" s="294">
        <f t="shared" si="3"/>
        <v>50.816666666666663</v>
      </c>
      <c r="O86" s="404">
        <f t="shared" ref="O86" si="4">ROUND(N86/N85*100,1)</f>
        <v>96.7</v>
      </c>
      <c r="Q86" s="403"/>
      <c r="R86" s="403"/>
    </row>
    <row r="87" spans="1:18" s="216" customFormat="1" ht="11.1" customHeight="1">
      <c r="A87" s="10" t="s">
        <v>208</v>
      </c>
      <c r="B87" s="210">
        <v>44.7</v>
      </c>
      <c r="C87" s="210">
        <v>41.1</v>
      </c>
      <c r="D87" s="210">
        <v>41.4</v>
      </c>
      <c r="E87" s="210">
        <v>41.7</v>
      </c>
      <c r="F87" s="210">
        <v>43</v>
      </c>
      <c r="G87" s="210">
        <v>48.2</v>
      </c>
      <c r="H87" s="212">
        <v>54</v>
      </c>
      <c r="I87" s="210">
        <v>47.7</v>
      </c>
      <c r="J87" s="210">
        <v>46.3</v>
      </c>
      <c r="K87" s="210">
        <v>45.7</v>
      </c>
      <c r="L87" s="210">
        <v>45.3</v>
      </c>
      <c r="M87" s="210">
        <v>50.3</v>
      </c>
      <c r="N87" s="294">
        <f t="shared" si="3"/>
        <v>45.783333333333331</v>
      </c>
      <c r="O87" s="404">
        <v>90.2</v>
      </c>
      <c r="Q87" s="403"/>
      <c r="R87" s="403"/>
    </row>
    <row r="88" spans="1:18" ht="11.1" customHeight="1">
      <c r="A88" s="10" t="s">
        <v>221</v>
      </c>
      <c r="B88" s="210">
        <v>44</v>
      </c>
      <c r="C88" s="210">
        <v>42.9</v>
      </c>
      <c r="D88" s="210">
        <v>52.9</v>
      </c>
      <c r="E88" s="210"/>
      <c r="F88" s="210"/>
      <c r="G88" s="210"/>
      <c r="H88" s="212"/>
      <c r="I88" s="210"/>
      <c r="J88" s="210"/>
      <c r="K88" s="210"/>
      <c r="L88" s="210"/>
      <c r="M88" s="210"/>
      <c r="N88" s="294">
        <f t="shared" si="3"/>
        <v>11.65</v>
      </c>
      <c r="O88" s="404"/>
      <c r="Q88" s="21"/>
    </row>
    <row r="89" spans="1:18" ht="9.9499999999999993" customHeight="1">
      <c r="O89" s="299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88"/>
  <sheetViews>
    <sheetView workbookViewId="0">
      <selection activeCell="D90" sqref="D90"/>
    </sheetView>
  </sheetViews>
  <sheetFormatPr defaultRowHeight="9.9499999999999993" customHeight="1"/>
  <cols>
    <col min="1" max="1" width="7.625" style="320" customWidth="1"/>
    <col min="2" max="13" width="6.125" style="320" customWidth="1"/>
    <col min="14" max="26" width="7.625" style="320" customWidth="1"/>
    <col min="27" max="16384" width="9" style="320"/>
  </cols>
  <sheetData>
    <row r="18" spans="1:29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4">
        <v>27</v>
      </c>
      <c r="C25" s="224">
        <v>30</v>
      </c>
      <c r="D25" s="224">
        <v>28.8</v>
      </c>
      <c r="E25" s="224">
        <v>38.200000000000003</v>
      </c>
      <c r="F25" s="224">
        <v>36.5</v>
      </c>
      <c r="G25" s="224">
        <v>48.1</v>
      </c>
      <c r="H25" s="224">
        <v>49.2</v>
      </c>
      <c r="I25" s="224">
        <v>34.9</v>
      </c>
      <c r="J25" s="224">
        <v>34.299999999999997</v>
      </c>
      <c r="K25" s="224">
        <v>43.3</v>
      </c>
      <c r="L25" s="224">
        <v>40.700000000000003</v>
      </c>
      <c r="M25" s="224">
        <v>40.1</v>
      </c>
      <c r="N25" s="295">
        <f>SUM(B25:M25)</f>
        <v>451.1</v>
      </c>
      <c r="O25" s="290">
        <v>79.5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</row>
    <row r="26" spans="1:29" ht="11.1" customHeight="1">
      <c r="A26" s="10" t="s">
        <v>197</v>
      </c>
      <c r="B26" s="224">
        <v>35.5</v>
      </c>
      <c r="C26" s="224">
        <v>37.4</v>
      </c>
      <c r="D26" s="224">
        <v>42.3</v>
      </c>
      <c r="E26" s="224">
        <v>45.1</v>
      </c>
      <c r="F26" s="224">
        <v>47</v>
      </c>
      <c r="G26" s="224">
        <v>49</v>
      </c>
      <c r="H26" s="224">
        <v>47.4</v>
      </c>
      <c r="I26" s="224">
        <v>30</v>
      </c>
      <c r="J26" s="224">
        <v>29.8</v>
      </c>
      <c r="K26" s="224">
        <v>39.799999999999997</v>
      </c>
      <c r="L26" s="224">
        <v>33.6</v>
      </c>
      <c r="M26" s="224">
        <v>36.700000000000003</v>
      </c>
      <c r="N26" s="295">
        <f>SUM(B26:M26)</f>
        <v>473.6</v>
      </c>
      <c r="O26" s="290">
        <f>ROUND(N26/N25*100,1)</f>
        <v>105</v>
      </c>
      <c r="P26" s="222"/>
      <c r="Q26" s="402"/>
      <c r="R26" s="402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</row>
    <row r="27" spans="1:29" ht="11.1" customHeight="1">
      <c r="A27" s="10" t="s">
        <v>201</v>
      </c>
      <c r="B27" s="224">
        <v>32.4</v>
      </c>
      <c r="C27" s="224">
        <v>36.200000000000003</v>
      </c>
      <c r="D27" s="224">
        <v>34.1</v>
      </c>
      <c r="E27" s="224">
        <v>46.4</v>
      </c>
      <c r="F27" s="224">
        <v>41.6</v>
      </c>
      <c r="G27" s="224">
        <v>47.6</v>
      </c>
      <c r="H27" s="224">
        <v>44</v>
      </c>
      <c r="I27" s="224">
        <v>27.3</v>
      </c>
      <c r="J27" s="224">
        <v>34.799999999999997</v>
      </c>
      <c r="K27" s="224">
        <v>42</v>
      </c>
      <c r="L27" s="224">
        <v>32.799999999999997</v>
      </c>
      <c r="M27" s="224">
        <v>44.4</v>
      </c>
      <c r="N27" s="428">
        <f>SUM(B27:M27)</f>
        <v>463.59999999999997</v>
      </c>
      <c r="O27" s="290">
        <f t="shared" ref="O27:O29" si="0">ROUND(N27/N26*100,1)</f>
        <v>97.9</v>
      </c>
      <c r="P27" s="222"/>
      <c r="Q27" s="402"/>
      <c r="R27" s="402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</row>
    <row r="28" spans="1:29" ht="11.1" customHeight="1">
      <c r="A28" s="10" t="s">
        <v>208</v>
      </c>
      <c r="B28" s="224">
        <v>34.799999999999997</v>
      </c>
      <c r="C28" s="224">
        <v>36.4</v>
      </c>
      <c r="D28" s="224">
        <v>35.200000000000003</v>
      </c>
      <c r="E28" s="224">
        <v>49.9</v>
      </c>
      <c r="F28" s="224">
        <v>43.1</v>
      </c>
      <c r="G28" s="224">
        <v>48.2</v>
      </c>
      <c r="H28" s="224">
        <v>44.6</v>
      </c>
      <c r="I28" s="224">
        <v>33.799999999999997</v>
      </c>
      <c r="J28" s="224">
        <v>31.8</v>
      </c>
      <c r="K28" s="224">
        <v>38.1</v>
      </c>
      <c r="L28" s="224">
        <v>36.5</v>
      </c>
      <c r="M28" s="224">
        <v>38.200000000000003</v>
      </c>
      <c r="N28" s="428">
        <f>SUM(B28:M28)</f>
        <v>470.6</v>
      </c>
      <c r="O28" s="290">
        <f t="shared" si="0"/>
        <v>101.5</v>
      </c>
      <c r="P28" s="222"/>
      <c r="Q28" s="402"/>
      <c r="R28" s="402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</row>
    <row r="29" spans="1:29" ht="11.1" customHeight="1">
      <c r="A29" s="10" t="s">
        <v>221</v>
      </c>
      <c r="B29" s="224">
        <v>33.1</v>
      </c>
      <c r="C29" s="224">
        <v>35.1</v>
      </c>
      <c r="D29" s="224">
        <v>41.1</v>
      </c>
      <c r="E29" s="224"/>
      <c r="F29" s="224"/>
      <c r="G29" s="224"/>
      <c r="H29" s="224"/>
      <c r="I29" s="224"/>
      <c r="J29" s="224"/>
      <c r="K29" s="224"/>
      <c r="L29" s="224"/>
      <c r="M29" s="224"/>
      <c r="N29" s="428">
        <f>SUM(B29:M29)</f>
        <v>109.30000000000001</v>
      </c>
      <c r="O29" s="290">
        <f t="shared" si="0"/>
        <v>23.2</v>
      </c>
      <c r="P29" s="222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4">
        <v>35.4</v>
      </c>
      <c r="C54" s="224">
        <v>33.9</v>
      </c>
      <c r="D54" s="224">
        <v>29.4</v>
      </c>
      <c r="E54" s="224">
        <v>30.9</v>
      </c>
      <c r="F54" s="224">
        <v>30.9</v>
      </c>
      <c r="G54" s="224">
        <v>31.3</v>
      </c>
      <c r="H54" s="224">
        <v>29.7</v>
      </c>
      <c r="I54" s="224">
        <v>26.4</v>
      </c>
      <c r="J54" s="224">
        <v>24.2</v>
      </c>
      <c r="K54" s="224">
        <v>25.5</v>
      </c>
      <c r="L54" s="224">
        <v>28.1</v>
      </c>
      <c r="M54" s="224">
        <v>30.2</v>
      </c>
      <c r="N54" s="295">
        <f>SUM(B54:M54)/12</f>
        <v>29.658333333333335</v>
      </c>
      <c r="O54" s="290">
        <v>84.9</v>
      </c>
      <c r="P54" s="222"/>
      <c r="Q54" s="405"/>
      <c r="R54" s="405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4">
        <v>25.8</v>
      </c>
      <c r="C55" s="224">
        <v>27.6</v>
      </c>
      <c r="D55" s="224">
        <v>27.8</v>
      </c>
      <c r="E55" s="224">
        <v>30.9</v>
      </c>
      <c r="F55" s="224">
        <v>36.200000000000003</v>
      </c>
      <c r="G55" s="224">
        <v>32.1</v>
      </c>
      <c r="H55" s="224">
        <v>31.1</v>
      </c>
      <c r="I55" s="224">
        <v>31.7</v>
      </c>
      <c r="J55" s="224">
        <v>31.5</v>
      </c>
      <c r="K55" s="224">
        <v>35.799999999999997</v>
      </c>
      <c r="L55" s="224">
        <v>36</v>
      </c>
      <c r="M55" s="224">
        <v>42.3</v>
      </c>
      <c r="N55" s="295">
        <f>SUM(B55:M55)/12</f>
        <v>32.4</v>
      </c>
      <c r="O55" s="290">
        <f>ROUND(N55/N54*100,1)</f>
        <v>109.2</v>
      </c>
      <c r="P55" s="222"/>
      <c r="Q55" s="405"/>
      <c r="R55" s="405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201</v>
      </c>
      <c r="B56" s="224">
        <v>38.9</v>
      </c>
      <c r="C56" s="224">
        <v>41.9</v>
      </c>
      <c r="D56" s="224">
        <v>38.6</v>
      </c>
      <c r="E56" s="224">
        <v>40.799999999999997</v>
      </c>
      <c r="F56" s="224">
        <v>45</v>
      </c>
      <c r="G56" s="224">
        <v>43.7</v>
      </c>
      <c r="H56" s="224">
        <v>40.799999999999997</v>
      </c>
      <c r="I56" s="224">
        <v>38.1</v>
      </c>
      <c r="J56" s="224">
        <v>38.200000000000003</v>
      </c>
      <c r="K56" s="224">
        <v>41.2</v>
      </c>
      <c r="L56" s="224">
        <v>41</v>
      </c>
      <c r="M56" s="224">
        <v>48.4</v>
      </c>
      <c r="N56" s="295">
        <f>SUM(B56:M56)/12</f>
        <v>41.383333333333333</v>
      </c>
      <c r="O56" s="290">
        <f t="shared" ref="O56" si="1">ROUND(N56/N55*100,1)</f>
        <v>127.7</v>
      </c>
      <c r="P56" s="222"/>
      <c r="Q56" s="405"/>
      <c r="R56" s="405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208</v>
      </c>
      <c r="B57" s="224">
        <v>46.2</v>
      </c>
      <c r="C57" s="224">
        <v>47.2</v>
      </c>
      <c r="D57" s="224">
        <v>44.6</v>
      </c>
      <c r="E57" s="224">
        <v>49.3</v>
      </c>
      <c r="F57" s="224">
        <v>51.6</v>
      </c>
      <c r="G57" s="224">
        <v>50</v>
      </c>
      <c r="H57" s="224">
        <v>46.9</v>
      </c>
      <c r="I57" s="224">
        <v>46</v>
      </c>
      <c r="J57" s="224">
        <v>43.8</v>
      </c>
      <c r="K57" s="224">
        <v>45.9</v>
      </c>
      <c r="L57" s="224">
        <v>45.7</v>
      </c>
      <c r="M57" s="224">
        <v>42.4</v>
      </c>
      <c r="N57" s="295">
        <f>SUM(B57:M57)/12</f>
        <v>46.633333333333326</v>
      </c>
      <c r="O57" s="290">
        <v>112.6</v>
      </c>
      <c r="P57" s="222"/>
      <c r="Q57" s="405"/>
      <c r="R57" s="405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221</v>
      </c>
      <c r="B58" s="224">
        <v>42.4</v>
      </c>
      <c r="C58" s="224">
        <v>42.8</v>
      </c>
      <c r="D58" s="224">
        <v>43.9</v>
      </c>
      <c r="E58" s="224"/>
      <c r="F58" s="224"/>
      <c r="G58" s="224"/>
      <c r="H58" s="224"/>
      <c r="I58" s="224"/>
      <c r="J58" s="224"/>
      <c r="K58" s="224"/>
      <c r="L58" s="224"/>
      <c r="M58" s="224"/>
      <c r="N58" s="295">
        <f>SUM(B58:M58)/12</f>
        <v>10.758333333333333</v>
      </c>
      <c r="O58" s="290"/>
      <c r="P58" s="222"/>
      <c r="Q58" s="298"/>
      <c r="R58" s="298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7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76.5</v>
      </c>
      <c r="C84" s="15">
        <v>87.9</v>
      </c>
      <c r="D84" s="15">
        <v>98.2</v>
      </c>
      <c r="E84" s="15">
        <v>124.2</v>
      </c>
      <c r="F84" s="15">
        <v>118.2</v>
      </c>
      <c r="G84" s="15">
        <v>153.80000000000001</v>
      </c>
      <c r="H84" s="15">
        <v>163.9</v>
      </c>
      <c r="I84" s="15">
        <v>130.4</v>
      </c>
      <c r="J84" s="15">
        <v>139.9</v>
      </c>
      <c r="K84" s="15">
        <v>171.2</v>
      </c>
      <c r="L84" s="15">
        <v>146.9</v>
      </c>
      <c r="M84" s="15">
        <v>135.30000000000001</v>
      </c>
      <c r="N84" s="294">
        <f>SUM(B84:M84)/12</f>
        <v>128.86666666666667</v>
      </c>
      <c r="O84" s="212">
        <v>94.6</v>
      </c>
      <c r="P84" s="57"/>
      <c r="Q84" s="397"/>
      <c r="R84" s="397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134.30000000000001</v>
      </c>
      <c r="C85" s="15">
        <v>136.69999999999999</v>
      </c>
      <c r="D85" s="15">
        <v>152.4</v>
      </c>
      <c r="E85" s="15">
        <v>148.30000000000001</v>
      </c>
      <c r="F85" s="15">
        <v>132.19999999999999</v>
      </c>
      <c r="G85" s="15">
        <v>149.5</v>
      </c>
      <c r="H85" s="15">
        <v>151.69999999999999</v>
      </c>
      <c r="I85" s="15">
        <v>94.6</v>
      </c>
      <c r="J85" s="15">
        <v>94.9</v>
      </c>
      <c r="K85" s="15">
        <v>111.9</v>
      </c>
      <c r="L85" s="15">
        <v>93.4</v>
      </c>
      <c r="M85" s="15">
        <v>85.8</v>
      </c>
      <c r="N85" s="294">
        <f>SUM(B85:M85)/12</f>
        <v>123.80833333333335</v>
      </c>
      <c r="O85" s="212">
        <f>ROUND(N85/N84*100,1)</f>
        <v>96.1</v>
      </c>
      <c r="P85" s="57"/>
      <c r="Q85" s="397"/>
      <c r="R85" s="397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201</v>
      </c>
      <c r="B86" s="15">
        <v>84</v>
      </c>
      <c r="C86" s="15">
        <v>85.9</v>
      </c>
      <c r="D86" s="15">
        <v>88.9</v>
      </c>
      <c r="E86" s="15">
        <v>114.2</v>
      </c>
      <c r="F86" s="15">
        <v>92.2</v>
      </c>
      <c r="G86" s="15">
        <v>108.8</v>
      </c>
      <c r="H86" s="15">
        <v>107.6</v>
      </c>
      <c r="I86" s="15">
        <v>72.599999999999994</v>
      </c>
      <c r="J86" s="15">
        <v>91.1</v>
      </c>
      <c r="K86" s="15">
        <v>101.9</v>
      </c>
      <c r="L86" s="15">
        <v>80</v>
      </c>
      <c r="M86" s="15">
        <v>91.1</v>
      </c>
      <c r="N86" s="294">
        <f>SUM(B86:M86)/12</f>
        <v>93.191666666666663</v>
      </c>
      <c r="O86" s="212">
        <f t="shared" ref="O86" si="2">ROUND(N86/N85*100,1)</f>
        <v>75.3</v>
      </c>
      <c r="P86" s="57"/>
      <c r="Q86" s="397"/>
      <c r="R86" s="397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208</v>
      </c>
      <c r="B87" s="15">
        <v>76</v>
      </c>
      <c r="C87" s="15">
        <v>76.8</v>
      </c>
      <c r="D87" s="15">
        <v>79.5</v>
      </c>
      <c r="E87" s="15">
        <v>101.2</v>
      </c>
      <c r="F87" s="15">
        <v>83.2</v>
      </c>
      <c r="G87" s="15">
        <v>96.4</v>
      </c>
      <c r="H87" s="15">
        <v>95.3</v>
      </c>
      <c r="I87" s="15">
        <v>73.7</v>
      </c>
      <c r="J87" s="15">
        <v>73.3</v>
      </c>
      <c r="K87" s="15">
        <v>82.8</v>
      </c>
      <c r="L87" s="15">
        <v>79.8</v>
      </c>
      <c r="M87" s="15">
        <v>90.5</v>
      </c>
      <c r="N87" s="294">
        <f>SUM(B87:M87)/12</f>
        <v>84.041666666666657</v>
      </c>
      <c r="O87" s="212">
        <v>90.1</v>
      </c>
      <c r="P87" s="57"/>
      <c r="Q87" s="397"/>
      <c r="R87" s="397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221</v>
      </c>
      <c r="B88" s="15">
        <v>78</v>
      </c>
      <c r="C88" s="15">
        <v>81.900000000000006</v>
      </c>
      <c r="D88" s="15">
        <v>93.5</v>
      </c>
      <c r="E88" s="15"/>
      <c r="F88" s="15"/>
      <c r="G88" s="15"/>
      <c r="H88" s="15"/>
      <c r="I88" s="15"/>
      <c r="J88" s="15"/>
      <c r="K88" s="15"/>
      <c r="L88" s="15"/>
      <c r="M88" s="15"/>
      <c r="N88" s="294">
        <f>SUM(B88:M88)/12</f>
        <v>21.116666666666667</v>
      </c>
      <c r="O88" s="212"/>
      <c r="P88" s="57"/>
      <c r="Q88" s="510"/>
      <c r="R88" s="510"/>
      <c r="S88" s="57"/>
      <c r="T88" s="57"/>
      <c r="U88" s="57"/>
      <c r="V88" s="57"/>
      <c r="W88" s="57"/>
      <c r="X88" s="57"/>
      <c r="Y88" s="57"/>
      <c r="Z88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S24" sqref="S24"/>
    </sheetView>
  </sheetViews>
  <sheetFormatPr defaultRowHeight="9.9499999999999993" customHeight="1"/>
  <cols>
    <col min="1" max="1" width="8" style="529" customWidth="1"/>
    <col min="2" max="13" width="6.125" style="529" customWidth="1"/>
    <col min="14" max="26" width="7.625" style="529" customWidth="1"/>
    <col min="27" max="16384" width="9" style="529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62.7</v>
      </c>
      <c r="C25" s="219">
        <v>69.3</v>
      </c>
      <c r="D25" s="219">
        <v>98.8</v>
      </c>
      <c r="E25" s="219">
        <v>94.4</v>
      </c>
      <c r="F25" s="219">
        <v>89.2</v>
      </c>
      <c r="G25" s="219">
        <v>94.1</v>
      </c>
      <c r="H25" s="219">
        <v>98.9</v>
      </c>
      <c r="I25" s="219">
        <v>96.3</v>
      </c>
      <c r="J25" s="219">
        <v>88.7</v>
      </c>
      <c r="K25" s="219">
        <v>91.6</v>
      </c>
      <c r="L25" s="219">
        <v>81.8</v>
      </c>
      <c r="M25" s="219">
        <v>76.099999999999994</v>
      </c>
      <c r="N25" s="295">
        <f>SUM(B25:M25)</f>
        <v>1041.8999999999999</v>
      </c>
      <c r="O25" s="290">
        <v>94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513" t="s">
        <v>197</v>
      </c>
      <c r="B26" s="514">
        <v>74.8</v>
      </c>
      <c r="C26" s="514">
        <v>80</v>
      </c>
      <c r="D26" s="514">
        <v>85.8</v>
      </c>
      <c r="E26" s="514">
        <v>89.3</v>
      </c>
      <c r="F26" s="514">
        <v>92</v>
      </c>
      <c r="G26" s="514">
        <v>92.3</v>
      </c>
      <c r="H26" s="514">
        <v>93.1</v>
      </c>
      <c r="I26" s="514">
        <v>83.1</v>
      </c>
      <c r="J26" s="514">
        <v>74.400000000000006</v>
      </c>
      <c r="K26" s="514">
        <v>84.4</v>
      </c>
      <c r="L26" s="514">
        <v>80.8</v>
      </c>
      <c r="M26" s="514">
        <v>81.400000000000006</v>
      </c>
      <c r="N26" s="515">
        <f>SUM(B26:M26)</f>
        <v>1011.4</v>
      </c>
      <c r="O26" s="516">
        <f>ROUND(N26/N25*100,1)</f>
        <v>97.1</v>
      </c>
      <c r="P26" s="520"/>
      <c r="Q26" s="521"/>
      <c r="R26" s="521"/>
      <c r="S26" s="520"/>
      <c r="T26" s="520"/>
      <c r="U26" s="520"/>
      <c r="V26" s="520"/>
      <c r="W26" s="520"/>
      <c r="X26" s="520"/>
      <c r="Y26" s="520"/>
      <c r="Z26" s="520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513" t="s">
        <v>201</v>
      </c>
      <c r="B27" s="514">
        <v>67.3</v>
      </c>
      <c r="C27" s="514">
        <v>73</v>
      </c>
      <c r="D27" s="514">
        <v>86.4</v>
      </c>
      <c r="E27" s="514">
        <v>89</v>
      </c>
      <c r="F27" s="514">
        <v>74.5</v>
      </c>
      <c r="G27" s="514">
        <v>91.5</v>
      </c>
      <c r="H27" s="514">
        <v>85.7</v>
      </c>
      <c r="I27" s="514">
        <v>83.3</v>
      </c>
      <c r="J27" s="514">
        <v>85</v>
      </c>
      <c r="K27" s="514">
        <v>90.2</v>
      </c>
      <c r="L27" s="514">
        <v>91.7</v>
      </c>
      <c r="M27" s="514">
        <v>82.4</v>
      </c>
      <c r="N27" s="515">
        <f>SUM(B27:M27)</f>
        <v>1000.0000000000001</v>
      </c>
      <c r="O27" s="516">
        <f t="shared" ref="O27:O29" si="0">ROUND(N27/N26*100,1)</f>
        <v>98.9</v>
      </c>
      <c r="P27" s="520"/>
      <c r="Q27" s="521"/>
      <c r="R27" s="521"/>
      <c r="S27" s="520"/>
      <c r="T27" s="520"/>
      <c r="U27" s="520"/>
      <c r="V27" s="520"/>
      <c r="W27" s="520"/>
      <c r="X27" s="520"/>
      <c r="Y27" s="520"/>
      <c r="Z27" s="520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513" t="s">
        <v>208</v>
      </c>
      <c r="B28" s="514">
        <v>65.8</v>
      </c>
      <c r="C28" s="514">
        <v>77.2</v>
      </c>
      <c r="D28" s="514">
        <v>98.6</v>
      </c>
      <c r="E28" s="514">
        <v>102.1</v>
      </c>
      <c r="F28" s="514">
        <v>107.9</v>
      </c>
      <c r="G28" s="514">
        <v>110.2</v>
      </c>
      <c r="H28" s="514">
        <v>110.1</v>
      </c>
      <c r="I28" s="514">
        <v>92.2</v>
      </c>
      <c r="J28" s="514">
        <v>93.8</v>
      </c>
      <c r="K28" s="514">
        <v>96.7</v>
      </c>
      <c r="L28" s="514">
        <v>111.1</v>
      </c>
      <c r="M28" s="514">
        <v>104.1</v>
      </c>
      <c r="N28" s="515">
        <f>SUM(B28:M28)</f>
        <v>1169.8</v>
      </c>
      <c r="O28" s="516">
        <f t="shared" si="0"/>
        <v>117</v>
      </c>
      <c r="P28" s="520"/>
      <c r="Q28" s="521"/>
      <c r="R28" s="521"/>
      <c r="S28" s="520"/>
      <c r="T28" s="520"/>
      <c r="U28" s="520"/>
      <c r="V28" s="520"/>
      <c r="W28" s="520"/>
      <c r="X28" s="520"/>
      <c r="Y28" s="520"/>
      <c r="Z28" s="520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513" t="s">
        <v>221</v>
      </c>
      <c r="B29" s="514">
        <v>86.4</v>
      </c>
      <c r="C29" s="514">
        <v>105.9</v>
      </c>
      <c r="D29" s="514">
        <v>115.8</v>
      </c>
      <c r="E29" s="514"/>
      <c r="F29" s="514"/>
      <c r="G29" s="514"/>
      <c r="H29" s="514"/>
      <c r="I29" s="514"/>
      <c r="J29" s="514"/>
      <c r="K29" s="514"/>
      <c r="L29" s="514"/>
      <c r="M29" s="514"/>
      <c r="N29" s="515">
        <f>SUM(B29:M29)</f>
        <v>308.10000000000002</v>
      </c>
      <c r="O29" s="516">
        <f t="shared" si="0"/>
        <v>26.3</v>
      </c>
      <c r="P29" s="520"/>
      <c r="Q29" s="522"/>
      <c r="R29" s="522"/>
      <c r="S29" s="520"/>
      <c r="T29" s="520"/>
      <c r="U29" s="520"/>
      <c r="V29" s="520"/>
      <c r="W29" s="520"/>
      <c r="X29" s="520"/>
      <c r="Y29" s="520"/>
      <c r="Z29" s="520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72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6" customFormat="1" ht="11.1" customHeight="1">
      <c r="A53" s="523"/>
      <c r="B53" s="524" t="s">
        <v>90</v>
      </c>
      <c r="C53" s="524" t="s">
        <v>91</v>
      </c>
      <c r="D53" s="524" t="s">
        <v>92</v>
      </c>
      <c r="E53" s="524" t="s">
        <v>93</v>
      </c>
      <c r="F53" s="524" t="s">
        <v>94</v>
      </c>
      <c r="G53" s="524" t="s">
        <v>95</v>
      </c>
      <c r="H53" s="524" t="s">
        <v>96</v>
      </c>
      <c r="I53" s="524" t="s">
        <v>97</v>
      </c>
      <c r="J53" s="524" t="s">
        <v>98</v>
      </c>
      <c r="K53" s="524" t="s">
        <v>99</v>
      </c>
      <c r="L53" s="524" t="s">
        <v>100</v>
      </c>
      <c r="M53" s="524" t="s">
        <v>101</v>
      </c>
      <c r="N53" s="525" t="s">
        <v>151</v>
      </c>
      <c r="O53" s="526" t="s">
        <v>153</v>
      </c>
      <c r="P53" s="527"/>
      <c r="Q53" s="527"/>
      <c r="R53" s="527"/>
      <c r="S53" s="527"/>
      <c r="T53" s="527"/>
      <c r="U53" s="527"/>
      <c r="V53" s="527"/>
      <c r="W53" s="527"/>
      <c r="X53" s="527"/>
      <c r="Y53" s="527"/>
      <c r="Z53" s="527"/>
      <c r="AA53" s="519"/>
      <c r="AB53" s="519"/>
      <c r="AC53" s="519"/>
      <c r="AD53" s="519"/>
      <c r="AE53" s="519"/>
      <c r="AF53" s="519"/>
      <c r="AG53" s="519"/>
      <c r="AH53" s="519"/>
      <c r="AI53" s="519"/>
      <c r="AJ53" s="519"/>
      <c r="AK53" s="519"/>
      <c r="AL53" s="519"/>
      <c r="AM53" s="519"/>
      <c r="AN53" s="519"/>
      <c r="AO53" s="519"/>
      <c r="AP53" s="519"/>
      <c r="AQ53" s="519"/>
      <c r="AR53" s="519"/>
      <c r="AS53" s="519"/>
      <c r="AT53" s="519"/>
      <c r="AU53" s="519"/>
      <c r="AV53" s="519"/>
    </row>
    <row r="54" spans="1:48" s="426" customFormat="1" ht="11.1" customHeight="1">
      <c r="A54" s="513" t="s">
        <v>193</v>
      </c>
      <c r="B54" s="514">
        <v>80</v>
      </c>
      <c r="C54" s="514">
        <v>77.400000000000006</v>
      </c>
      <c r="D54" s="514">
        <v>87.1</v>
      </c>
      <c r="E54" s="514">
        <v>87.4</v>
      </c>
      <c r="F54" s="514">
        <v>96.7</v>
      </c>
      <c r="G54" s="514">
        <v>90.8</v>
      </c>
      <c r="H54" s="514">
        <v>85.8</v>
      </c>
      <c r="I54" s="514">
        <v>84.9</v>
      </c>
      <c r="J54" s="514">
        <v>87</v>
      </c>
      <c r="K54" s="514">
        <v>81.599999999999994</v>
      </c>
      <c r="L54" s="514">
        <v>83.3</v>
      </c>
      <c r="M54" s="514">
        <v>73.3</v>
      </c>
      <c r="N54" s="515">
        <f>SUM(B54:M54)/12</f>
        <v>84.60833333333332</v>
      </c>
      <c r="O54" s="516">
        <v>89.5</v>
      </c>
      <c r="P54" s="517"/>
      <c r="Q54" s="518"/>
      <c r="R54" s="518"/>
      <c r="S54" s="517"/>
      <c r="T54" s="517"/>
      <c r="U54" s="517"/>
      <c r="V54" s="517"/>
      <c r="W54" s="517"/>
      <c r="X54" s="517"/>
      <c r="Y54" s="517"/>
      <c r="Z54" s="517"/>
      <c r="AA54" s="519"/>
      <c r="AB54" s="519"/>
      <c r="AC54" s="519"/>
      <c r="AD54" s="519"/>
      <c r="AE54" s="519"/>
      <c r="AF54" s="519"/>
      <c r="AG54" s="519"/>
      <c r="AH54" s="519"/>
      <c r="AI54" s="519"/>
      <c r="AJ54" s="519"/>
      <c r="AK54" s="519"/>
      <c r="AL54" s="519"/>
      <c r="AM54" s="519"/>
      <c r="AN54" s="519"/>
      <c r="AO54" s="519"/>
      <c r="AP54" s="519"/>
      <c r="AQ54" s="519"/>
      <c r="AR54" s="519"/>
      <c r="AS54" s="519"/>
      <c r="AT54" s="519"/>
      <c r="AU54" s="519"/>
      <c r="AV54" s="519"/>
    </row>
    <row r="55" spans="1:48" s="426" customFormat="1" ht="11.1" customHeight="1">
      <c r="A55" s="513" t="s">
        <v>197</v>
      </c>
      <c r="B55" s="514">
        <v>80</v>
      </c>
      <c r="C55" s="514">
        <v>84.1</v>
      </c>
      <c r="D55" s="514">
        <v>84.5</v>
      </c>
      <c r="E55" s="514">
        <v>90.6</v>
      </c>
      <c r="F55" s="514">
        <v>100.8</v>
      </c>
      <c r="G55" s="514">
        <v>107.1</v>
      </c>
      <c r="H55" s="514">
        <v>100.5</v>
      </c>
      <c r="I55" s="514">
        <v>87.9</v>
      </c>
      <c r="J55" s="514">
        <v>85</v>
      </c>
      <c r="K55" s="514">
        <v>81.8</v>
      </c>
      <c r="L55" s="514">
        <v>84.8</v>
      </c>
      <c r="M55" s="514">
        <v>80.8</v>
      </c>
      <c r="N55" s="515">
        <f>SUM(B55:M55)/12</f>
        <v>88.99166666666666</v>
      </c>
      <c r="O55" s="516">
        <f t="shared" ref="O55:O57" si="1">ROUND(N55/N54*100,1)</f>
        <v>105.2</v>
      </c>
      <c r="P55" s="517"/>
      <c r="Q55" s="518"/>
      <c r="R55" s="518"/>
      <c r="S55" s="517"/>
      <c r="T55" s="517"/>
      <c r="U55" s="517"/>
      <c r="V55" s="517"/>
      <c r="W55" s="517"/>
      <c r="X55" s="517"/>
      <c r="Y55" s="517"/>
      <c r="Z55" s="517"/>
      <c r="AA55" s="519"/>
      <c r="AB55" s="519"/>
      <c r="AC55" s="519"/>
      <c r="AD55" s="519"/>
      <c r="AE55" s="519"/>
      <c r="AF55" s="519"/>
      <c r="AG55" s="519"/>
      <c r="AH55" s="519"/>
      <c r="AI55" s="519"/>
      <c r="AJ55" s="519"/>
      <c r="AK55" s="519"/>
      <c r="AL55" s="519"/>
      <c r="AM55" s="519"/>
      <c r="AN55" s="519"/>
      <c r="AO55" s="519"/>
      <c r="AP55" s="519"/>
      <c r="AQ55" s="519"/>
      <c r="AR55" s="519"/>
      <c r="AS55" s="519"/>
      <c r="AT55" s="519"/>
      <c r="AU55" s="519"/>
      <c r="AV55" s="519"/>
    </row>
    <row r="56" spans="1:48" s="426" customFormat="1" ht="11.1" customHeight="1">
      <c r="A56" s="513" t="s">
        <v>201</v>
      </c>
      <c r="B56" s="514">
        <v>87.5</v>
      </c>
      <c r="C56" s="514">
        <v>86</v>
      </c>
      <c r="D56" s="514">
        <v>88.7</v>
      </c>
      <c r="E56" s="514">
        <v>92</v>
      </c>
      <c r="F56" s="514">
        <v>87.1</v>
      </c>
      <c r="G56" s="514">
        <v>88.8</v>
      </c>
      <c r="H56" s="514">
        <v>85.6</v>
      </c>
      <c r="I56" s="514">
        <v>85.8</v>
      </c>
      <c r="J56" s="514">
        <v>84.5</v>
      </c>
      <c r="K56" s="514">
        <v>89.5</v>
      </c>
      <c r="L56" s="514">
        <v>92.2</v>
      </c>
      <c r="M56" s="514">
        <v>85.7</v>
      </c>
      <c r="N56" s="515">
        <f>SUM(B56:M56)/12</f>
        <v>87.783333333333317</v>
      </c>
      <c r="O56" s="516">
        <f t="shared" si="1"/>
        <v>98.6</v>
      </c>
      <c r="P56" s="517"/>
      <c r="Q56" s="518"/>
      <c r="R56" s="518"/>
      <c r="S56" s="517"/>
      <c r="T56" s="517"/>
      <c r="U56" s="517"/>
      <c r="V56" s="517"/>
      <c r="W56" s="517"/>
      <c r="X56" s="517"/>
      <c r="Y56" s="517"/>
      <c r="Z56" s="517"/>
      <c r="AA56" s="519"/>
    </row>
    <row r="57" spans="1:48" s="426" customFormat="1" ht="11.1" customHeight="1">
      <c r="A57" s="513" t="s">
        <v>208</v>
      </c>
      <c r="B57" s="514">
        <v>84</v>
      </c>
      <c r="C57" s="514">
        <v>84.8</v>
      </c>
      <c r="D57" s="514">
        <v>92.1</v>
      </c>
      <c r="E57" s="514">
        <v>91.6</v>
      </c>
      <c r="F57" s="514">
        <v>101.2</v>
      </c>
      <c r="G57" s="514">
        <v>98.3</v>
      </c>
      <c r="H57" s="514">
        <v>99.7</v>
      </c>
      <c r="I57" s="514">
        <v>93.7</v>
      </c>
      <c r="J57" s="514">
        <v>97.1</v>
      </c>
      <c r="K57" s="514">
        <v>93.4</v>
      </c>
      <c r="L57" s="514">
        <v>102.6</v>
      </c>
      <c r="M57" s="514">
        <v>94.6</v>
      </c>
      <c r="N57" s="515">
        <f>SUM(B57:M57)/12</f>
        <v>94.424999999999997</v>
      </c>
      <c r="O57" s="516">
        <f t="shared" si="1"/>
        <v>107.6</v>
      </c>
      <c r="P57" s="517"/>
      <c r="Q57" s="518"/>
      <c r="R57" s="518"/>
      <c r="S57" s="517"/>
      <c r="T57" s="517"/>
      <c r="U57" s="517"/>
      <c r="V57" s="517"/>
      <c r="W57" s="517"/>
      <c r="X57" s="517"/>
      <c r="Y57" s="517"/>
      <c r="Z57" s="517"/>
      <c r="AA57" s="519"/>
    </row>
    <row r="58" spans="1:48" s="216" customFormat="1" ht="11.1" customHeight="1">
      <c r="A58" s="10" t="s">
        <v>221</v>
      </c>
      <c r="B58" s="219">
        <v>92.5</v>
      </c>
      <c r="C58" s="219">
        <v>102.9</v>
      </c>
      <c r="D58" s="219">
        <v>99.4</v>
      </c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>SUM(B58:M58)/12</f>
        <v>24.566666666666666</v>
      </c>
      <c r="O58" s="290"/>
      <c r="P58" s="226"/>
      <c r="Q58" s="511"/>
      <c r="R58" s="511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512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9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4">
        <f t="shared" ref="N84:N88" si="2">SUM(B84:M84)/12</f>
        <v>102.49166666666666</v>
      </c>
      <c r="O84" s="300">
        <v>104.8</v>
      </c>
      <c r="P84" s="214"/>
      <c r="Q84" s="406"/>
      <c r="R84" s="406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197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4">
        <f t="shared" si="2"/>
        <v>94.941666666666663</v>
      </c>
      <c r="O85" s="300">
        <f t="shared" ref="O85:O88" si="3">ROUND(N85/N84*100,1)</f>
        <v>92.6</v>
      </c>
      <c r="P85" s="214"/>
      <c r="Q85" s="406"/>
      <c r="R85" s="406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201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4">
        <f t="shared" si="2"/>
        <v>94.866666666666674</v>
      </c>
      <c r="O86" s="300">
        <f t="shared" si="3"/>
        <v>99.9</v>
      </c>
      <c r="P86" s="214"/>
      <c r="Q86" s="406"/>
      <c r="R86" s="406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208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4">
        <f t="shared" si="2"/>
        <v>102.89999999999999</v>
      </c>
      <c r="O87" s="300">
        <f t="shared" si="3"/>
        <v>108.5</v>
      </c>
      <c r="P87" s="214"/>
      <c r="Q87" s="406"/>
      <c r="R87" s="406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221</v>
      </c>
      <c r="B88" s="212">
        <v>93.4</v>
      </c>
      <c r="C88" s="212">
        <v>103.1</v>
      </c>
      <c r="D88" s="212">
        <v>116.2</v>
      </c>
      <c r="E88" s="212"/>
      <c r="F88" s="212"/>
      <c r="G88" s="212"/>
      <c r="H88" s="212"/>
      <c r="I88" s="212"/>
      <c r="J88" s="212"/>
      <c r="K88" s="212"/>
      <c r="L88" s="212"/>
      <c r="M88" s="212"/>
      <c r="N88" s="294">
        <f t="shared" si="2"/>
        <v>26.058333333333334</v>
      </c>
      <c r="O88" s="300">
        <f t="shared" si="3"/>
        <v>25.3</v>
      </c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Header>&amp;L&amp;"ＭＳ Ｐ明朝,標準"&amp;10≪単位が千トンに変わりました≫</oddHeader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8:BC89"/>
  <sheetViews>
    <sheetView topLeftCell="A7" workbookViewId="0">
      <selection activeCell="Q70" sqref="Q70"/>
    </sheetView>
  </sheetViews>
  <sheetFormatPr defaultRowHeight="9.9499999999999993" customHeight="1"/>
  <cols>
    <col min="1" max="1" width="8" style="528" customWidth="1"/>
    <col min="2" max="13" width="6.125" style="528" customWidth="1"/>
    <col min="14" max="26" width="7.625" style="528" customWidth="1"/>
    <col min="27" max="16384" width="9" style="528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6.3</v>
      </c>
      <c r="C25" s="219">
        <v>6.9</v>
      </c>
      <c r="D25" s="219">
        <v>9.9</v>
      </c>
      <c r="E25" s="219">
        <v>9.4</v>
      </c>
      <c r="F25" s="219">
        <v>8.9</v>
      </c>
      <c r="G25" s="219">
        <v>9.4</v>
      </c>
      <c r="H25" s="219">
        <v>9.6999999999999993</v>
      </c>
      <c r="I25" s="219">
        <v>9.6</v>
      </c>
      <c r="J25" s="219">
        <v>8.9</v>
      </c>
      <c r="K25" s="219">
        <v>9.1999999999999993</v>
      </c>
      <c r="L25" s="219">
        <v>8.1999999999999993</v>
      </c>
      <c r="M25" s="219">
        <v>7.6</v>
      </c>
      <c r="N25" s="295">
        <f>SUM(B25:M25)</f>
        <v>104</v>
      </c>
      <c r="O25" s="290">
        <v>94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9">
        <v>7.5</v>
      </c>
      <c r="C26" s="219">
        <v>8</v>
      </c>
      <c r="D26" s="219">
        <v>8.6</v>
      </c>
      <c r="E26" s="219">
        <v>8.9</v>
      </c>
      <c r="F26" s="219">
        <v>9.1999999999999993</v>
      </c>
      <c r="G26" s="219">
        <v>9.1999999999999993</v>
      </c>
      <c r="H26" s="219">
        <v>9.3000000000000007</v>
      </c>
      <c r="I26" s="219">
        <v>8.3000000000000007</v>
      </c>
      <c r="J26" s="219">
        <v>7.4</v>
      </c>
      <c r="K26" s="219">
        <v>8.4</v>
      </c>
      <c r="L26" s="219">
        <v>8.1</v>
      </c>
      <c r="M26" s="219">
        <v>8.1</v>
      </c>
      <c r="N26" s="295">
        <f>SUM(B26:M26)</f>
        <v>101</v>
      </c>
      <c r="O26" s="290">
        <f>ROUND(N26/N25*100,1)</f>
        <v>97.1</v>
      </c>
      <c r="P26" s="222"/>
      <c r="Q26" s="402"/>
      <c r="R26" s="402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201</v>
      </c>
      <c r="B27" s="219">
        <v>6.7</v>
      </c>
      <c r="C27" s="219">
        <v>7.3</v>
      </c>
      <c r="D27" s="219">
        <v>8.6</v>
      </c>
      <c r="E27" s="219">
        <v>8.9</v>
      </c>
      <c r="F27" s="219">
        <v>7.5</v>
      </c>
      <c r="G27" s="219">
        <v>9.1</v>
      </c>
      <c r="H27" s="219">
        <v>8.6</v>
      </c>
      <c r="I27" s="219">
        <v>8.3000000000000007</v>
      </c>
      <c r="J27" s="219">
        <v>8.5</v>
      </c>
      <c r="K27" s="219">
        <v>9</v>
      </c>
      <c r="L27" s="219">
        <v>9.1999999999999993</v>
      </c>
      <c r="M27" s="219">
        <v>8.1999999999999993</v>
      </c>
      <c r="N27" s="428">
        <f>SUM(B27:M27)</f>
        <v>99.9</v>
      </c>
      <c r="O27" s="290">
        <f t="shared" ref="O27:O29" si="0">ROUND(N27/N26*100,1)</f>
        <v>98.9</v>
      </c>
      <c r="P27" s="222"/>
      <c r="Q27" s="402"/>
      <c r="R27" s="402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208</v>
      </c>
      <c r="B28" s="219">
        <v>6.6</v>
      </c>
      <c r="C28" s="219">
        <v>7.7</v>
      </c>
      <c r="D28" s="219">
        <v>9.9</v>
      </c>
      <c r="E28" s="219">
        <v>10.199999999999999</v>
      </c>
      <c r="F28" s="219">
        <v>10.8</v>
      </c>
      <c r="G28" s="219">
        <v>11</v>
      </c>
      <c r="H28" s="219">
        <v>11</v>
      </c>
      <c r="I28" s="219">
        <v>9.1999999999999993</v>
      </c>
      <c r="J28" s="219">
        <v>9.4</v>
      </c>
      <c r="K28" s="219">
        <v>9.6999999999999993</v>
      </c>
      <c r="L28" s="219">
        <v>11.1</v>
      </c>
      <c r="M28" s="219">
        <v>10.4</v>
      </c>
      <c r="N28" s="295">
        <f>SUM(B28:M28)</f>
        <v>117.00000000000001</v>
      </c>
      <c r="O28" s="290">
        <f t="shared" si="0"/>
        <v>117.1</v>
      </c>
      <c r="P28" s="222"/>
      <c r="Q28" s="402"/>
      <c r="R28" s="402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221</v>
      </c>
      <c r="B29" s="219">
        <v>8.6</v>
      </c>
      <c r="C29" s="219">
        <v>11.9</v>
      </c>
      <c r="D29" s="219">
        <v>11.6</v>
      </c>
      <c r="E29" s="219"/>
      <c r="F29" s="219"/>
      <c r="G29" s="219"/>
      <c r="H29" s="219"/>
      <c r="I29" s="219"/>
      <c r="J29" s="219"/>
      <c r="K29" s="219"/>
      <c r="L29" s="219"/>
      <c r="M29" s="219"/>
      <c r="N29" s="295">
        <f>SUM(B29:M29)</f>
        <v>32.1</v>
      </c>
      <c r="O29" s="290">
        <f t="shared" si="0"/>
        <v>27.4</v>
      </c>
      <c r="P29" s="222"/>
      <c r="Q29" s="298"/>
      <c r="R29" s="298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72"/>
    </row>
    <row r="53" spans="1:48" s="216" customFormat="1" ht="11.1" customHeight="1">
      <c r="A53" s="15"/>
      <c r="B53" s="210" t="s">
        <v>90</v>
      </c>
      <c r="C53" s="210" t="s">
        <v>91</v>
      </c>
      <c r="D53" s="210" t="s">
        <v>92</v>
      </c>
      <c r="E53" s="210" t="s">
        <v>93</v>
      </c>
      <c r="F53" s="210" t="s">
        <v>94</v>
      </c>
      <c r="G53" s="210" t="s">
        <v>95</v>
      </c>
      <c r="H53" s="210" t="s">
        <v>96</v>
      </c>
      <c r="I53" s="210" t="s">
        <v>97</v>
      </c>
      <c r="J53" s="210" t="s">
        <v>98</v>
      </c>
      <c r="K53" s="210" t="s">
        <v>99</v>
      </c>
      <c r="L53" s="210" t="s">
        <v>100</v>
      </c>
      <c r="M53" s="210" t="s">
        <v>101</v>
      </c>
      <c r="N53" s="289" t="s">
        <v>151</v>
      </c>
      <c r="O53" s="213" t="s">
        <v>153</v>
      </c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</row>
    <row r="54" spans="1:48" s="216" customFormat="1" ht="11.1" customHeight="1">
      <c r="A54" s="10" t="s">
        <v>193</v>
      </c>
      <c r="B54" s="219">
        <v>8</v>
      </c>
      <c r="C54" s="219">
        <v>7.7</v>
      </c>
      <c r="D54" s="219">
        <v>8.6999999999999993</v>
      </c>
      <c r="E54" s="219">
        <v>8.6999999999999993</v>
      </c>
      <c r="F54" s="219">
        <v>9.6999999999999993</v>
      </c>
      <c r="G54" s="219">
        <v>9.1</v>
      </c>
      <c r="H54" s="219">
        <v>8.6</v>
      </c>
      <c r="I54" s="219">
        <v>8.5</v>
      </c>
      <c r="J54" s="219">
        <v>8.6999999999999993</v>
      </c>
      <c r="K54" s="219">
        <v>8.1999999999999993</v>
      </c>
      <c r="L54" s="219">
        <v>8.3000000000000007</v>
      </c>
      <c r="M54" s="219">
        <v>7.3</v>
      </c>
      <c r="N54" s="295">
        <f>SUM(B54:M54)/12</f>
        <v>8.4583333333333339</v>
      </c>
      <c r="O54" s="290">
        <v>89.5</v>
      </c>
      <c r="P54" s="226"/>
      <c r="Q54" s="396"/>
      <c r="R54" s="396"/>
      <c r="S54" s="226"/>
      <c r="T54" s="226"/>
      <c r="U54" s="226"/>
      <c r="V54" s="226"/>
      <c r="W54" s="226"/>
      <c r="X54" s="226"/>
      <c r="Y54" s="226"/>
      <c r="Z54" s="226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</row>
    <row r="55" spans="1:48" s="216" customFormat="1" ht="11.1" customHeight="1">
      <c r="A55" s="10" t="s">
        <v>197</v>
      </c>
      <c r="B55" s="219">
        <v>8</v>
      </c>
      <c r="C55" s="219">
        <v>8.4</v>
      </c>
      <c r="D55" s="219">
        <v>8.5</v>
      </c>
      <c r="E55" s="219">
        <v>9.1</v>
      </c>
      <c r="F55" s="219">
        <v>10.1</v>
      </c>
      <c r="G55" s="219">
        <v>10.7</v>
      </c>
      <c r="H55" s="219">
        <v>10.1</v>
      </c>
      <c r="I55" s="219">
        <v>8.8000000000000007</v>
      </c>
      <c r="J55" s="219">
        <v>8.5</v>
      </c>
      <c r="K55" s="219">
        <v>8.1999999999999993</v>
      </c>
      <c r="L55" s="219">
        <v>8.5</v>
      </c>
      <c r="M55" s="219">
        <v>8.1</v>
      </c>
      <c r="N55" s="295">
        <f>SUM(B55:M55)/12</f>
        <v>8.9166666666666661</v>
      </c>
      <c r="O55" s="290">
        <v>104.7</v>
      </c>
      <c r="P55" s="226"/>
      <c r="Q55" s="396"/>
      <c r="R55" s="396"/>
      <c r="S55" s="226"/>
      <c r="T55" s="226"/>
      <c r="U55" s="226"/>
      <c r="V55" s="226"/>
      <c r="W55" s="226"/>
      <c r="X55" s="226"/>
      <c r="Y55" s="226"/>
      <c r="Z55" s="226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</row>
    <row r="56" spans="1:48" s="216" customFormat="1" ht="11.1" customHeight="1">
      <c r="A56" s="10" t="s">
        <v>201</v>
      </c>
      <c r="B56" s="219">
        <v>8.6999999999999993</v>
      </c>
      <c r="C56" s="219">
        <v>8.6</v>
      </c>
      <c r="D56" s="219">
        <v>8.9</v>
      </c>
      <c r="E56" s="219">
        <v>9.1999999999999993</v>
      </c>
      <c r="F56" s="219">
        <v>8.6999999999999993</v>
      </c>
      <c r="G56" s="219">
        <v>8.9</v>
      </c>
      <c r="H56" s="219">
        <v>8.6</v>
      </c>
      <c r="I56" s="219">
        <v>8.6</v>
      </c>
      <c r="J56" s="219">
        <v>8.5</v>
      </c>
      <c r="K56" s="219">
        <v>8.9</v>
      </c>
      <c r="L56" s="219">
        <v>9.1999999999999993</v>
      </c>
      <c r="M56" s="219">
        <v>8.6</v>
      </c>
      <c r="N56" s="295">
        <f>SUM(B56:M56)/12</f>
        <v>8.7833333333333332</v>
      </c>
      <c r="O56" s="290">
        <v>98.9</v>
      </c>
      <c r="P56" s="226"/>
      <c r="Q56" s="396"/>
      <c r="R56" s="396"/>
      <c r="S56" s="226"/>
      <c r="T56" s="226"/>
      <c r="U56" s="226"/>
      <c r="V56" s="226"/>
      <c r="W56" s="226"/>
      <c r="X56" s="226"/>
      <c r="Y56" s="226"/>
      <c r="Z56" s="226"/>
      <c r="AA56" s="214"/>
    </row>
    <row r="57" spans="1:48" s="216" customFormat="1" ht="11.1" customHeight="1">
      <c r="A57" s="10" t="s">
        <v>208</v>
      </c>
      <c r="B57" s="219">
        <v>8.4</v>
      </c>
      <c r="C57" s="219">
        <v>8.5</v>
      </c>
      <c r="D57" s="219">
        <v>9.1999999999999993</v>
      </c>
      <c r="E57" s="219">
        <v>9.1999999999999993</v>
      </c>
      <c r="F57" s="219">
        <v>10.1</v>
      </c>
      <c r="G57" s="219">
        <v>9.8000000000000007</v>
      </c>
      <c r="H57" s="219">
        <v>10</v>
      </c>
      <c r="I57" s="219">
        <v>9.4</v>
      </c>
      <c r="J57" s="219">
        <v>9.6999999999999993</v>
      </c>
      <c r="K57" s="219">
        <v>9.3000000000000007</v>
      </c>
      <c r="L57" s="219">
        <v>10.3</v>
      </c>
      <c r="M57" s="219">
        <v>9.5</v>
      </c>
      <c r="N57" s="295">
        <f>SUM(B57:M57)/12</f>
        <v>9.4500000000000011</v>
      </c>
      <c r="O57" s="290">
        <v>108</v>
      </c>
      <c r="P57" s="226"/>
      <c r="Q57" s="396"/>
      <c r="R57" s="396"/>
      <c r="S57" s="226"/>
      <c r="T57" s="226"/>
      <c r="U57" s="226"/>
      <c r="V57" s="226"/>
      <c r="W57" s="226"/>
      <c r="X57" s="226"/>
      <c r="Y57" s="226"/>
      <c r="Z57" s="226"/>
      <c r="AA57" s="214"/>
    </row>
    <row r="58" spans="1:48" s="216" customFormat="1" ht="11.1" customHeight="1">
      <c r="A58" s="10" t="s">
        <v>221</v>
      </c>
      <c r="B58" s="219">
        <v>9.3000000000000007</v>
      </c>
      <c r="C58" s="219">
        <v>10.3</v>
      </c>
      <c r="D58" s="219">
        <v>9.9</v>
      </c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>SUM(B58:M58)/12</f>
        <v>2.4583333333333335</v>
      </c>
      <c r="O58" s="290"/>
      <c r="P58" s="226"/>
      <c r="Q58" s="511"/>
      <c r="R58" s="511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512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9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4">
        <f t="shared" ref="N84:N88" si="1">SUM(B84:M84)/12</f>
        <v>102.49166666666666</v>
      </c>
      <c r="O84" s="300">
        <v>104.8</v>
      </c>
      <c r="P84" s="214"/>
      <c r="Q84" s="406"/>
      <c r="R84" s="406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197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4">
        <f t="shared" si="1"/>
        <v>94.941666666666663</v>
      </c>
      <c r="O85" s="300">
        <f t="shared" ref="O85:O88" si="2">ROUND(N85/N84*100,1)</f>
        <v>92.6</v>
      </c>
      <c r="P85" s="214"/>
      <c r="Q85" s="406"/>
      <c r="R85" s="406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201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4">
        <f t="shared" si="1"/>
        <v>94.866666666666674</v>
      </c>
      <c r="O86" s="300">
        <f t="shared" si="2"/>
        <v>99.9</v>
      </c>
      <c r="P86" s="214"/>
      <c r="Q86" s="406"/>
      <c r="R86" s="406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208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4">
        <f t="shared" si="1"/>
        <v>102.89999999999999</v>
      </c>
      <c r="O87" s="300">
        <f t="shared" si="2"/>
        <v>108.5</v>
      </c>
      <c r="P87" s="214"/>
      <c r="Q87" s="406"/>
      <c r="R87" s="406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221</v>
      </c>
      <c r="B88" s="212">
        <v>93.4</v>
      </c>
      <c r="C88" s="212">
        <v>103.1</v>
      </c>
      <c r="D88" s="212">
        <v>116.2</v>
      </c>
      <c r="E88" s="212"/>
      <c r="F88" s="212"/>
      <c r="G88" s="212"/>
      <c r="H88" s="212"/>
      <c r="I88" s="212"/>
      <c r="J88" s="212"/>
      <c r="K88" s="212"/>
      <c r="L88" s="212"/>
      <c r="M88" s="212"/>
      <c r="N88" s="294">
        <f t="shared" si="1"/>
        <v>26.058333333333334</v>
      </c>
      <c r="O88" s="300">
        <f t="shared" si="2"/>
        <v>25.3</v>
      </c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R6" sqref="R6"/>
    </sheetView>
  </sheetViews>
  <sheetFormatPr defaultRowHeight="9.9499999999999993" customHeight="1"/>
  <cols>
    <col min="1" max="1" width="7.625" style="320" customWidth="1"/>
    <col min="2" max="13" width="6.125" style="320" customWidth="1"/>
    <col min="14" max="27" width="7.625" style="320" customWidth="1"/>
    <col min="28" max="16384" width="9" style="320"/>
  </cols>
  <sheetData>
    <row r="7" spans="1:15" ht="9.9499999999999993" customHeight="1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5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1:15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5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5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4" spans="1:15" ht="9.9499999999999993" customHeight="1">
      <c r="N14" s="321"/>
      <c r="O14" s="321"/>
    </row>
    <row r="17" spans="1:48" ht="9.9499999999999993" customHeight="1">
      <c r="O17" s="321"/>
    </row>
    <row r="18" spans="1:48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48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48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321"/>
    </row>
    <row r="21" spans="1:48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321"/>
    </row>
    <row r="22" spans="1:48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9">
        <v>13.7</v>
      </c>
      <c r="C25" s="219">
        <v>13.6</v>
      </c>
      <c r="D25" s="219">
        <v>16.899999999999999</v>
      </c>
      <c r="E25" s="219">
        <v>18.2</v>
      </c>
      <c r="F25" s="219">
        <v>14.5</v>
      </c>
      <c r="G25" s="219">
        <v>13.8</v>
      </c>
      <c r="H25" s="219">
        <v>15.1</v>
      </c>
      <c r="I25" s="219">
        <v>13.4</v>
      </c>
      <c r="J25" s="219">
        <v>14.2</v>
      </c>
      <c r="K25" s="219">
        <v>15.2</v>
      </c>
      <c r="L25" s="219">
        <v>15.5</v>
      </c>
      <c r="M25" s="467">
        <v>15.2</v>
      </c>
      <c r="N25" s="295">
        <f>SUM(B25:M25)</f>
        <v>179.29999999999995</v>
      </c>
      <c r="O25" s="290">
        <v>96.9</v>
      </c>
      <c r="P25" s="222"/>
      <c r="Q25" s="396"/>
      <c r="R25" s="396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9">
        <v>14.9</v>
      </c>
      <c r="C26" s="219">
        <v>16.399999999999999</v>
      </c>
      <c r="D26" s="219">
        <v>17.100000000000001</v>
      </c>
      <c r="E26" s="219">
        <v>17.600000000000001</v>
      </c>
      <c r="F26" s="219">
        <v>16.5</v>
      </c>
      <c r="G26" s="219">
        <v>16</v>
      </c>
      <c r="H26" s="219">
        <v>15.9</v>
      </c>
      <c r="I26" s="219">
        <v>13.1</v>
      </c>
      <c r="J26" s="219">
        <v>16.2</v>
      </c>
      <c r="K26" s="219">
        <v>16.7</v>
      </c>
      <c r="L26" s="219">
        <v>14.7</v>
      </c>
      <c r="M26" s="467">
        <v>14.9</v>
      </c>
      <c r="N26" s="295">
        <f>SUM(B26:M26)</f>
        <v>189.99999999999997</v>
      </c>
      <c r="O26" s="290">
        <f>SUM(N26/N25)*100</f>
        <v>105.96765197992192</v>
      </c>
      <c r="P26" s="222"/>
      <c r="Q26" s="396"/>
      <c r="R26" s="396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201</v>
      </c>
      <c r="B27" s="219">
        <v>13.6</v>
      </c>
      <c r="C27" s="219">
        <v>14.7</v>
      </c>
      <c r="D27" s="219">
        <v>13.4</v>
      </c>
      <c r="E27" s="219">
        <v>17.2</v>
      </c>
      <c r="F27" s="219">
        <v>14.6</v>
      </c>
      <c r="G27" s="219">
        <v>15.1</v>
      </c>
      <c r="H27" s="219">
        <v>15.7</v>
      </c>
      <c r="I27" s="219">
        <v>13</v>
      </c>
      <c r="J27" s="219">
        <v>15.8</v>
      </c>
      <c r="K27" s="219">
        <v>17.2</v>
      </c>
      <c r="L27" s="219">
        <v>15.7</v>
      </c>
      <c r="M27" s="467">
        <v>15.1</v>
      </c>
      <c r="N27" s="399">
        <f>SUM(B27:M27)</f>
        <v>181.09999999999997</v>
      </c>
      <c r="O27" s="290">
        <f>SUM(N27/N26)*100</f>
        <v>95.315789473684205</v>
      </c>
      <c r="P27" s="222"/>
      <c r="Q27" s="396"/>
      <c r="R27" s="396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208</v>
      </c>
      <c r="B28" s="219">
        <v>14.4</v>
      </c>
      <c r="C28" s="219">
        <v>14.3</v>
      </c>
      <c r="D28" s="219">
        <v>14.8</v>
      </c>
      <c r="E28" s="219">
        <v>15.4</v>
      </c>
      <c r="F28" s="219">
        <v>14</v>
      </c>
      <c r="G28" s="219">
        <v>14.7</v>
      </c>
      <c r="H28" s="219">
        <v>14</v>
      </c>
      <c r="I28" s="219">
        <v>13.2</v>
      </c>
      <c r="J28" s="219">
        <v>15.8</v>
      </c>
      <c r="K28" s="219">
        <v>14.9</v>
      </c>
      <c r="L28" s="219">
        <v>15.2</v>
      </c>
      <c r="M28" s="467">
        <v>14.8</v>
      </c>
      <c r="N28" s="399">
        <f>SUM(B28:M28)</f>
        <v>175.50000000000003</v>
      </c>
      <c r="O28" s="290">
        <f>SUM(N28/N27)*100</f>
        <v>96.907785753727254</v>
      </c>
      <c r="P28" s="222"/>
      <c r="Q28" s="396"/>
      <c r="R28" s="396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221</v>
      </c>
      <c r="B29" s="219">
        <v>14.1</v>
      </c>
      <c r="C29" s="219">
        <v>14.9</v>
      </c>
      <c r="D29" s="219">
        <v>16.399999999999999</v>
      </c>
      <c r="E29" s="219"/>
      <c r="F29" s="219"/>
      <c r="G29" s="219"/>
      <c r="H29" s="219"/>
      <c r="I29" s="219"/>
      <c r="J29" s="219"/>
      <c r="K29" s="219"/>
      <c r="L29" s="219"/>
      <c r="M29" s="467"/>
      <c r="N29" s="399">
        <f>SUM(B29:M29)</f>
        <v>45.4</v>
      </c>
      <c r="O29" s="290">
        <f>SUM(N29/N28)*100</f>
        <v>25.868945868945865</v>
      </c>
      <c r="P29" s="222"/>
      <c r="Q29" s="298"/>
      <c r="R29" s="298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21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9">
        <v>26.5</v>
      </c>
      <c r="C54" s="219">
        <v>26.7</v>
      </c>
      <c r="D54" s="219">
        <v>26.9</v>
      </c>
      <c r="E54" s="219">
        <v>24</v>
      </c>
      <c r="F54" s="219">
        <v>24.5</v>
      </c>
      <c r="G54" s="219">
        <v>21.9</v>
      </c>
      <c r="H54" s="219">
        <v>20.7</v>
      </c>
      <c r="I54" s="219">
        <v>20.9</v>
      </c>
      <c r="J54" s="219">
        <v>21</v>
      </c>
      <c r="K54" s="219">
        <v>22.1</v>
      </c>
      <c r="L54" s="219">
        <v>22.3</v>
      </c>
      <c r="M54" s="219">
        <v>21.1</v>
      </c>
      <c r="N54" s="295">
        <f t="shared" ref="N54:N58" si="0">SUM(B54:M54)/12</f>
        <v>23.216666666666669</v>
      </c>
      <c r="O54" s="290">
        <v>92.1</v>
      </c>
      <c r="P54" s="222"/>
      <c r="Q54" s="407"/>
      <c r="R54" s="407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9">
        <v>22</v>
      </c>
      <c r="C55" s="219">
        <v>22.5</v>
      </c>
      <c r="D55" s="219">
        <v>21.6</v>
      </c>
      <c r="E55" s="219">
        <v>22.3</v>
      </c>
      <c r="F55" s="219">
        <v>22.7</v>
      </c>
      <c r="G55" s="219">
        <v>22.1</v>
      </c>
      <c r="H55" s="219">
        <v>22.5</v>
      </c>
      <c r="I55" s="219">
        <v>22.5</v>
      </c>
      <c r="J55" s="219">
        <v>22.9</v>
      </c>
      <c r="K55" s="219">
        <v>23.4</v>
      </c>
      <c r="L55" s="219">
        <v>22.9</v>
      </c>
      <c r="M55" s="219">
        <v>22.4</v>
      </c>
      <c r="N55" s="295">
        <f t="shared" si="0"/>
        <v>22.483333333333334</v>
      </c>
      <c r="O55" s="290">
        <v>97</v>
      </c>
      <c r="P55" s="222"/>
      <c r="Q55" s="407"/>
      <c r="R55" s="407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201</v>
      </c>
      <c r="B56" s="219">
        <v>22.1</v>
      </c>
      <c r="C56" s="219">
        <v>22.8</v>
      </c>
      <c r="D56" s="219">
        <v>21.1</v>
      </c>
      <c r="E56" s="219">
        <v>21.5</v>
      </c>
      <c r="F56" s="219">
        <v>21.8</v>
      </c>
      <c r="G56" s="219">
        <v>21.9</v>
      </c>
      <c r="H56" s="219">
        <v>21.8</v>
      </c>
      <c r="I56" s="219">
        <v>21.1</v>
      </c>
      <c r="J56" s="219">
        <v>21.4</v>
      </c>
      <c r="K56" s="219">
        <v>22.2</v>
      </c>
      <c r="L56" s="219">
        <v>21.8</v>
      </c>
      <c r="M56" s="219">
        <v>21.3</v>
      </c>
      <c r="N56" s="295">
        <f t="shared" si="0"/>
        <v>21.733333333333334</v>
      </c>
      <c r="O56" s="290">
        <v>96.4</v>
      </c>
      <c r="P56" s="222"/>
      <c r="Q56" s="407"/>
      <c r="R56" s="407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208</v>
      </c>
      <c r="B57" s="219">
        <v>22.8</v>
      </c>
      <c r="C57" s="219">
        <v>22.7</v>
      </c>
      <c r="D57" s="219">
        <v>21.7</v>
      </c>
      <c r="E57" s="219">
        <v>21.4</v>
      </c>
      <c r="F57" s="219">
        <v>22</v>
      </c>
      <c r="G57" s="219">
        <v>21.7</v>
      </c>
      <c r="H57" s="219">
        <v>21.6</v>
      </c>
      <c r="I57" s="219">
        <v>21.9</v>
      </c>
      <c r="J57" s="219">
        <v>22.5</v>
      </c>
      <c r="K57" s="219">
        <v>22.3</v>
      </c>
      <c r="L57" s="219">
        <v>22.7</v>
      </c>
      <c r="M57" s="219">
        <v>22.4</v>
      </c>
      <c r="N57" s="295">
        <f t="shared" si="0"/>
        <v>22.141666666666666</v>
      </c>
      <c r="O57" s="290">
        <v>101.8</v>
      </c>
      <c r="P57" s="222"/>
      <c r="Q57" s="407"/>
      <c r="R57" s="407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221</v>
      </c>
      <c r="B58" s="219">
        <v>22.9</v>
      </c>
      <c r="C58" s="219">
        <v>22.8</v>
      </c>
      <c r="D58" s="219">
        <v>23.1</v>
      </c>
      <c r="E58" s="219"/>
      <c r="F58" s="219"/>
      <c r="G58" s="219"/>
      <c r="H58" s="219"/>
      <c r="I58" s="219"/>
      <c r="J58" s="219"/>
      <c r="K58" s="219"/>
      <c r="L58" s="219"/>
      <c r="M58" s="219"/>
      <c r="N58" s="295">
        <f t="shared" si="0"/>
        <v>5.7333333333333343</v>
      </c>
      <c r="O58" s="290"/>
      <c r="P58" s="222"/>
      <c r="Q58" s="407"/>
      <c r="R58" s="407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10">
        <v>50.9</v>
      </c>
      <c r="C84" s="210">
        <v>50.5</v>
      </c>
      <c r="D84" s="210">
        <v>62.4</v>
      </c>
      <c r="E84" s="210">
        <v>77.400000000000006</v>
      </c>
      <c r="F84" s="210">
        <v>58.5</v>
      </c>
      <c r="G84" s="210">
        <v>65</v>
      </c>
      <c r="H84" s="210">
        <v>73.5</v>
      </c>
      <c r="I84" s="210">
        <v>64.2</v>
      </c>
      <c r="J84" s="210">
        <v>67.400000000000006</v>
      </c>
      <c r="K84" s="210">
        <v>68</v>
      </c>
      <c r="L84" s="210">
        <v>69.400000000000006</v>
      </c>
      <c r="M84" s="210">
        <v>72.599999999999994</v>
      </c>
      <c r="N84" s="294">
        <f t="shared" ref="N84:N88" si="1">SUM(B84:M84)/12</f>
        <v>64.983333333333334</v>
      </c>
      <c r="O84" s="212">
        <v>105.8</v>
      </c>
      <c r="P84" s="57"/>
      <c r="Q84" s="398"/>
      <c r="R84" s="398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10">
        <v>67</v>
      </c>
      <c r="C85" s="210">
        <v>72.3</v>
      </c>
      <c r="D85" s="210">
        <v>79.7</v>
      </c>
      <c r="E85" s="210">
        <v>78.7</v>
      </c>
      <c r="F85" s="210">
        <v>72.2</v>
      </c>
      <c r="G85" s="210">
        <v>72.7</v>
      </c>
      <c r="H85" s="210">
        <v>70.2</v>
      </c>
      <c r="I85" s="210">
        <v>58.1</v>
      </c>
      <c r="J85" s="210">
        <v>70.7</v>
      </c>
      <c r="K85" s="210">
        <v>71.099999999999994</v>
      </c>
      <c r="L85" s="210">
        <v>64.2</v>
      </c>
      <c r="M85" s="210">
        <v>66.8</v>
      </c>
      <c r="N85" s="294">
        <f t="shared" si="1"/>
        <v>70.308333333333337</v>
      </c>
      <c r="O85" s="212">
        <f t="shared" ref="O85:O86" si="2">ROUND(N85/N84*100,1)</f>
        <v>108.2</v>
      </c>
      <c r="P85" s="57"/>
      <c r="Q85" s="398"/>
      <c r="R85" s="398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201</v>
      </c>
      <c r="B86" s="210">
        <v>62.1</v>
      </c>
      <c r="C86" s="210">
        <v>63.9</v>
      </c>
      <c r="D86" s="210">
        <v>65</v>
      </c>
      <c r="E86" s="210">
        <v>79.5</v>
      </c>
      <c r="F86" s="210">
        <v>66.599999999999994</v>
      </c>
      <c r="G86" s="210">
        <v>69.099999999999994</v>
      </c>
      <c r="H86" s="210">
        <v>72.5</v>
      </c>
      <c r="I86" s="210">
        <v>62</v>
      </c>
      <c r="J86" s="210">
        <v>73.599999999999994</v>
      </c>
      <c r="K86" s="210">
        <v>77.099999999999994</v>
      </c>
      <c r="L86" s="210">
        <v>72.2</v>
      </c>
      <c r="M86" s="210">
        <v>71.3</v>
      </c>
      <c r="N86" s="294">
        <f t="shared" si="1"/>
        <v>69.575000000000003</v>
      </c>
      <c r="O86" s="212">
        <f t="shared" si="2"/>
        <v>99</v>
      </c>
      <c r="P86" s="57"/>
      <c r="Q86" s="398"/>
      <c r="R86" s="398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208</v>
      </c>
      <c r="B87" s="210">
        <v>62.2</v>
      </c>
      <c r="C87" s="210">
        <v>62.8</v>
      </c>
      <c r="D87" s="210">
        <v>69</v>
      </c>
      <c r="E87" s="210">
        <v>72.2</v>
      </c>
      <c r="F87" s="210">
        <v>63.1</v>
      </c>
      <c r="G87" s="210">
        <v>68</v>
      </c>
      <c r="H87" s="210">
        <v>64.5</v>
      </c>
      <c r="I87" s="210">
        <v>59.7</v>
      </c>
      <c r="J87" s="210">
        <v>70</v>
      </c>
      <c r="K87" s="210">
        <v>67</v>
      </c>
      <c r="L87" s="210">
        <v>66.400000000000006</v>
      </c>
      <c r="M87" s="210">
        <v>66.3</v>
      </c>
      <c r="N87" s="294">
        <f t="shared" si="1"/>
        <v>65.933333333333323</v>
      </c>
      <c r="O87" s="212">
        <v>94.7</v>
      </c>
      <c r="P87" s="57"/>
      <c r="Q87" s="398"/>
      <c r="R87" s="398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221</v>
      </c>
      <c r="B88" s="210">
        <v>61.1</v>
      </c>
      <c r="C88" s="210">
        <v>65.400000000000006</v>
      </c>
      <c r="D88" s="210">
        <v>70.900000000000006</v>
      </c>
      <c r="E88" s="210"/>
      <c r="F88" s="210"/>
      <c r="G88" s="210"/>
      <c r="H88" s="210"/>
      <c r="I88" s="210"/>
      <c r="J88" s="210"/>
      <c r="K88" s="210"/>
      <c r="L88" s="210"/>
      <c r="M88" s="210"/>
      <c r="N88" s="294">
        <f t="shared" si="1"/>
        <v>16.45</v>
      </c>
      <c r="O88" s="212"/>
      <c r="P88" s="57"/>
      <c r="Q88" s="510"/>
      <c r="R88" s="510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301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7" workbookViewId="0">
      <selection activeCell="M38" sqref="M38"/>
    </sheetView>
  </sheetViews>
  <sheetFormatPr defaultColWidth="10.625" defaultRowHeight="13.5"/>
  <cols>
    <col min="1" max="1" width="8.5" style="505" customWidth="1"/>
    <col min="2" max="2" width="13.375" style="505" customWidth="1"/>
    <col min="3" max="16384" width="10.625" style="505"/>
  </cols>
  <sheetData>
    <row r="1" spans="1:13" ht="17.25" customHeight="1">
      <c r="A1" s="544" t="s">
        <v>161</v>
      </c>
      <c r="F1" s="205"/>
      <c r="G1" s="205"/>
      <c r="H1" s="205"/>
    </row>
    <row r="2" spans="1:13">
      <c r="A2" s="538"/>
    </row>
    <row r="3" spans="1:13" ht="17.25">
      <c r="A3" s="538"/>
      <c r="C3" s="205"/>
    </row>
    <row r="4" spans="1:13" ht="17.25">
      <c r="A4" s="538"/>
      <c r="J4" s="205"/>
      <c r="K4" s="205"/>
      <c r="L4" s="205"/>
      <c r="M4" s="205"/>
    </row>
    <row r="5" spans="1:13">
      <c r="A5" s="538"/>
    </row>
    <row r="6" spans="1:13">
      <c r="A6" s="538"/>
    </row>
    <row r="7" spans="1:13">
      <c r="A7" s="538"/>
    </row>
    <row r="8" spans="1:13">
      <c r="A8" s="538"/>
    </row>
    <row r="9" spans="1:13">
      <c r="A9" s="538"/>
    </row>
    <row r="10" spans="1:13">
      <c r="A10" s="538"/>
    </row>
    <row r="11" spans="1:13">
      <c r="A11" s="538"/>
    </row>
    <row r="12" spans="1:13">
      <c r="A12" s="538"/>
    </row>
    <row r="13" spans="1:13">
      <c r="A13" s="538"/>
    </row>
    <row r="14" spans="1:13">
      <c r="A14" s="538"/>
    </row>
    <row r="15" spans="1:13">
      <c r="A15" s="538"/>
    </row>
    <row r="16" spans="1:13">
      <c r="A16" s="538"/>
    </row>
    <row r="17" spans="1:15">
      <c r="A17" s="538"/>
    </row>
    <row r="18" spans="1:15">
      <c r="A18" s="538"/>
    </row>
    <row r="19" spans="1:15">
      <c r="A19" s="538"/>
    </row>
    <row r="20" spans="1:15">
      <c r="A20" s="538"/>
    </row>
    <row r="21" spans="1:15">
      <c r="A21" s="538"/>
    </row>
    <row r="22" spans="1:15">
      <c r="A22" s="538"/>
    </row>
    <row r="23" spans="1:15">
      <c r="A23" s="538"/>
    </row>
    <row r="24" spans="1:15">
      <c r="A24" s="538"/>
    </row>
    <row r="25" spans="1:15">
      <c r="A25" s="538"/>
    </row>
    <row r="26" spans="1:15">
      <c r="A26" s="538"/>
    </row>
    <row r="27" spans="1:15">
      <c r="A27" s="538"/>
    </row>
    <row r="28" spans="1:15">
      <c r="A28" s="538"/>
    </row>
    <row r="29" spans="1:15">
      <c r="A29" s="538"/>
      <c r="O29" s="498"/>
    </row>
    <row r="30" spans="1:15">
      <c r="A30" s="538"/>
    </row>
    <row r="31" spans="1:15">
      <c r="A31" s="538"/>
    </row>
    <row r="32" spans="1:15">
      <c r="A32" s="538"/>
    </row>
    <row r="33" spans="1:15">
      <c r="A33" s="538"/>
    </row>
    <row r="34" spans="1:15">
      <c r="A34" s="538"/>
    </row>
    <row r="35" spans="1:15" s="51" customFormat="1" ht="20.100000000000001" customHeight="1">
      <c r="A35" s="538"/>
      <c r="B35" s="12"/>
      <c r="C35" s="11" t="s">
        <v>121</v>
      </c>
      <c r="D35" s="11" t="s">
        <v>132</v>
      </c>
      <c r="E35" s="11" t="s">
        <v>136</v>
      </c>
      <c r="F35" s="11" t="s">
        <v>149</v>
      </c>
      <c r="G35" s="11" t="s">
        <v>159</v>
      </c>
      <c r="H35" s="11" t="s">
        <v>191</v>
      </c>
      <c r="I35" s="11" t="s">
        <v>193</v>
      </c>
      <c r="J35" s="473" t="s">
        <v>200</v>
      </c>
      <c r="K35" s="484" t="s">
        <v>207</v>
      </c>
      <c r="L35" s="484" t="s">
        <v>220</v>
      </c>
      <c r="M35" s="468" t="s">
        <v>227</v>
      </c>
      <c r="N35" s="56"/>
      <c r="O35" s="207"/>
    </row>
    <row r="36" spans="1:15" ht="25.5" customHeight="1">
      <c r="A36" s="538"/>
      <c r="B36" s="276" t="s">
        <v>134</v>
      </c>
      <c r="C36" s="390">
        <v>110.6</v>
      </c>
      <c r="D36" s="390">
        <v>116.1</v>
      </c>
      <c r="E36" s="390">
        <v>108.8</v>
      </c>
      <c r="F36" s="390">
        <v>101.6</v>
      </c>
      <c r="G36" s="390">
        <v>107.2</v>
      </c>
      <c r="H36" s="390">
        <v>105</v>
      </c>
      <c r="I36" s="390">
        <v>95.8</v>
      </c>
      <c r="J36" s="390">
        <v>99.5</v>
      </c>
      <c r="K36" s="390">
        <v>100.7</v>
      </c>
      <c r="L36" s="390">
        <v>106.9</v>
      </c>
      <c r="M36" s="390">
        <v>104.7</v>
      </c>
      <c r="N36" s="1"/>
      <c r="O36" s="1"/>
    </row>
    <row r="37" spans="1:15" ht="25.5" customHeight="1">
      <c r="A37" s="538"/>
      <c r="B37" s="275" t="s">
        <v>165</v>
      </c>
      <c r="C37" s="390">
        <v>205.5</v>
      </c>
      <c r="D37" s="390">
        <v>214.4</v>
      </c>
      <c r="E37" s="390">
        <v>218.3</v>
      </c>
      <c r="F37" s="390">
        <v>215.3</v>
      </c>
      <c r="G37" s="390">
        <v>214.8</v>
      </c>
      <c r="H37" s="390">
        <v>215</v>
      </c>
      <c r="I37" s="390">
        <v>220.5</v>
      </c>
      <c r="J37" s="390">
        <v>225.3</v>
      </c>
      <c r="K37" s="390">
        <v>226.3</v>
      </c>
      <c r="L37" s="390">
        <v>228.9</v>
      </c>
      <c r="M37" s="390">
        <v>230.3</v>
      </c>
      <c r="N37" s="1"/>
      <c r="O37" s="1"/>
    </row>
    <row r="38" spans="1:15" ht="24.75" customHeight="1">
      <c r="A38" s="538"/>
      <c r="B38" s="248" t="s">
        <v>164</v>
      </c>
      <c r="C38" s="390">
        <v>177</v>
      </c>
      <c r="D38" s="390">
        <v>176</v>
      </c>
      <c r="E38" s="390">
        <v>176</v>
      </c>
      <c r="F38" s="390">
        <v>174</v>
      </c>
      <c r="G38" s="390">
        <v>174</v>
      </c>
      <c r="H38" s="390">
        <v>174</v>
      </c>
      <c r="I38" s="390">
        <v>173</v>
      </c>
      <c r="J38" s="390">
        <v>171</v>
      </c>
      <c r="K38" s="390">
        <v>171</v>
      </c>
      <c r="L38" s="390">
        <v>171</v>
      </c>
      <c r="M38" s="390">
        <v>171</v>
      </c>
    </row>
    <row r="40" spans="1:15" ht="14.25">
      <c r="C40" s="3"/>
      <c r="D40" s="23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M30" sqref="M30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6"/>
      <c r="B1" s="545" t="s">
        <v>228</v>
      </c>
      <c r="C1" s="545"/>
      <c r="D1" s="545"/>
      <c r="E1" s="545"/>
      <c r="F1" s="545"/>
      <c r="G1" s="546" t="s">
        <v>162</v>
      </c>
      <c r="H1" s="546"/>
      <c r="I1" s="546"/>
      <c r="J1" s="319" t="s">
        <v>137</v>
      </c>
      <c r="K1" s="5"/>
      <c r="M1" s="5" t="s">
        <v>214</v>
      </c>
    </row>
    <row r="2" spans="1:15">
      <c r="A2" s="316"/>
      <c r="B2" s="545"/>
      <c r="C2" s="545"/>
      <c r="D2" s="545"/>
      <c r="E2" s="545"/>
      <c r="F2" s="545"/>
      <c r="G2" s="546"/>
      <c r="H2" s="546"/>
      <c r="I2" s="546"/>
      <c r="J2" s="285">
        <v>194864</v>
      </c>
      <c r="K2" s="7" t="s">
        <v>139</v>
      </c>
      <c r="L2" s="285">
        <f t="shared" ref="L2:L7" si="0">SUM(J2)</f>
        <v>194864</v>
      </c>
      <c r="M2" s="490">
        <v>128071</v>
      </c>
    </row>
    <row r="3" spans="1:15">
      <c r="J3" s="285">
        <v>381803</v>
      </c>
      <c r="K3" s="5" t="s">
        <v>140</v>
      </c>
      <c r="L3" s="285">
        <f t="shared" si="0"/>
        <v>381803</v>
      </c>
      <c r="M3" s="490">
        <v>242410</v>
      </c>
    </row>
    <row r="4" spans="1:15">
      <c r="J4" s="285">
        <v>489262</v>
      </c>
      <c r="K4" s="5" t="s">
        <v>127</v>
      </c>
      <c r="L4" s="285">
        <f t="shared" si="0"/>
        <v>489262</v>
      </c>
      <c r="M4" s="490">
        <v>304042</v>
      </c>
    </row>
    <row r="5" spans="1:15">
      <c r="J5" s="285">
        <v>85948</v>
      </c>
      <c r="K5" s="5" t="s">
        <v>105</v>
      </c>
      <c r="L5" s="285">
        <f t="shared" si="0"/>
        <v>85948</v>
      </c>
      <c r="M5" s="490">
        <v>52859</v>
      </c>
    </row>
    <row r="6" spans="1:15">
      <c r="J6" s="285">
        <v>414237</v>
      </c>
      <c r="K6" s="5" t="s">
        <v>125</v>
      </c>
      <c r="L6" s="285">
        <f t="shared" si="0"/>
        <v>414237</v>
      </c>
      <c r="M6" s="490">
        <v>309764</v>
      </c>
    </row>
    <row r="7" spans="1:15">
      <c r="J7" s="285">
        <v>737367</v>
      </c>
      <c r="K7" s="5" t="s">
        <v>128</v>
      </c>
      <c r="L7" s="285">
        <f t="shared" si="0"/>
        <v>737367</v>
      </c>
      <c r="M7" s="490">
        <v>483567</v>
      </c>
    </row>
    <row r="8" spans="1:15">
      <c r="J8" s="285">
        <f>SUM(J2:J7)</f>
        <v>2303481</v>
      </c>
      <c r="K8" s="5" t="s">
        <v>112</v>
      </c>
      <c r="L8" s="60">
        <f>SUM(L2:L7)</f>
        <v>2303481</v>
      </c>
      <c r="M8" s="490">
        <f>SUM(M2:M7)</f>
        <v>1520713</v>
      </c>
    </row>
    <row r="10" spans="1:15">
      <c r="J10" t="s">
        <v>156</v>
      </c>
      <c r="K10" s="5"/>
      <c r="L10" s="5" t="s">
        <v>214</v>
      </c>
      <c r="M10" s="5" t="s">
        <v>141</v>
      </c>
      <c r="N10" s="5"/>
      <c r="O10" s="5" t="s">
        <v>163</v>
      </c>
    </row>
    <row r="11" spans="1:15">
      <c r="K11" s="7" t="s">
        <v>139</v>
      </c>
      <c r="L11" s="285">
        <f t="shared" ref="L11:L16" si="1">SUM(M2)</f>
        <v>128071</v>
      </c>
      <c r="M11" s="285">
        <f t="shared" ref="M11:M17" si="2">SUM(N11-L11)</f>
        <v>66793</v>
      </c>
      <c r="N11" s="285">
        <f t="shared" ref="N11:N17" si="3">SUM(L2)</f>
        <v>194864</v>
      </c>
      <c r="O11" s="491">
        <f>SUM(L11/N11)</f>
        <v>0.65723273667788817</v>
      </c>
    </row>
    <row r="12" spans="1:15">
      <c r="K12" s="5" t="s">
        <v>140</v>
      </c>
      <c r="L12" s="285">
        <f t="shared" si="1"/>
        <v>242410</v>
      </c>
      <c r="M12" s="285">
        <f t="shared" si="2"/>
        <v>139393</v>
      </c>
      <c r="N12" s="285">
        <f t="shared" si="3"/>
        <v>381803</v>
      </c>
      <c r="O12" s="491">
        <f t="shared" ref="O12:O17" si="4">SUM(L12/N12)</f>
        <v>0.6349085785077645</v>
      </c>
    </row>
    <row r="13" spans="1:15">
      <c r="K13" s="5" t="s">
        <v>127</v>
      </c>
      <c r="L13" s="285">
        <f t="shared" si="1"/>
        <v>304042</v>
      </c>
      <c r="M13" s="285">
        <f t="shared" si="2"/>
        <v>185220</v>
      </c>
      <c r="N13" s="285">
        <f t="shared" si="3"/>
        <v>489262</v>
      </c>
      <c r="O13" s="491">
        <f t="shared" si="4"/>
        <v>0.62142982696387616</v>
      </c>
    </row>
    <row r="14" spans="1:15">
      <c r="K14" s="5" t="s">
        <v>105</v>
      </c>
      <c r="L14" s="285">
        <f t="shared" si="1"/>
        <v>52859</v>
      </c>
      <c r="M14" s="285">
        <f t="shared" si="2"/>
        <v>33089</v>
      </c>
      <c r="N14" s="285">
        <f t="shared" si="3"/>
        <v>85948</v>
      </c>
      <c r="O14" s="491">
        <f t="shared" si="4"/>
        <v>0.61501140224321682</v>
      </c>
    </row>
    <row r="15" spans="1:15">
      <c r="K15" s="5" t="s">
        <v>125</v>
      </c>
      <c r="L15" s="285">
        <f t="shared" si="1"/>
        <v>309764</v>
      </c>
      <c r="M15" s="285">
        <f t="shared" si="2"/>
        <v>104473</v>
      </c>
      <c r="N15" s="285">
        <f t="shared" si="3"/>
        <v>414237</v>
      </c>
      <c r="O15" s="491">
        <f t="shared" si="4"/>
        <v>0.74779413717268139</v>
      </c>
    </row>
    <row r="16" spans="1:15">
      <c r="K16" s="5" t="s">
        <v>128</v>
      </c>
      <c r="L16" s="285">
        <f t="shared" si="1"/>
        <v>483567</v>
      </c>
      <c r="M16" s="285">
        <f t="shared" si="2"/>
        <v>253800</v>
      </c>
      <c r="N16" s="285">
        <f t="shared" si="3"/>
        <v>737367</v>
      </c>
      <c r="O16" s="491">
        <f t="shared" si="4"/>
        <v>0.65580233452270031</v>
      </c>
    </row>
    <row r="17" spans="11:15">
      <c r="K17" s="5" t="s">
        <v>112</v>
      </c>
      <c r="L17" s="285">
        <f>SUM(L11:L16)</f>
        <v>1520713</v>
      </c>
      <c r="M17" s="285">
        <f t="shared" si="2"/>
        <v>782768</v>
      </c>
      <c r="N17" s="285">
        <f t="shared" si="3"/>
        <v>2303481</v>
      </c>
      <c r="O17" s="491">
        <f t="shared" si="4"/>
        <v>0.66018039653897731</v>
      </c>
    </row>
    <row r="52" spans="1:11">
      <c r="K52" s="286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142</v>
      </c>
      <c r="B56" s="44"/>
      <c r="C56" s="547" t="s">
        <v>137</v>
      </c>
      <c r="D56" s="548"/>
      <c r="E56" s="547" t="s">
        <v>138</v>
      </c>
      <c r="F56" s="548"/>
      <c r="G56" s="551" t="s">
        <v>143</v>
      </c>
      <c r="H56" s="547" t="s">
        <v>144</v>
      </c>
      <c r="I56" s="548"/>
    </row>
    <row r="57" spans="1:11" ht="14.25">
      <c r="A57" s="45" t="s">
        <v>145</v>
      </c>
      <c r="B57" s="46"/>
      <c r="C57" s="549"/>
      <c r="D57" s="550"/>
      <c r="E57" s="549"/>
      <c r="F57" s="550"/>
      <c r="G57" s="552"/>
      <c r="H57" s="549"/>
      <c r="I57" s="550"/>
    </row>
    <row r="58" spans="1:11" ht="19.5" customHeight="1">
      <c r="A58" s="50" t="s">
        <v>146</v>
      </c>
      <c r="B58" s="47"/>
      <c r="C58" s="555" t="s">
        <v>199</v>
      </c>
      <c r="D58" s="554"/>
      <c r="E58" s="556" t="s">
        <v>229</v>
      </c>
      <c r="F58" s="554"/>
      <c r="G58" s="116">
        <v>15.4</v>
      </c>
      <c r="H58" s="48"/>
      <c r="I58" s="49"/>
    </row>
    <row r="59" spans="1:11" ht="19.5" customHeight="1">
      <c r="A59" s="50" t="s">
        <v>147</v>
      </c>
      <c r="B59" s="47"/>
      <c r="C59" s="553" t="s">
        <v>195</v>
      </c>
      <c r="D59" s="554"/>
      <c r="E59" s="556" t="s">
        <v>230</v>
      </c>
      <c r="F59" s="554"/>
      <c r="G59" s="122">
        <v>22.5</v>
      </c>
      <c r="H59" s="48"/>
      <c r="I59" s="49"/>
    </row>
    <row r="60" spans="1:11" ht="20.100000000000001" customHeight="1">
      <c r="A60" s="50" t="s">
        <v>148</v>
      </c>
      <c r="B60" s="47"/>
      <c r="C60" s="556" t="s">
        <v>205</v>
      </c>
      <c r="D60" s="557"/>
      <c r="E60" s="553" t="s">
        <v>231</v>
      </c>
      <c r="F60" s="554"/>
      <c r="G60" s="116">
        <v>74.599999999999994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D91" sqref="D91"/>
    </sheetView>
  </sheetViews>
  <sheetFormatPr defaultColWidth="4.75" defaultRowHeight="9.9499999999999993" customHeight="1"/>
  <cols>
    <col min="1" max="1" width="7.625" style="506" customWidth="1"/>
    <col min="2" max="10" width="6.125" style="506" customWidth="1"/>
    <col min="11" max="11" width="6.125" style="1" customWidth="1"/>
    <col min="12" max="13" width="6.125" style="506" customWidth="1"/>
    <col min="14" max="14" width="7.625" style="506" customWidth="1"/>
    <col min="15" max="15" width="7.5" style="506" customWidth="1"/>
    <col min="16" max="34" width="7.625" style="506" customWidth="1"/>
    <col min="35" max="41" width="9.625" style="506" customWidth="1"/>
    <col min="42" max="16384" width="4.75" style="506"/>
  </cols>
  <sheetData>
    <row r="1" spans="1:19" ht="9.9499999999999993" customHeight="1">
      <c r="E1" s="3"/>
      <c r="F1" s="3"/>
      <c r="G1" s="3"/>
      <c r="H1" s="3"/>
      <c r="K1" s="208"/>
    </row>
    <row r="3" spans="1:19" ht="9.9499999999999993" customHeight="1">
      <c r="A3" s="34"/>
      <c r="B3" s="34"/>
    </row>
    <row r="4" spans="1:19" ht="9.9499999999999993" customHeight="1">
      <c r="J4" s="205"/>
      <c r="K4" s="3"/>
      <c r="L4" s="3"/>
      <c r="M4" s="115"/>
    </row>
    <row r="13" spans="1:19" ht="9.9499999999999993" customHeight="1">
      <c r="R13" s="225"/>
      <c r="S13" s="391"/>
    </row>
    <row r="14" spans="1:19" ht="9.9499999999999993" customHeight="1">
      <c r="R14" s="225"/>
      <c r="S14" s="391"/>
    </row>
    <row r="15" spans="1:19" ht="9.9499999999999993" customHeight="1">
      <c r="R15" s="225"/>
      <c r="S15" s="391"/>
    </row>
    <row r="16" spans="1:19" ht="9.9499999999999993" customHeight="1">
      <c r="R16" s="225"/>
      <c r="S16" s="391"/>
    </row>
    <row r="17" spans="1:35" ht="9.9499999999999993" customHeight="1">
      <c r="R17" s="225"/>
      <c r="S17" s="391"/>
    </row>
    <row r="20" spans="1:35" ht="9.9499999999999993" customHeight="1">
      <c r="AI20" s="209"/>
    </row>
    <row r="25" spans="1:35" s="209" customFormat="1" ht="9.9499999999999993" customHeight="1">
      <c r="A25" s="210"/>
      <c r="B25" s="210" t="s">
        <v>90</v>
      </c>
      <c r="C25" s="210" t="s">
        <v>91</v>
      </c>
      <c r="D25" s="210" t="s">
        <v>92</v>
      </c>
      <c r="E25" s="210" t="s">
        <v>93</v>
      </c>
      <c r="F25" s="210" t="s">
        <v>94</v>
      </c>
      <c r="G25" s="210" t="s">
        <v>95</v>
      </c>
      <c r="H25" s="210" t="s">
        <v>96</v>
      </c>
      <c r="I25" s="210" t="s">
        <v>97</v>
      </c>
      <c r="J25" s="210" t="s">
        <v>98</v>
      </c>
      <c r="K25" s="210" t="s">
        <v>99</v>
      </c>
      <c r="L25" s="210" t="s">
        <v>100</v>
      </c>
      <c r="M25" s="211" t="s">
        <v>101</v>
      </c>
      <c r="N25" s="289" t="s">
        <v>154</v>
      </c>
      <c r="O25" s="213" t="s">
        <v>153</v>
      </c>
      <c r="AI25" s="506"/>
    </row>
    <row r="26" spans="1:35" ht="9.9499999999999993" customHeight="1">
      <c r="A26" s="10" t="s">
        <v>193</v>
      </c>
      <c r="B26" s="210">
        <v>57.2</v>
      </c>
      <c r="C26" s="210">
        <v>59</v>
      </c>
      <c r="D26" s="212">
        <v>69.599999999999994</v>
      </c>
      <c r="E26" s="210">
        <v>69.5</v>
      </c>
      <c r="F26" s="210">
        <v>66.599999999999994</v>
      </c>
      <c r="G26" s="210">
        <v>66.900000000000006</v>
      </c>
      <c r="H26" s="210">
        <v>70.3</v>
      </c>
      <c r="I26" s="210">
        <v>63.3</v>
      </c>
      <c r="J26" s="210">
        <v>64.7</v>
      </c>
      <c r="K26" s="210">
        <v>64.099999999999994</v>
      </c>
      <c r="L26" s="210">
        <v>65.400000000000006</v>
      </c>
      <c r="M26" s="427">
        <v>64.2</v>
      </c>
      <c r="N26" s="428">
        <f>SUM(B26:M26)</f>
        <v>780.80000000000007</v>
      </c>
      <c r="O26" s="212">
        <v>95.8</v>
      </c>
    </row>
    <row r="27" spans="1:35" ht="9.9499999999999993" customHeight="1">
      <c r="A27" s="10" t="s">
        <v>197</v>
      </c>
      <c r="B27" s="210">
        <v>69.5</v>
      </c>
      <c r="C27" s="210">
        <v>66.8</v>
      </c>
      <c r="D27" s="212">
        <v>68.5</v>
      </c>
      <c r="E27" s="210">
        <v>71.099999999999994</v>
      </c>
      <c r="F27" s="210">
        <v>70.5</v>
      </c>
      <c r="G27" s="210">
        <v>68.3</v>
      </c>
      <c r="H27" s="210">
        <v>70.7</v>
      </c>
      <c r="I27" s="210">
        <v>56.8</v>
      </c>
      <c r="J27" s="210">
        <v>61.8</v>
      </c>
      <c r="K27" s="210">
        <v>65.3</v>
      </c>
      <c r="L27" s="210">
        <v>61</v>
      </c>
      <c r="M27" s="427">
        <v>63.6</v>
      </c>
      <c r="N27" s="428">
        <f t="shared" ref="N27:N30" si="0">SUM(B27:M27)</f>
        <v>793.89999999999986</v>
      </c>
      <c r="O27" s="212">
        <f>SUM(N27/N26)*100</f>
        <v>101.6777663934426</v>
      </c>
    </row>
    <row r="28" spans="1:35" ht="9.9499999999999993" customHeight="1">
      <c r="A28" s="10" t="s">
        <v>201</v>
      </c>
      <c r="B28" s="210">
        <v>53</v>
      </c>
      <c r="C28" s="210">
        <v>59</v>
      </c>
      <c r="D28" s="212">
        <v>64.400000000000006</v>
      </c>
      <c r="E28" s="210">
        <v>65.8</v>
      </c>
      <c r="F28" s="210">
        <v>67.099999999999994</v>
      </c>
      <c r="G28" s="210">
        <v>67.400000000000006</v>
      </c>
      <c r="H28" s="210">
        <v>70.099999999999994</v>
      </c>
      <c r="I28" s="210">
        <v>62.7</v>
      </c>
      <c r="J28" s="210">
        <v>66.900000000000006</v>
      </c>
      <c r="K28" s="210">
        <v>69.2</v>
      </c>
      <c r="L28" s="210">
        <v>67.400000000000006</v>
      </c>
      <c r="M28" s="427">
        <v>65</v>
      </c>
      <c r="N28" s="428">
        <f t="shared" si="0"/>
        <v>778</v>
      </c>
      <c r="O28" s="212">
        <f>SUM(N28/N27)*100</f>
        <v>97.997228870134791</v>
      </c>
    </row>
    <row r="29" spans="1:35" ht="9.9499999999999993" customHeight="1">
      <c r="A29" s="10" t="s">
        <v>208</v>
      </c>
      <c r="B29" s="210">
        <v>61.5</v>
      </c>
      <c r="C29" s="210">
        <v>63.9</v>
      </c>
      <c r="D29" s="212">
        <v>67.2</v>
      </c>
      <c r="E29" s="210">
        <v>66</v>
      </c>
      <c r="F29" s="210">
        <v>64.400000000000006</v>
      </c>
      <c r="G29" s="210">
        <v>68.099999999999994</v>
      </c>
      <c r="H29" s="212">
        <v>70</v>
      </c>
      <c r="I29" s="210">
        <v>62.7</v>
      </c>
      <c r="J29" s="210">
        <v>65.5</v>
      </c>
      <c r="K29" s="210">
        <v>65.2</v>
      </c>
      <c r="L29" s="210">
        <v>67.7</v>
      </c>
      <c r="M29" s="427">
        <v>68.3</v>
      </c>
      <c r="N29" s="428">
        <f t="shared" si="0"/>
        <v>790.50000000000011</v>
      </c>
      <c r="O29" s="212">
        <f>SUM(N29/N28)*100</f>
        <v>101.60668380462727</v>
      </c>
    </row>
    <row r="30" spans="1:35" ht="9.9499999999999993" customHeight="1">
      <c r="A30" s="10" t="s">
        <v>221</v>
      </c>
      <c r="B30" s="210">
        <v>62</v>
      </c>
      <c r="C30" s="210">
        <v>64.5</v>
      </c>
      <c r="D30" s="212">
        <v>73.8</v>
      </c>
      <c r="E30" s="210"/>
      <c r="F30" s="210"/>
      <c r="G30" s="210"/>
      <c r="H30" s="212"/>
      <c r="I30" s="210"/>
      <c r="J30" s="210"/>
      <c r="K30" s="210"/>
      <c r="L30" s="210"/>
      <c r="M30" s="427"/>
      <c r="N30" s="428">
        <f t="shared" si="0"/>
        <v>200.3</v>
      </c>
      <c r="O30" s="212">
        <f>SUM(N30/N29)*100</f>
        <v>25.338393421884881</v>
      </c>
    </row>
    <row r="31" spans="1:35" s="1" customFormat="1" ht="9.9499999999999993" customHeigh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10"/>
      <c r="B55" s="210" t="s">
        <v>90</v>
      </c>
      <c r="C55" s="210" t="s">
        <v>91</v>
      </c>
      <c r="D55" s="210" t="s">
        <v>92</v>
      </c>
      <c r="E55" s="210" t="s">
        <v>93</v>
      </c>
      <c r="F55" s="210" t="s">
        <v>94</v>
      </c>
      <c r="G55" s="210" t="s">
        <v>95</v>
      </c>
      <c r="H55" s="210" t="s">
        <v>96</v>
      </c>
      <c r="I55" s="210" t="s">
        <v>97</v>
      </c>
      <c r="J55" s="210" t="s">
        <v>98</v>
      </c>
      <c r="K55" s="210" t="s">
        <v>99</v>
      </c>
      <c r="L55" s="210" t="s">
        <v>100</v>
      </c>
      <c r="M55" s="211" t="s">
        <v>101</v>
      </c>
      <c r="N55" s="289" t="s">
        <v>155</v>
      </c>
      <c r="O55" s="213" t="s">
        <v>153</v>
      </c>
    </row>
    <row r="56" spans="1:27" ht="9.9499999999999993" customHeight="1">
      <c r="A56" s="10" t="s">
        <v>193</v>
      </c>
      <c r="B56" s="210">
        <v>101.1</v>
      </c>
      <c r="C56" s="210">
        <v>101.4</v>
      </c>
      <c r="D56" s="210">
        <v>103.6</v>
      </c>
      <c r="E56" s="210">
        <v>97.9</v>
      </c>
      <c r="F56" s="210">
        <v>99.7</v>
      </c>
      <c r="G56" s="210">
        <v>96.5</v>
      </c>
      <c r="H56" s="210">
        <v>92.1</v>
      </c>
      <c r="I56" s="210">
        <v>92.1</v>
      </c>
      <c r="J56" s="211">
        <v>93.6</v>
      </c>
      <c r="K56" s="210">
        <v>91.7</v>
      </c>
      <c r="L56" s="210">
        <v>91.5</v>
      </c>
      <c r="M56" s="211">
        <v>88.5</v>
      </c>
      <c r="N56" s="294">
        <f>SUM(B56:M56)/12</f>
        <v>95.808333333333351</v>
      </c>
      <c r="O56" s="212">
        <v>91.3</v>
      </c>
      <c r="P56" s="21"/>
      <c r="Q56" s="21"/>
    </row>
    <row r="57" spans="1:27" ht="9.9499999999999993" customHeight="1">
      <c r="A57" s="10" t="s">
        <v>197</v>
      </c>
      <c r="B57" s="210">
        <v>98.9</v>
      </c>
      <c r="C57" s="210">
        <v>103</v>
      </c>
      <c r="D57" s="210">
        <v>91.9</v>
      </c>
      <c r="E57" s="210">
        <v>96.6</v>
      </c>
      <c r="F57" s="210">
        <v>102.7</v>
      </c>
      <c r="G57" s="210">
        <v>102.7</v>
      </c>
      <c r="H57" s="210">
        <v>102.9</v>
      </c>
      <c r="I57" s="210">
        <v>100.3</v>
      </c>
      <c r="J57" s="211">
        <v>98.9</v>
      </c>
      <c r="K57" s="210">
        <v>98.9</v>
      </c>
      <c r="L57" s="210">
        <v>99.7</v>
      </c>
      <c r="M57" s="211">
        <v>97.9</v>
      </c>
      <c r="N57" s="294">
        <f t="shared" ref="N57:N60" si="1">SUM(B57:M57)/12</f>
        <v>99.533333333333317</v>
      </c>
      <c r="O57" s="212">
        <f>SUM(N57/N56)*100</f>
        <v>103.88797077498475</v>
      </c>
      <c r="P57" s="21"/>
      <c r="Q57" s="21"/>
    </row>
    <row r="58" spans="1:27" ht="9.9499999999999993" customHeight="1">
      <c r="A58" s="10" t="s">
        <v>201</v>
      </c>
      <c r="B58" s="210">
        <v>95.2</v>
      </c>
      <c r="C58" s="210">
        <v>98.2</v>
      </c>
      <c r="D58" s="210">
        <v>97.9</v>
      </c>
      <c r="E58" s="210">
        <v>98.3</v>
      </c>
      <c r="F58" s="210">
        <v>104.6</v>
      </c>
      <c r="G58" s="210">
        <v>101.1</v>
      </c>
      <c r="H58" s="210">
        <v>103</v>
      </c>
      <c r="I58" s="210">
        <v>100.1</v>
      </c>
      <c r="J58" s="211">
        <v>101.3</v>
      </c>
      <c r="K58" s="210">
        <v>101.7</v>
      </c>
      <c r="L58" s="210">
        <v>104</v>
      </c>
      <c r="M58" s="211">
        <v>103.1</v>
      </c>
      <c r="N58" s="294">
        <f t="shared" si="1"/>
        <v>100.70833333333333</v>
      </c>
      <c r="O58" s="212">
        <f>SUM(N58/N57)*100</f>
        <v>101.18050904219693</v>
      </c>
      <c r="P58" s="21"/>
      <c r="Q58" s="21"/>
    </row>
    <row r="59" spans="1:27" ht="10.5" customHeight="1">
      <c r="A59" s="10" t="s">
        <v>208</v>
      </c>
      <c r="B59" s="210">
        <v>110.5</v>
      </c>
      <c r="C59" s="210">
        <v>112.3</v>
      </c>
      <c r="D59" s="210">
        <v>111.4</v>
      </c>
      <c r="E59" s="210">
        <v>106.4</v>
      </c>
      <c r="F59" s="210">
        <v>108.4</v>
      </c>
      <c r="G59" s="210">
        <v>105.6</v>
      </c>
      <c r="H59" s="210">
        <v>105.1</v>
      </c>
      <c r="I59" s="210">
        <v>103.8</v>
      </c>
      <c r="J59" s="211">
        <v>105.3</v>
      </c>
      <c r="K59" s="210">
        <v>105.5</v>
      </c>
      <c r="L59" s="210">
        <v>106.6</v>
      </c>
      <c r="M59" s="211">
        <v>102.3</v>
      </c>
      <c r="N59" s="294">
        <f t="shared" si="1"/>
        <v>106.93333333333332</v>
      </c>
      <c r="O59" s="212">
        <f>SUM(N59/N58)*100</f>
        <v>106.18121638394705</v>
      </c>
      <c r="P59" s="21"/>
      <c r="Q59" s="21"/>
    </row>
    <row r="60" spans="1:27" ht="10.5" customHeight="1">
      <c r="A60" s="10" t="s">
        <v>221</v>
      </c>
      <c r="B60" s="210">
        <v>104.4</v>
      </c>
      <c r="C60" s="210">
        <v>104.4</v>
      </c>
      <c r="D60" s="210">
        <v>105.2</v>
      </c>
      <c r="E60" s="210"/>
      <c r="F60" s="210"/>
      <c r="G60" s="210"/>
      <c r="H60" s="210"/>
      <c r="I60" s="210"/>
      <c r="J60" s="211"/>
      <c r="K60" s="210"/>
      <c r="L60" s="210"/>
      <c r="M60" s="211"/>
      <c r="N60" s="294">
        <f t="shared" si="1"/>
        <v>26.166666666666668</v>
      </c>
      <c r="O60" s="212">
        <f>SUM(N60/N59)*100</f>
        <v>24.470074812967585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10"/>
      <c r="B85" s="210" t="s">
        <v>90</v>
      </c>
      <c r="C85" s="210" t="s">
        <v>91</v>
      </c>
      <c r="D85" s="210" t="s">
        <v>92</v>
      </c>
      <c r="E85" s="210" t="s">
        <v>93</v>
      </c>
      <c r="F85" s="210" t="s">
        <v>94</v>
      </c>
      <c r="G85" s="210" t="s">
        <v>95</v>
      </c>
      <c r="H85" s="210" t="s">
        <v>96</v>
      </c>
      <c r="I85" s="210" t="s">
        <v>97</v>
      </c>
      <c r="J85" s="210" t="s">
        <v>98</v>
      </c>
      <c r="K85" s="210" t="s">
        <v>99</v>
      </c>
      <c r="L85" s="210" t="s">
        <v>100</v>
      </c>
      <c r="M85" s="211" t="s">
        <v>101</v>
      </c>
      <c r="N85" s="289" t="s">
        <v>155</v>
      </c>
      <c r="O85" s="213" t="s">
        <v>153</v>
      </c>
    </row>
    <row r="86" spans="1:25" ht="9.9499999999999993" customHeight="1">
      <c r="A86" s="10" t="s">
        <v>193</v>
      </c>
      <c r="B86" s="210">
        <v>56.2</v>
      </c>
      <c r="C86" s="210">
        <v>58</v>
      </c>
      <c r="D86" s="210">
        <v>66.8</v>
      </c>
      <c r="E86" s="210">
        <v>71.8</v>
      </c>
      <c r="F86" s="210">
        <v>66.5</v>
      </c>
      <c r="G86" s="210">
        <v>69.8</v>
      </c>
      <c r="H86" s="210">
        <v>76.900000000000006</v>
      </c>
      <c r="I86" s="210">
        <v>68.7</v>
      </c>
      <c r="J86" s="211">
        <v>68.900000000000006</v>
      </c>
      <c r="K86" s="210">
        <v>70.3</v>
      </c>
      <c r="L86" s="210">
        <v>71.5</v>
      </c>
      <c r="M86" s="211">
        <v>72.900000000000006</v>
      </c>
      <c r="N86" s="294">
        <f t="shared" ref="N86:N87" si="2">SUM(B86:M86)/12</f>
        <v>68.191666666666663</v>
      </c>
      <c r="O86" s="212">
        <v>105.3</v>
      </c>
      <c r="P86" s="56"/>
      <c r="Q86" s="301"/>
      <c r="R86" s="56"/>
      <c r="S86" s="56"/>
      <c r="T86" s="56"/>
      <c r="U86" s="56"/>
      <c r="V86" s="56"/>
      <c r="W86" s="56"/>
      <c r="X86" s="56"/>
      <c r="Y86" s="215"/>
    </row>
    <row r="87" spans="1:25" ht="9.9499999999999993" customHeight="1">
      <c r="A87" s="10" t="s">
        <v>197</v>
      </c>
      <c r="B87" s="210">
        <v>68.599999999999994</v>
      </c>
      <c r="C87" s="210">
        <v>64.099999999999994</v>
      </c>
      <c r="D87" s="210">
        <v>75.900000000000006</v>
      </c>
      <c r="E87" s="210">
        <v>72.900000000000006</v>
      </c>
      <c r="F87" s="210">
        <v>68.5</v>
      </c>
      <c r="G87" s="210">
        <v>66.5</v>
      </c>
      <c r="H87" s="210">
        <v>68.599999999999994</v>
      </c>
      <c r="I87" s="210">
        <v>57.2</v>
      </c>
      <c r="J87" s="211">
        <v>62.8</v>
      </c>
      <c r="K87" s="210">
        <v>66</v>
      </c>
      <c r="L87" s="210">
        <v>61.1</v>
      </c>
      <c r="M87" s="211">
        <v>65.400000000000006</v>
      </c>
      <c r="N87" s="294">
        <f t="shared" si="2"/>
        <v>66.466666666666669</v>
      </c>
      <c r="O87" s="212">
        <f t="shared" ref="O87:O88" si="3">SUM(N87/N86)*100</f>
        <v>97.470365391665652</v>
      </c>
      <c r="P87" s="56"/>
      <c r="Q87" s="301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201</v>
      </c>
      <c r="B88" s="210">
        <v>56.3</v>
      </c>
      <c r="C88" s="210">
        <v>59.4</v>
      </c>
      <c r="D88" s="210">
        <v>65.8</v>
      </c>
      <c r="E88" s="210">
        <v>66.900000000000006</v>
      </c>
      <c r="F88" s="210">
        <v>63.1</v>
      </c>
      <c r="G88" s="210">
        <v>67.2</v>
      </c>
      <c r="H88" s="210">
        <v>67.8</v>
      </c>
      <c r="I88" s="210">
        <v>63.2</v>
      </c>
      <c r="J88" s="211">
        <v>65.900000000000006</v>
      </c>
      <c r="K88" s="210">
        <v>68</v>
      </c>
      <c r="L88" s="210">
        <v>64.5</v>
      </c>
      <c r="M88" s="211">
        <v>63.2</v>
      </c>
      <c r="N88" s="294">
        <f>SUM(B88:M88)/12</f>
        <v>64.275000000000006</v>
      </c>
      <c r="O88" s="212">
        <f t="shared" si="3"/>
        <v>96.702607823470416</v>
      </c>
      <c r="P88" s="56"/>
      <c r="Q88" s="301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208</v>
      </c>
      <c r="B89" s="210">
        <v>54.1</v>
      </c>
      <c r="C89" s="210">
        <v>56.5</v>
      </c>
      <c r="D89" s="210">
        <v>60.5</v>
      </c>
      <c r="E89" s="210">
        <v>62.9</v>
      </c>
      <c r="F89" s="210">
        <v>59</v>
      </c>
      <c r="G89" s="210">
        <v>65</v>
      </c>
      <c r="H89" s="210">
        <v>66.599999999999994</v>
      </c>
      <c r="I89" s="210">
        <v>60.7</v>
      </c>
      <c r="J89" s="211">
        <v>61.9</v>
      </c>
      <c r="K89" s="210">
        <v>61.7</v>
      </c>
      <c r="L89" s="210">
        <v>63.3</v>
      </c>
      <c r="M89" s="211">
        <v>67.400000000000006</v>
      </c>
      <c r="N89" s="294">
        <f>SUM(B89:M89)/12</f>
        <v>61.633333333333333</v>
      </c>
      <c r="O89" s="212">
        <f>SUM(N89/N88)*100</f>
        <v>95.890055750032403</v>
      </c>
      <c r="P89" s="56"/>
      <c r="Q89" s="301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208</v>
      </c>
      <c r="B90" s="210">
        <v>59</v>
      </c>
      <c r="C90" s="210">
        <v>61.8</v>
      </c>
      <c r="D90" s="210">
        <v>70</v>
      </c>
      <c r="E90" s="210"/>
      <c r="F90" s="210"/>
      <c r="G90" s="210"/>
      <c r="H90" s="210"/>
      <c r="I90" s="210"/>
      <c r="J90" s="211"/>
      <c r="K90" s="210"/>
      <c r="L90" s="210"/>
      <c r="M90" s="211"/>
      <c r="N90" s="294">
        <f>SUM(B90:M90)/12</f>
        <v>15.9</v>
      </c>
      <c r="O90" s="212">
        <f>SUM(N90/N89)*100</f>
        <v>25.797728501892912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4"/>
      <c r="L91" s="216"/>
      <c r="M91" s="2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52" sqref="I5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58" t="s">
        <v>232</v>
      </c>
      <c r="B1" s="559"/>
      <c r="C1" s="559"/>
      <c r="D1" s="559"/>
      <c r="E1" s="559"/>
      <c r="F1" s="559"/>
      <c r="G1" s="559"/>
      <c r="M1" s="20"/>
      <c r="N1" s="472" t="s">
        <v>221</v>
      </c>
      <c r="O1" s="155"/>
      <c r="P1" s="58"/>
      <c r="Q1" s="392" t="s">
        <v>208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6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8" t="s">
        <v>32</v>
      </c>
      <c r="J3" s="197">
        <v>115632</v>
      </c>
      <c r="K3" s="278">
        <v>1</v>
      </c>
      <c r="L3" s="5">
        <f>SUM(H3)</f>
        <v>26</v>
      </c>
      <c r="M3" s="228" t="s">
        <v>32</v>
      </c>
      <c r="N3" s="17">
        <f>SUM(J3)</f>
        <v>115632</v>
      </c>
      <c r="O3" s="5">
        <f>SUM(H3)</f>
        <v>26</v>
      </c>
      <c r="P3" s="228" t="s">
        <v>32</v>
      </c>
      <c r="Q3" s="279">
        <v>109648</v>
      </c>
    </row>
    <row r="4" spans="1:19" ht="13.5" customHeight="1">
      <c r="H4" s="119">
        <v>33</v>
      </c>
      <c r="I4" s="228" t="s">
        <v>0</v>
      </c>
      <c r="J4" s="309">
        <v>101758</v>
      </c>
      <c r="K4" s="278">
        <v>2</v>
      </c>
      <c r="L4" s="5">
        <f t="shared" ref="L4:L12" si="0">SUM(H4)</f>
        <v>33</v>
      </c>
      <c r="M4" s="228" t="s">
        <v>0</v>
      </c>
      <c r="N4" s="17">
        <f t="shared" ref="N4:N12" si="1">SUM(J4)</f>
        <v>101758</v>
      </c>
      <c r="O4" s="5">
        <f t="shared" ref="O4:O12" si="2">SUM(H4)</f>
        <v>33</v>
      </c>
      <c r="P4" s="228" t="s">
        <v>0</v>
      </c>
      <c r="Q4" s="125">
        <v>89329</v>
      </c>
    </row>
    <row r="5" spans="1:19" ht="13.5" customHeight="1">
      <c r="H5" s="415">
        <v>40</v>
      </c>
      <c r="I5" s="229" t="s">
        <v>2</v>
      </c>
      <c r="J5" s="126">
        <v>63062</v>
      </c>
      <c r="K5" s="278">
        <v>3</v>
      </c>
      <c r="L5" s="5">
        <f t="shared" si="0"/>
        <v>40</v>
      </c>
      <c r="M5" s="229" t="s">
        <v>2</v>
      </c>
      <c r="N5" s="17">
        <f t="shared" si="1"/>
        <v>63062</v>
      </c>
      <c r="O5" s="5">
        <f t="shared" si="2"/>
        <v>40</v>
      </c>
      <c r="P5" s="229" t="s">
        <v>2</v>
      </c>
      <c r="Q5" s="125">
        <v>56548</v>
      </c>
      <c r="S5" s="58"/>
    </row>
    <row r="6" spans="1:19" ht="13.5" customHeight="1">
      <c r="H6" s="119">
        <v>16</v>
      </c>
      <c r="I6" s="228" t="s">
        <v>3</v>
      </c>
      <c r="J6" s="17">
        <v>62132</v>
      </c>
      <c r="K6" s="278">
        <v>4</v>
      </c>
      <c r="L6" s="5">
        <f t="shared" si="0"/>
        <v>16</v>
      </c>
      <c r="M6" s="228" t="s">
        <v>3</v>
      </c>
      <c r="N6" s="17">
        <f t="shared" si="1"/>
        <v>62132</v>
      </c>
      <c r="O6" s="5">
        <f t="shared" si="2"/>
        <v>16</v>
      </c>
      <c r="P6" s="228" t="s">
        <v>3</v>
      </c>
      <c r="Q6" s="125">
        <v>58658</v>
      </c>
    </row>
    <row r="7" spans="1:19" ht="13.5" customHeight="1">
      <c r="H7" s="119">
        <v>36</v>
      </c>
      <c r="I7" s="228" t="s">
        <v>5</v>
      </c>
      <c r="J7" s="17">
        <v>48466</v>
      </c>
      <c r="K7" s="278">
        <v>5</v>
      </c>
      <c r="L7" s="5">
        <f t="shared" si="0"/>
        <v>36</v>
      </c>
      <c r="M7" s="228" t="s">
        <v>5</v>
      </c>
      <c r="N7" s="17">
        <f t="shared" si="1"/>
        <v>48466</v>
      </c>
      <c r="O7" s="5">
        <f t="shared" si="2"/>
        <v>36</v>
      </c>
      <c r="P7" s="228" t="s">
        <v>5</v>
      </c>
      <c r="Q7" s="125">
        <v>29545</v>
      </c>
    </row>
    <row r="8" spans="1:19" ht="13.5" customHeight="1">
      <c r="H8" s="119">
        <v>34</v>
      </c>
      <c r="I8" s="228" t="s">
        <v>1</v>
      </c>
      <c r="J8" s="309">
        <v>48080</v>
      </c>
      <c r="K8" s="278">
        <v>6</v>
      </c>
      <c r="L8" s="5">
        <f t="shared" si="0"/>
        <v>34</v>
      </c>
      <c r="M8" s="228" t="s">
        <v>1</v>
      </c>
      <c r="N8" s="17">
        <f t="shared" si="1"/>
        <v>48080</v>
      </c>
      <c r="O8" s="5">
        <f t="shared" si="2"/>
        <v>34</v>
      </c>
      <c r="P8" s="228" t="s">
        <v>1</v>
      </c>
      <c r="Q8" s="125">
        <v>53058</v>
      </c>
    </row>
    <row r="9" spans="1:19" ht="13.5" customHeight="1">
      <c r="H9" s="198">
        <v>13</v>
      </c>
      <c r="I9" s="231" t="s">
        <v>7</v>
      </c>
      <c r="J9" s="17">
        <v>42605</v>
      </c>
      <c r="K9" s="278">
        <v>7</v>
      </c>
      <c r="L9" s="5">
        <f t="shared" si="0"/>
        <v>13</v>
      </c>
      <c r="M9" s="231" t="s">
        <v>7</v>
      </c>
      <c r="N9" s="17">
        <f t="shared" si="1"/>
        <v>42605</v>
      </c>
      <c r="O9" s="5">
        <f t="shared" si="2"/>
        <v>13</v>
      </c>
      <c r="P9" s="231" t="s">
        <v>7</v>
      </c>
      <c r="Q9" s="125">
        <v>50057</v>
      </c>
    </row>
    <row r="10" spans="1:19" ht="13.5" customHeight="1">
      <c r="H10" s="119">
        <v>24</v>
      </c>
      <c r="I10" s="228" t="s">
        <v>30</v>
      </c>
      <c r="J10" s="309">
        <v>33150</v>
      </c>
      <c r="K10" s="278">
        <v>8</v>
      </c>
      <c r="L10" s="5">
        <f t="shared" si="0"/>
        <v>24</v>
      </c>
      <c r="M10" s="228" t="s">
        <v>30</v>
      </c>
      <c r="N10" s="17">
        <f t="shared" si="1"/>
        <v>33150</v>
      </c>
      <c r="O10" s="5">
        <f t="shared" si="2"/>
        <v>24</v>
      </c>
      <c r="P10" s="228" t="s">
        <v>30</v>
      </c>
      <c r="Q10" s="125">
        <v>28034</v>
      </c>
    </row>
    <row r="11" spans="1:19" ht="13.5" customHeight="1">
      <c r="H11" s="198">
        <v>17</v>
      </c>
      <c r="I11" s="231" t="s">
        <v>23</v>
      </c>
      <c r="J11" s="17">
        <v>29856</v>
      </c>
      <c r="K11" s="278">
        <v>9</v>
      </c>
      <c r="L11" s="5">
        <f t="shared" si="0"/>
        <v>17</v>
      </c>
      <c r="M11" s="231" t="s">
        <v>23</v>
      </c>
      <c r="N11" s="17">
        <f t="shared" si="1"/>
        <v>29856</v>
      </c>
      <c r="O11" s="5">
        <f t="shared" si="2"/>
        <v>17</v>
      </c>
      <c r="P11" s="231" t="s">
        <v>23</v>
      </c>
      <c r="Q11" s="125">
        <v>24373</v>
      </c>
    </row>
    <row r="12" spans="1:19" ht="13.5" customHeight="1" thickBot="1">
      <c r="H12" s="383">
        <v>38</v>
      </c>
      <c r="I12" s="480" t="s">
        <v>40</v>
      </c>
      <c r="J12" s="534">
        <v>28543</v>
      </c>
      <c r="K12" s="277">
        <v>10</v>
      </c>
      <c r="L12" s="5">
        <f t="shared" si="0"/>
        <v>38</v>
      </c>
      <c r="M12" s="480" t="s">
        <v>40</v>
      </c>
      <c r="N12" s="162">
        <f t="shared" si="1"/>
        <v>28543</v>
      </c>
      <c r="O12" s="18">
        <f t="shared" si="2"/>
        <v>38</v>
      </c>
      <c r="P12" s="480" t="s">
        <v>40</v>
      </c>
      <c r="Q12" s="280">
        <v>30713</v>
      </c>
    </row>
    <row r="13" spans="1:19" ht="13.5" customHeight="1" thickTop="1" thickBot="1">
      <c r="H13" s="170">
        <v>2</v>
      </c>
      <c r="I13" s="251" t="s">
        <v>6</v>
      </c>
      <c r="J13" s="486">
        <v>26940</v>
      </c>
      <c r="K13" s="147"/>
      <c r="L13" s="113"/>
      <c r="M13" s="232"/>
      <c r="N13" s="485">
        <f>SUM(J43)</f>
        <v>737723</v>
      </c>
      <c r="O13" s="5"/>
      <c r="P13" s="382" t="s">
        <v>189</v>
      </c>
      <c r="Q13" s="282">
        <v>671941</v>
      </c>
    </row>
    <row r="14" spans="1:19" ht="13.5" customHeight="1">
      <c r="B14" s="24"/>
      <c r="H14" s="119">
        <v>25</v>
      </c>
      <c r="I14" s="228" t="s">
        <v>31</v>
      </c>
      <c r="J14" s="17">
        <v>25591</v>
      </c>
      <c r="K14" s="147"/>
      <c r="L14" s="31"/>
      <c r="N14" t="s">
        <v>67</v>
      </c>
      <c r="O14"/>
    </row>
    <row r="15" spans="1:19" ht="13.5" customHeight="1">
      <c r="H15" s="119">
        <v>3</v>
      </c>
      <c r="I15" s="228" t="s">
        <v>12</v>
      </c>
      <c r="J15" s="17">
        <v>17175</v>
      </c>
      <c r="K15" s="147"/>
      <c r="L15" s="31"/>
      <c r="M15" s="1" t="s">
        <v>222</v>
      </c>
      <c r="N15" s="19"/>
      <c r="O15"/>
      <c r="P15" s="472" t="s">
        <v>223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31</v>
      </c>
      <c r="I16" s="228" t="s">
        <v>129</v>
      </c>
      <c r="J16" s="17">
        <v>12765</v>
      </c>
      <c r="K16" s="147"/>
      <c r="L16" s="5">
        <f>SUM(L3)</f>
        <v>26</v>
      </c>
      <c r="M16" s="17">
        <f>SUM(N3)</f>
        <v>115632</v>
      </c>
      <c r="N16" s="228" t="s">
        <v>32</v>
      </c>
      <c r="O16" s="5">
        <f>SUM(O3)</f>
        <v>26</v>
      </c>
      <c r="P16" s="17">
        <f>SUM(M16)</f>
        <v>115632</v>
      </c>
      <c r="Q16" s="387">
        <v>115101</v>
      </c>
      <c r="R16" s="114"/>
    </row>
    <row r="17" spans="2:20" ht="13.5" customHeight="1">
      <c r="B17" s="1"/>
      <c r="C17" s="19"/>
      <c r="D17" s="1"/>
      <c r="E17" s="22"/>
      <c r="F17" s="1"/>
      <c r="H17" s="119">
        <v>9</v>
      </c>
      <c r="I17" s="475" t="s">
        <v>217</v>
      </c>
      <c r="J17" s="197">
        <v>10060</v>
      </c>
      <c r="K17" s="147"/>
      <c r="L17" s="5">
        <f t="shared" ref="L17:L25" si="3">SUM(L4)</f>
        <v>33</v>
      </c>
      <c r="M17" s="17">
        <f t="shared" ref="M17:M25" si="4">SUM(N4)</f>
        <v>101758</v>
      </c>
      <c r="N17" s="228" t="s">
        <v>0</v>
      </c>
      <c r="O17" s="5">
        <f t="shared" ref="O17:O25" si="5">SUM(O4)</f>
        <v>33</v>
      </c>
      <c r="P17" s="17">
        <f t="shared" ref="P17:P25" si="6">SUM(M17)</f>
        <v>101758</v>
      </c>
      <c r="Q17" s="388">
        <v>90590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21</v>
      </c>
      <c r="I18" s="475" t="s">
        <v>203</v>
      </c>
      <c r="J18" s="17">
        <v>9667</v>
      </c>
      <c r="K18" s="147"/>
      <c r="L18" s="5">
        <f t="shared" si="3"/>
        <v>40</v>
      </c>
      <c r="M18" s="17">
        <f t="shared" si="4"/>
        <v>63062</v>
      </c>
      <c r="N18" s="229" t="s">
        <v>2</v>
      </c>
      <c r="O18" s="5">
        <f t="shared" si="5"/>
        <v>40</v>
      </c>
      <c r="P18" s="17">
        <f t="shared" si="6"/>
        <v>63062</v>
      </c>
      <c r="Q18" s="388">
        <v>57875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1"/>
      <c r="H19" s="119">
        <v>14</v>
      </c>
      <c r="I19" s="228" t="s">
        <v>21</v>
      </c>
      <c r="J19" s="197">
        <v>9306</v>
      </c>
      <c r="L19" s="5">
        <f t="shared" si="3"/>
        <v>16</v>
      </c>
      <c r="M19" s="17">
        <f t="shared" si="4"/>
        <v>62132</v>
      </c>
      <c r="N19" s="228" t="s">
        <v>3</v>
      </c>
      <c r="O19" s="5">
        <f t="shared" si="5"/>
        <v>16</v>
      </c>
      <c r="P19" s="17">
        <f t="shared" si="6"/>
        <v>62132</v>
      </c>
      <c r="Q19" s="388">
        <v>58373</v>
      </c>
      <c r="R19" s="114"/>
      <c r="S19" s="179"/>
    </row>
    <row r="20" spans="2:20" ht="13.5" customHeight="1">
      <c r="B20" s="23"/>
      <c r="C20" s="19"/>
      <c r="D20" s="1"/>
      <c r="E20" s="22"/>
      <c r="F20" s="1"/>
      <c r="H20" s="119">
        <v>15</v>
      </c>
      <c r="I20" s="228" t="s">
        <v>22</v>
      </c>
      <c r="J20" s="17">
        <v>8896</v>
      </c>
      <c r="L20" s="5">
        <f t="shared" si="3"/>
        <v>36</v>
      </c>
      <c r="M20" s="17">
        <f t="shared" si="4"/>
        <v>48466</v>
      </c>
      <c r="N20" s="228" t="s">
        <v>5</v>
      </c>
      <c r="O20" s="5">
        <f t="shared" si="5"/>
        <v>36</v>
      </c>
      <c r="P20" s="17">
        <f t="shared" si="6"/>
        <v>48466</v>
      </c>
      <c r="Q20" s="388">
        <v>37125</v>
      </c>
      <c r="R20" s="114"/>
      <c r="S20" s="179"/>
    </row>
    <row r="21" spans="2:20" ht="13.5" customHeight="1">
      <c r="B21" s="23"/>
      <c r="C21" s="19"/>
      <c r="D21" s="1"/>
      <c r="E21" s="22"/>
      <c r="F21" s="1"/>
      <c r="H21" s="119">
        <v>37</v>
      </c>
      <c r="I21" s="228" t="s">
        <v>39</v>
      </c>
      <c r="J21" s="17">
        <v>8711</v>
      </c>
      <c r="L21" s="5">
        <f t="shared" si="3"/>
        <v>34</v>
      </c>
      <c r="M21" s="17">
        <f t="shared" si="4"/>
        <v>48080</v>
      </c>
      <c r="N21" s="228" t="s">
        <v>1</v>
      </c>
      <c r="O21" s="5">
        <f t="shared" si="5"/>
        <v>34</v>
      </c>
      <c r="P21" s="17">
        <f t="shared" si="6"/>
        <v>48080</v>
      </c>
      <c r="Q21" s="388">
        <v>51640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8" t="s">
        <v>19</v>
      </c>
      <c r="J22" s="17">
        <v>5842</v>
      </c>
      <c r="K22" s="19"/>
      <c r="L22" s="5">
        <f t="shared" si="3"/>
        <v>13</v>
      </c>
      <c r="M22" s="17">
        <f t="shared" si="4"/>
        <v>42605</v>
      </c>
      <c r="N22" s="231" t="s">
        <v>7</v>
      </c>
      <c r="O22" s="5">
        <f t="shared" si="5"/>
        <v>13</v>
      </c>
      <c r="P22" s="17">
        <f t="shared" si="6"/>
        <v>42605</v>
      </c>
      <c r="Q22" s="388">
        <v>29492</v>
      </c>
      <c r="R22" s="114"/>
    </row>
    <row r="23" spans="2:20" ht="13.5" customHeight="1">
      <c r="B23" s="23"/>
      <c r="C23" s="19"/>
      <c r="D23" s="1"/>
      <c r="E23" s="22"/>
      <c r="F23" s="1"/>
      <c r="H23" s="119">
        <v>22</v>
      </c>
      <c r="I23" s="228" t="s">
        <v>28</v>
      </c>
      <c r="J23" s="17">
        <v>5445</v>
      </c>
      <c r="K23" s="19"/>
      <c r="L23" s="5">
        <f t="shared" si="3"/>
        <v>24</v>
      </c>
      <c r="M23" s="17">
        <f t="shared" si="4"/>
        <v>33150</v>
      </c>
      <c r="N23" s="228" t="s">
        <v>30</v>
      </c>
      <c r="O23" s="5">
        <f t="shared" si="5"/>
        <v>24</v>
      </c>
      <c r="P23" s="17">
        <f t="shared" si="6"/>
        <v>33150</v>
      </c>
      <c r="Q23" s="388">
        <v>26387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39</v>
      </c>
      <c r="I24" s="228" t="s">
        <v>41</v>
      </c>
      <c r="J24" s="17">
        <v>3960</v>
      </c>
      <c r="K24" s="19"/>
      <c r="L24" s="5">
        <f t="shared" si="3"/>
        <v>17</v>
      </c>
      <c r="M24" s="17">
        <f t="shared" si="4"/>
        <v>29856</v>
      </c>
      <c r="N24" s="231" t="s">
        <v>23</v>
      </c>
      <c r="O24" s="5">
        <f t="shared" si="5"/>
        <v>17</v>
      </c>
      <c r="P24" s="17">
        <f t="shared" si="6"/>
        <v>29856</v>
      </c>
      <c r="Q24" s="388">
        <v>28711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1</v>
      </c>
      <c r="I25" s="228" t="s">
        <v>4</v>
      </c>
      <c r="J25" s="17">
        <v>3957</v>
      </c>
      <c r="K25" s="19"/>
      <c r="L25" s="18">
        <f t="shared" si="3"/>
        <v>38</v>
      </c>
      <c r="M25" s="162">
        <f t="shared" si="4"/>
        <v>28543</v>
      </c>
      <c r="N25" s="480" t="s">
        <v>40</v>
      </c>
      <c r="O25" s="18">
        <f t="shared" si="5"/>
        <v>38</v>
      </c>
      <c r="P25" s="162">
        <f t="shared" si="6"/>
        <v>28543</v>
      </c>
      <c r="Q25" s="389">
        <v>27491</v>
      </c>
      <c r="R25" s="182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30</v>
      </c>
      <c r="I26" s="228" t="s">
        <v>35</v>
      </c>
      <c r="J26" s="17">
        <v>3265</v>
      </c>
      <c r="K26" s="19"/>
      <c r="L26" s="163"/>
      <c r="M26" s="230">
        <f>SUM(J43-(M16+M17+M18+M19+M20+M21+M22+M23+M24+M25))</f>
        <v>164439</v>
      </c>
      <c r="N26" s="310" t="s">
        <v>47</v>
      </c>
      <c r="O26" s="164"/>
      <c r="P26" s="230">
        <f>SUM(M26)</f>
        <v>164439</v>
      </c>
      <c r="Q26" s="230"/>
      <c r="R26" s="252">
        <v>645411</v>
      </c>
      <c r="T26" s="33"/>
    </row>
    <row r="27" spans="2:20" ht="13.5" customHeight="1">
      <c r="H27" s="119">
        <v>12</v>
      </c>
      <c r="I27" s="228" t="s">
        <v>20</v>
      </c>
      <c r="J27" s="309">
        <v>2935</v>
      </c>
      <c r="K27" s="19"/>
      <c r="M27" s="58" t="s">
        <v>209</v>
      </c>
      <c r="N27" s="58"/>
      <c r="O27" s="155"/>
      <c r="P27" s="156" t="s">
        <v>210</v>
      </c>
    </row>
    <row r="28" spans="2:20" ht="13.5" customHeight="1">
      <c r="H28" s="119">
        <v>18</v>
      </c>
      <c r="I28" s="228" t="s">
        <v>24</v>
      </c>
      <c r="J28" s="17">
        <v>2441</v>
      </c>
      <c r="K28" s="19"/>
      <c r="M28" s="125">
        <f t="shared" ref="M28:M37" si="7">SUM(Q3)</f>
        <v>109648</v>
      </c>
      <c r="N28" s="228" t="s">
        <v>32</v>
      </c>
      <c r="O28" s="5">
        <f>SUM(L3)</f>
        <v>26</v>
      </c>
      <c r="P28" s="125">
        <f t="shared" ref="P28:P37" si="8">SUM(Q3)</f>
        <v>109648</v>
      </c>
    </row>
    <row r="29" spans="2:20" ht="13.5" customHeight="1">
      <c r="H29" s="119">
        <v>4</v>
      </c>
      <c r="I29" s="228" t="s">
        <v>13</v>
      </c>
      <c r="J29" s="17">
        <v>1556</v>
      </c>
      <c r="K29" s="19"/>
      <c r="M29" s="125">
        <f t="shared" si="7"/>
        <v>89329</v>
      </c>
      <c r="N29" s="228" t="s">
        <v>0</v>
      </c>
      <c r="O29" s="5">
        <f t="shared" ref="O29:O37" si="9">SUM(L4)</f>
        <v>33</v>
      </c>
      <c r="P29" s="125">
        <f t="shared" si="8"/>
        <v>89329</v>
      </c>
    </row>
    <row r="30" spans="2:20" ht="13.5" customHeight="1">
      <c r="H30" s="119">
        <v>29</v>
      </c>
      <c r="I30" s="228" t="s">
        <v>118</v>
      </c>
      <c r="J30" s="17">
        <v>1295</v>
      </c>
      <c r="K30" s="19"/>
      <c r="M30" s="125">
        <f t="shared" si="7"/>
        <v>56548</v>
      </c>
      <c r="N30" s="229" t="s">
        <v>2</v>
      </c>
      <c r="O30" s="5">
        <f t="shared" si="9"/>
        <v>40</v>
      </c>
      <c r="P30" s="125">
        <f t="shared" si="8"/>
        <v>56548</v>
      </c>
    </row>
    <row r="31" spans="2:20" ht="13.5" customHeight="1">
      <c r="H31" s="119">
        <v>35</v>
      </c>
      <c r="I31" s="228" t="s">
        <v>38</v>
      </c>
      <c r="J31" s="309">
        <v>994</v>
      </c>
      <c r="K31" s="19"/>
      <c r="M31" s="125">
        <f t="shared" si="7"/>
        <v>58658</v>
      </c>
      <c r="N31" s="228" t="s">
        <v>3</v>
      </c>
      <c r="O31" s="5">
        <f t="shared" si="9"/>
        <v>16</v>
      </c>
      <c r="P31" s="125">
        <f t="shared" si="8"/>
        <v>58658</v>
      </c>
    </row>
    <row r="32" spans="2:20" ht="13.5" customHeight="1">
      <c r="H32" s="119">
        <v>27</v>
      </c>
      <c r="I32" s="228" t="s">
        <v>33</v>
      </c>
      <c r="J32" s="309">
        <v>971</v>
      </c>
      <c r="K32" s="19"/>
      <c r="M32" s="125">
        <f t="shared" si="7"/>
        <v>29545</v>
      </c>
      <c r="N32" s="228" t="s">
        <v>5</v>
      </c>
      <c r="O32" s="5">
        <f t="shared" si="9"/>
        <v>36</v>
      </c>
      <c r="P32" s="125">
        <f t="shared" si="8"/>
        <v>29545</v>
      </c>
      <c r="S32" s="14"/>
    </row>
    <row r="33" spans="7:21" ht="13.5" customHeight="1">
      <c r="H33" s="119">
        <v>6</v>
      </c>
      <c r="I33" s="228" t="s">
        <v>15</v>
      </c>
      <c r="J33" s="17">
        <v>565</v>
      </c>
      <c r="K33" s="19"/>
      <c r="M33" s="125">
        <f t="shared" si="7"/>
        <v>53058</v>
      </c>
      <c r="N33" s="228" t="s">
        <v>1</v>
      </c>
      <c r="O33" s="5">
        <f t="shared" si="9"/>
        <v>34</v>
      </c>
      <c r="P33" s="125">
        <f t="shared" si="8"/>
        <v>53058</v>
      </c>
      <c r="S33" s="33"/>
      <c r="T33" s="33"/>
    </row>
    <row r="34" spans="7:21" ht="13.5" customHeight="1">
      <c r="H34" s="119">
        <v>10</v>
      </c>
      <c r="I34" s="228" t="s">
        <v>18</v>
      </c>
      <c r="J34" s="17">
        <v>514</v>
      </c>
      <c r="K34" s="19"/>
      <c r="M34" s="125">
        <f t="shared" si="7"/>
        <v>50057</v>
      </c>
      <c r="N34" s="231" t="s">
        <v>7</v>
      </c>
      <c r="O34" s="5">
        <f t="shared" si="9"/>
        <v>13</v>
      </c>
      <c r="P34" s="125">
        <f t="shared" si="8"/>
        <v>50057</v>
      </c>
      <c r="S34" s="33"/>
      <c r="T34" s="33"/>
    </row>
    <row r="35" spans="7:21" ht="13.5" customHeight="1">
      <c r="H35" s="119">
        <v>32</v>
      </c>
      <c r="I35" s="228" t="s">
        <v>37</v>
      </c>
      <c r="J35" s="197">
        <v>467</v>
      </c>
      <c r="K35" s="19"/>
      <c r="M35" s="125">
        <f t="shared" si="7"/>
        <v>28034</v>
      </c>
      <c r="N35" s="228" t="s">
        <v>30</v>
      </c>
      <c r="O35" s="5">
        <f t="shared" si="9"/>
        <v>24</v>
      </c>
      <c r="P35" s="125">
        <f t="shared" si="8"/>
        <v>28034</v>
      </c>
      <c r="S35" s="33"/>
    </row>
    <row r="36" spans="7:21" ht="13.5" customHeight="1">
      <c r="H36" s="119">
        <v>19</v>
      </c>
      <c r="I36" s="228" t="s">
        <v>25</v>
      </c>
      <c r="J36" s="17">
        <v>347</v>
      </c>
      <c r="K36" s="19"/>
      <c r="M36" s="125">
        <f t="shared" si="7"/>
        <v>24373</v>
      </c>
      <c r="N36" s="231" t="s">
        <v>23</v>
      </c>
      <c r="O36" s="5">
        <f t="shared" si="9"/>
        <v>17</v>
      </c>
      <c r="P36" s="125">
        <f t="shared" si="8"/>
        <v>24373</v>
      </c>
      <c r="S36" s="33"/>
    </row>
    <row r="37" spans="7:21" ht="13.5" customHeight="1" thickBot="1">
      <c r="H37" s="119">
        <v>28</v>
      </c>
      <c r="I37" s="228" t="s">
        <v>34</v>
      </c>
      <c r="J37" s="17">
        <v>255</v>
      </c>
      <c r="K37" s="19"/>
      <c r="M37" s="161">
        <f t="shared" si="7"/>
        <v>30713</v>
      </c>
      <c r="N37" s="480" t="s">
        <v>40</v>
      </c>
      <c r="O37" s="18">
        <f t="shared" si="9"/>
        <v>38</v>
      </c>
      <c r="P37" s="161">
        <f t="shared" si="8"/>
        <v>30713</v>
      </c>
      <c r="S37" s="33"/>
    </row>
    <row r="38" spans="7:21" ht="13.5" customHeight="1" thickTop="1">
      <c r="G38" s="21"/>
      <c r="H38" s="119">
        <v>23</v>
      </c>
      <c r="I38" s="228" t="s">
        <v>29</v>
      </c>
      <c r="J38" s="17">
        <v>240</v>
      </c>
      <c r="K38" s="19"/>
      <c r="M38" s="494">
        <f>SUM(Q13-(Q3+Q4+Q5+Q6+Q7+Q8+Q9+Q10+Q11+Q12))</f>
        <v>141978</v>
      </c>
      <c r="N38" s="495" t="s">
        <v>213</v>
      </c>
      <c r="O38" s="496"/>
      <c r="P38" s="497">
        <f>SUM(M38)</f>
        <v>141978</v>
      </c>
      <c r="U38" s="33"/>
    </row>
    <row r="39" spans="7:21" ht="13.5" customHeight="1">
      <c r="H39" s="119">
        <v>20</v>
      </c>
      <c r="I39" s="228" t="s">
        <v>26</v>
      </c>
      <c r="J39" s="309">
        <v>192</v>
      </c>
      <c r="K39" s="19"/>
      <c r="P39" s="33"/>
    </row>
    <row r="40" spans="7:21" ht="13.5" customHeight="1">
      <c r="H40" s="119">
        <v>5</v>
      </c>
      <c r="I40" s="228" t="s">
        <v>14</v>
      </c>
      <c r="J40" s="17">
        <v>87</v>
      </c>
      <c r="K40" s="19"/>
    </row>
    <row r="41" spans="7:21" ht="13.5" customHeight="1">
      <c r="H41" s="119">
        <v>7</v>
      </c>
      <c r="I41" s="228" t="s">
        <v>16</v>
      </c>
      <c r="J41" s="17">
        <v>0</v>
      </c>
      <c r="K41" s="19"/>
    </row>
    <row r="42" spans="7:21" ht="13.5" customHeight="1" thickBot="1">
      <c r="H42" s="198">
        <v>8</v>
      </c>
      <c r="I42" s="231" t="s">
        <v>17</v>
      </c>
      <c r="J42" s="162">
        <v>0</v>
      </c>
      <c r="K42" s="19"/>
    </row>
    <row r="43" spans="7:21" ht="13.5" customHeight="1" thickTop="1">
      <c r="H43" s="163"/>
      <c r="I43" s="410" t="s">
        <v>112</v>
      </c>
      <c r="J43" s="411">
        <f>SUM(J3:J42)</f>
        <v>737723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221</v>
      </c>
      <c r="D52" s="12" t="s">
        <v>208</v>
      </c>
      <c r="E52" s="29" t="s">
        <v>45</v>
      </c>
      <c r="F52" s="28" t="s">
        <v>44</v>
      </c>
      <c r="G52" s="28" t="s">
        <v>42</v>
      </c>
      <c r="I52" s="227"/>
    </row>
    <row r="53" spans="1:16" ht="13.5" customHeight="1">
      <c r="A53" s="13">
        <v>1</v>
      </c>
      <c r="B53" s="228" t="s">
        <v>32</v>
      </c>
      <c r="C53" s="17">
        <f t="shared" ref="C53:C62" si="10">SUM(J3)</f>
        <v>115632</v>
      </c>
      <c r="D53" s="126">
        <f t="shared" ref="D53:D63" si="11">SUM(Q3)</f>
        <v>109648</v>
      </c>
      <c r="E53" s="123">
        <f t="shared" ref="E53:E62" si="12">SUM(P16/Q16*100)</f>
        <v>100.46133395887091</v>
      </c>
      <c r="F53" s="25">
        <f t="shared" ref="F53:F63" si="13">SUM(C53/D53*100)</f>
        <v>105.45746388443018</v>
      </c>
      <c r="G53" s="26"/>
      <c r="I53" s="227"/>
    </row>
    <row r="54" spans="1:16" ht="13.5" customHeight="1">
      <c r="A54" s="13">
        <v>2</v>
      </c>
      <c r="B54" s="228" t="s">
        <v>0</v>
      </c>
      <c r="C54" s="17">
        <f t="shared" si="10"/>
        <v>101758</v>
      </c>
      <c r="D54" s="126">
        <f t="shared" si="11"/>
        <v>89329</v>
      </c>
      <c r="E54" s="123">
        <f t="shared" si="12"/>
        <v>112.32807153107407</v>
      </c>
      <c r="F54" s="25">
        <f t="shared" si="13"/>
        <v>113.9137346214555</v>
      </c>
      <c r="G54" s="26"/>
      <c r="I54" s="227"/>
    </row>
    <row r="55" spans="1:16" ht="13.5" customHeight="1">
      <c r="A55" s="13">
        <v>3</v>
      </c>
      <c r="B55" s="229" t="s">
        <v>2</v>
      </c>
      <c r="C55" s="17">
        <f t="shared" si="10"/>
        <v>63062</v>
      </c>
      <c r="D55" s="126">
        <f t="shared" si="11"/>
        <v>56548</v>
      </c>
      <c r="E55" s="123">
        <f t="shared" si="12"/>
        <v>108.96241900647948</v>
      </c>
      <c r="F55" s="25">
        <f t="shared" si="13"/>
        <v>111.51941713234774</v>
      </c>
      <c r="G55" s="26"/>
      <c r="I55" s="227"/>
    </row>
    <row r="56" spans="1:16" ht="13.5" customHeight="1">
      <c r="A56" s="13">
        <v>4</v>
      </c>
      <c r="B56" s="228" t="s">
        <v>3</v>
      </c>
      <c r="C56" s="17">
        <f t="shared" si="10"/>
        <v>62132</v>
      </c>
      <c r="D56" s="126">
        <f t="shared" si="11"/>
        <v>58658</v>
      </c>
      <c r="E56" s="123">
        <f t="shared" si="12"/>
        <v>106.43962105768077</v>
      </c>
      <c r="F56" s="25">
        <f t="shared" si="13"/>
        <v>105.92246581881415</v>
      </c>
      <c r="G56" s="26"/>
      <c r="I56" s="227"/>
    </row>
    <row r="57" spans="1:16" ht="13.5" customHeight="1">
      <c r="A57" s="13">
        <v>5</v>
      </c>
      <c r="B57" s="228" t="s">
        <v>5</v>
      </c>
      <c r="C57" s="17">
        <f t="shared" si="10"/>
        <v>48466</v>
      </c>
      <c r="D57" s="126">
        <f t="shared" si="11"/>
        <v>29545</v>
      </c>
      <c r="E57" s="123">
        <f t="shared" si="12"/>
        <v>130.54814814814816</v>
      </c>
      <c r="F57" s="25">
        <f t="shared" si="13"/>
        <v>164.04129294296837</v>
      </c>
      <c r="G57" s="26"/>
      <c r="I57" s="227"/>
      <c r="P57" s="33"/>
    </row>
    <row r="58" spans="1:16" ht="13.5" customHeight="1">
      <c r="A58" s="13">
        <v>6</v>
      </c>
      <c r="B58" s="228" t="s">
        <v>1</v>
      </c>
      <c r="C58" s="17">
        <f t="shared" si="10"/>
        <v>48080</v>
      </c>
      <c r="D58" s="126">
        <f t="shared" si="11"/>
        <v>53058</v>
      </c>
      <c r="E58" s="123">
        <f t="shared" si="12"/>
        <v>93.106119287374128</v>
      </c>
      <c r="F58" s="25">
        <f t="shared" si="13"/>
        <v>90.617814467186847</v>
      </c>
      <c r="G58" s="26"/>
    </row>
    <row r="59" spans="1:16" ht="13.5" customHeight="1">
      <c r="A59" s="13">
        <v>7</v>
      </c>
      <c r="B59" s="231" t="s">
        <v>7</v>
      </c>
      <c r="C59" s="17">
        <f t="shared" si="10"/>
        <v>42605</v>
      </c>
      <c r="D59" s="126">
        <f t="shared" si="11"/>
        <v>50057</v>
      </c>
      <c r="E59" s="123">
        <f t="shared" si="12"/>
        <v>144.46290519462906</v>
      </c>
      <c r="F59" s="25">
        <f t="shared" si="13"/>
        <v>85.112971212817385</v>
      </c>
      <c r="G59" s="26"/>
    </row>
    <row r="60" spans="1:16" ht="13.5" customHeight="1">
      <c r="A60" s="13">
        <v>8</v>
      </c>
      <c r="B60" s="228" t="s">
        <v>30</v>
      </c>
      <c r="C60" s="17">
        <f t="shared" si="10"/>
        <v>33150</v>
      </c>
      <c r="D60" s="126">
        <f t="shared" si="11"/>
        <v>28034</v>
      </c>
      <c r="E60" s="123">
        <f t="shared" si="12"/>
        <v>125.63004509796491</v>
      </c>
      <c r="F60" s="25">
        <f t="shared" si="13"/>
        <v>118.24926874509525</v>
      </c>
      <c r="G60" s="26"/>
    </row>
    <row r="61" spans="1:16" ht="13.5" customHeight="1">
      <c r="A61" s="13">
        <v>9</v>
      </c>
      <c r="B61" s="231" t="s">
        <v>23</v>
      </c>
      <c r="C61" s="17">
        <f t="shared" si="10"/>
        <v>29856</v>
      </c>
      <c r="D61" s="126">
        <f t="shared" si="11"/>
        <v>24373</v>
      </c>
      <c r="E61" s="123">
        <f t="shared" si="12"/>
        <v>103.98801852948347</v>
      </c>
      <c r="F61" s="25">
        <f t="shared" si="13"/>
        <v>122.49620481680547</v>
      </c>
      <c r="G61" s="26"/>
    </row>
    <row r="62" spans="1:16" ht="13.5" customHeight="1" thickBot="1">
      <c r="A62" s="183">
        <v>10</v>
      </c>
      <c r="B62" s="480" t="s">
        <v>40</v>
      </c>
      <c r="C62" s="162">
        <f t="shared" si="10"/>
        <v>28543</v>
      </c>
      <c r="D62" s="184">
        <f t="shared" si="11"/>
        <v>30713</v>
      </c>
      <c r="E62" s="185">
        <f t="shared" si="12"/>
        <v>103.82670692226547</v>
      </c>
      <c r="F62" s="186">
        <f t="shared" si="13"/>
        <v>92.934587959495971</v>
      </c>
      <c r="G62" s="187"/>
    </row>
    <row r="63" spans="1:16" ht="13.5" customHeight="1" thickTop="1">
      <c r="A63" s="163"/>
      <c r="B63" s="188" t="s">
        <v>83</v>
      </c>
      <c r="C63" s="189">
        <f>SUM(J43)</f>
        <v>737723</v>
      </c>
      <c r="D63" s="189">
        <f t="shared" si="11"/>
        <v>671941</v>
      </c>
      <c r="E63" s="190">
        <f>SUM(C63/R26*100)</f>
        <v>114.30282409193522</v>
      </c>
      <c r="F63" s="191">
        <f t="shared" si="13"/>
        <v>109.78984762055002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L45" sqref="L45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61" t="s">
        <v>221</v>
      </c>
      <c r="I2" s="119"/>
      <c r="J2" s="263" t="s">
        <v>126</v>
      </c>
      <c r="K2" s="5"/>
      <c r="L2" s="419" t="s">
        <v>208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3" t="s">
        <v>123</v>
      </c>
      <c r="I3" s="119"/>
      <c r="J3" s="206" t="s">
        <v>124</v>
      </c>
      <c r="K3" s="5"/>
      <c r="L3" s="419" t="s">
        <v>123</v>
      </c>
      <c r="M3" s="1"/>
      <c r="N3" s="129"/>
      <c r="O3" s="129"/>
      <c r="S3" s="31"/>
      <c r="T3" s="31"/>
      <c r="U3" s="31"/>
    </row>
    <row r="4" spans="8:30">
      <c r="H4" s="139">
        <v>27630</v>
      </c>
      <c r="I4" s="119">
        <v>33</v>
      </c>
      <c r="J4" s="228" t="s">
        <v>0</v>
      </c>
      <c r="K4" s="165">
        <f>SUM(I4)</f>
        <v>33</v>
      </c>
      <c r="L4" s="436">
        <v>23804</v>
      </c>
      <c r="M4" s="54"/>
      <c r="N4" s="130"/>
      <c r="O4" s="130"/>
      <c r="S4" s="31"/>
      <c r="T4" s="31"/>
      <c r="U4" s="31"/>
    </row>
    <row r="5" spans="8:30">
      <c r="H5" s="53">
        <v>18112</v>
      </c>
      <c r="I5" s="119">
        <v>26</v>
      </c>
      <c r="J5" s="228" t="s">
        <v>32</v>
      </c>
      <c r="K5" s="165">
        <f t="shared" ref="K5:K13" si="0">SUM(I5)</f>
        <v>26</v>
      </c>
      <c r="L5" s="437">
        <v>18409</v>
      </c>
      <c r="M5" s="54"/>
      <c r="N5" s="130"/>
      <c r="O5" s="130"/>
      <c r="S5" s="31"/>
      <c r="T5" s="31"/>
      <c r="U5" s="31"/>
    </row>
    <row r="6" spans="8:30">
      <c r="H6" s="127">
        <v>5709</v>
      </c>
      <c r="I6" s="119">
        <v>38</v>
      </c>
      <c r="J6" s="228" t="s">
        <v>40</v>
      </c>
      <c r="K6" s="165">
        <f t="shared" si="0"/>
        <v>38</v>
      </c>
      <c r="L6" s="437">
        <v>5754</v>
      </c>
      <c r="M6" s="54"/>
      <c r="N6" s="262"/>
      <c r="O6" s="130"/>
      <c r="S6" s="31"/>
      <c r="T6" s="31"/>
      <c r="U6" s="31"/>
    </row>
    <row r="7" spans="8:30">
      <c r="H7" s="53">
        <v>5317</v>
      </c>
      <c r="I7" s="119">
        <v>14</v>
      </c>
      <c r="J7" s="228" t="s">
        <v>21</v>
      </c>
      <c r="K7" s="165">
        <f t="shared" si="0"/>
        <v>14</v>
      </c>
      <c r="L7" s="437">
        <v>5069</v>
      </c>
      <c r="M7" s="54"/>
      <c r="N7" s="130"/>
      <c r="O7" s="130"/>
      <c r="S7" s="31"/>
      <c r="T7" s="31"/>
      <c r="U7" s="31"/>
    </row>
    <row r="8" spans="8:30">
      <c r="H8" s="127">
        <v>2547</v>
      </c>
      <c r="I8" s="119">
        <v>15</v>
      </c>
      <c r="J8" s="228" t="s">
        <v>22</v>
      </c>
      <c r="K8" s="165">
        <f t="shared" si="0"/>
        <v>15</v>
      </c>
      <c r="L8" s="437">
        <v>386</v>
      </c>
      <c r="M8" s="54"/>
      <c r="N8" s="130"/>
      <c r="O8" s="130"/>
      <c r="S8" s="31"/>
      <c r="T8" s="31"/>
      <c r="U8" s="31"/>
    </row>
    <row r="9" spans="8:30">
      <c r="H9" s="127">
        <v>2211</v>
      </c>
      <c r="I9" s="119">
        <v>36</v>
      </c>
      <c r="J9" s="228" t="s">
        <v>5</v>
      </c>
      <c r="K9" s="165">
        <f t="shared" si="0"/>
        <v>36</v>
      </c>
      <c r="L9" s="437">
        <v>1363</v>
      </c>
      <c r="M9" s="54"/>
      <c r="N9" s="130"/>
      <c r="O9" s="130"/>
      <c r="S9" s="31"/>
      <c r="T9" s="31"/>
      <c r="U9" s="31"/>
    </row>
    <row r="10" spans="8:30">
      <c r="H10" s="274">
        <v>2011</v>
      </c>
      <c r="I10" s="198">
        <v>34</v>
      </c>
      <c r="J10" s="231" t="s">
        <v>1</v>
      </c>
      <c r="K10" s="165">
        <f t="shared" si="0"/>
        <v>34</v>
      </c>
      <c r="L10" s="437">
        <v>855</v>
      </c>
      <c r="S10" s="31"/>
      <c r="T10" s="31"/>
      <c r="U10" s="31"/>
    </row>
    <row r="11" spans="8:30">
      <c r="H11" s="52">
        <v>1528</v>
      </c>
      <c r="I11" s="119">
        <v>37</v>
      </c>
      <c r="J11" s="228" t="s">
        <v>39</v>
      </c>
      <c r="K11" s="165">
        <f t="shared" si="0"/>
        <v>37</v>
      </c>
      <c r="L11" s="437">
        <v>3001</v>
      </c>
      <c r="M11" s="54"/>
      <c r="N11" s="130"/>
      <c r="O11" s="130"/>
      <c r="S11" s="31"/>
      <c r="T11" s="31"/>
      <c r="U11" s="31"/>
    </row>
    <row r="12" spans="8:30">
      <c r="H12" s="464">
        <v>1487</v>
      </c>
      <c r="I12" s="198">
        <v>16</v>
      </c>
      <c r="J12" s="231" t="s">
        <v>3</v>
      </c>
      <c r="K12" s="165">
        <f t="shared" si="0"/>
        <v>16</v>
      </c>
      <c r="L12" s="437">
        <v>1510</v>
      </c>
      <c r="M12" s="54"/>
      <c r="N12" s="130"/>
      <c r="O12" s="130"/>
      <c r="S12" s="31"/>
      <c r="T12" s="31"/>
      <c r="U12" s="31"/>
    </row>
    <row r="13" spans="8:30" ht="14.25" thickBot="1">
      <c r="H13" s="530">
        <v>1212</v>
      </c>
      <c r="I13" s="488">
        <v>17</v>
      </c>
      <c r="J13" s="489" t="s">
        <v>23</v>
      </c>
      <c r="K13" s="165">
        <f t="shared" si="0"/>
        <v>17</v>
      </c>
      <c r="L13" s="437">
        <v>1358</v>
      </c>
      <c r="M13" s="54"/>
      <c r="N13" s="130"/>
      <c r="O13" s="130"/>
      <c r="S13" s="31"/>
      <c r="T13" s="31"/>
      <c r="U13" s="31"/>
    </row>
    <row r="14" spans="8:30" ht="14.25" thickTop="1">
      <c r="H14" s="53">
        <v>1109</v>
      </c>
      <c r="I14" s="170">
        <v>24</v>
      </c>
      <c r="J14" s="251" t="s">
        <v>30</v>
      </c>
      <c r="K14" s="151" t="s">
        <v>9</v>
      </c>
      <c r="L14" s="438">
        <v>65844</v>
      </c>
      <c r="S14" s="31"/>
      <c r="T14" s="31"/>
      <c r="U14" s="31"/>
    </row>
    <row r="15" spans="8:30">
      <c r="H15" s="53">
        <v>1022</v>
      </c>
      <c r="I15" s="119">
        <v>25</v>
      </c>
      <c r="J15" s="228" t="s">
        <v>31</v>
      </c>
      <c r="K15" s="61"/>
      <c r="L15" s="1" t="s">
        <v>68</v>
      </c>
      <c r="M15" s="233" t="s">
        <v>113</v>
      </c>
      <c r="N15" s="51" t="s">
        <v>84</v>
      </c>
      <c r="S15" s="31"/>
      <c r="T15" s="31"/>
      <c r="U15" s="31"/>
    </row>
    <row r="16" spans="8:30">
      <c r="H16" s="53">
        <v>313</v>
      </c>
      <c r="I16" s="415">
        <v>40</v>
      </c>
      <c r="J16" s="229" t="s">
        <v>2</v>
      </c>
      <c r="K16" s="165">
        <f>SUM(I4)</f>
        <v>33</v>
      </c>
      <c r="L16" s="228" t="s">
        <v>0</v>
      </c>
      <c r="M16" s="439">
        <v>27825</v>
      </c>
      <c r="N16" s="128">
        <f>SUM(H4)</f>
        <v>27630</v>
      </c>
      <c r="O16" s="54"/>
      <c r="P16" s="21"/>
      <c r="S16" s="31"/>
      <c r="T16" s="31"/>
      <c r="U16" s="31"/>
    </row>
    <row r="17" spans="1:21">
      <c r="H17" s="53">
        <v>307</v>
      </c>
      <c r="I17" s="119">
        <v>1</v>
      </c>
      <c r="J17" s="228" t="s">
        <v>4</v>
      </c>
      <c r="K17" s="165">
        <f t="shared" ref="K17:K25" si="1">SUM(I5)</f>
        <v>26</v>
      </c>
      <c r="L17" s="228" t="s">
        <v>32</v>
      </c>
      <c r="M17" s="440">
        <v>17975</v>
      </c>
      <c r="N17" s="128">
        <f t="shared" ref="N17:N25" si="2">SUM(H5)</f>
        <v>18112</v>
      </c>
      <c r="O17" s="54"/>
      <c r="P17" s="21"/>
      <c r="S17" s="31"/>
      <c r="T17" s="31"/>
      <c r="U17" s="31"/>
    </row>
    <row r="18" spans="1:21">
      <c r="H18" s="535">
        <v>286</v>
      </c>
      <c r="I18" s="119">
        <v>22</v>
      </c>
      <c r="J18" s="228" t="s">
        <v>28</v>
      </c>
      <c r="K18" s="165">
        <f t="shared" si="1"/>
        <v>38</v>
      </c>
      <c r="L18" s="228" t="s">
        <v>40</v>
      </c>
      <c r="M18" s="440">
        <v>5316</v>
      </c>
      <c r="N18" s="128">
        <f t="shared" si="2"/>
        <v>5709</v>
      </c>
      <c r="O18" s="54"/>
      <c r="P18" s="21"/>
      <c r="S18" s="31"/>
      <c r="T18" s="31"/>
      <c r="U18" s="31"/>
    </row>
    <row r="19" spans="1:21">
      <c r="H19" s="9">
        <v>276</v>
      </c>
      <c r="I19" s="119">
        <v>2</v>
      </c>
      <c r="J19" s="228" t="s">
        <v>6</v>
      </c>
      <c r="K19" s="165">
        <f t="shared" si="1"/>
        <v>14</v>
      </c>
      <c r="L19" s="228" t="s">
        <v>21</v>
      </c>
      <c r="M19" s="440">
        <v>4639</v>
      </c>
      <c r="N19" s="128">
        <f t="shared" si="2"/>
        <v>5317</v>
      </c>
      <c r="O19" s="54"/>
      <c r="P19" s="21"/>
      <c r="S19" s="31"/>
      <c r="T19" s="31"/>
      <c r="U19" s="31"/>
    </row>
    <row r="20" spans="1:21" ht="14.25" thickBot="1">
      <c r="H20" s="53">
        <v>190</v>
      </c>
      <c r="I20" s="119">
        <v>19</v>
      </c>
      <c r="J20" s="228" t="s">
        <v>25</v>
      </c>
      <c r="K20" s="165">
        <f t="shared" si="1"/>
        <v>15</v>
      </c>
      <c r="L20" s="228" t="s">
        <v>22</v>
      </c>
      <c r="M20" s="440">
        <v>2771</v>
      </c>
      <c r="N20" s="128">
        <f t="shared" si="2"/>
        <v>2547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221</v>
      </c>
      <c r="D21" s="74" t="s">
        <v>208</v>
      </c>
      <c r="E21" s="74" t="s">
        <v>55</v>
      </c>
      <c r="F21" s="74" t="s">
        <v>54</v>
      </c>
      <c r="G21" s="74" t="s">
        <v>56</v>
      </c>
      <c r="H21" s="53">
        <v>166</v>
      </c>
      <c r="I21" s="119">
        <v>23</v>
      </c>
      <c r="J21" s="228" t="s">
        <v>29</v>
      </c>
      <c r="K21" s="165">
        <f t="shared" si="1"/>
        <v>36</v>
      </c>
      <c r="L21" s="228" t="s">
        <v>5</v>
      </c>
      <c r="M21" s="440">
        <v>1592</v>
      </c>
      <c r="N21" s="128">
        <f t="shared" si="2"/>
        <v>2211</v>
      </c>
      <c r="O21" s="54"/>
      <c r="P21" s="21"/>
      <c r="S21" s="31"/>
      <c r="T21" s="31"/>
      <c r="U21" s="31"/>
    </row>
    <row r="22" spans="1:21">
      <c r="A22" s="76">
        <v>1</v>
      </c>
      <c r="B22" s="228" t="s">
        <v>0</v>
      </c>
      <c r="C22" s="52">
        <f t="shared" ref="C22:C31" si="3">SUM(H4)</f>
        <v>27630</v>
      </c>
      <c r="D22" s="128">
        <f>SUM(L4)</f>
        <v>23804</v>
      </c>
      <c r="E22" s="66">
        <f t="shared" ref="E22:E32" si="4">SUM(N16/M16*100)</f>
        <v>99.299191374663081</v>
      </c>
      <c r="F22" s="70">
        <f>SUM(C22/D22*100)</f>
        <v>116.07292891950934</v>
      </c>
      <c r="G22" s="5"/>
      <c r="H22" s="131">
        <v>150</v>
      </c>
      <c r="I22" s="119">
        <v>21</v>
      </c>
      <c r="J22" s="228" t="s">
        <v>27</v>
      </c>
      <c r="K22" s="165">
        <f t="shared" si="1"/>
        <v>34</v>
      </c>
      <c r="L22" s="231" t="s">
        <v>1</v>
      </c>
      <c r="M22" s="440">
        <v>1952</v>
      </c>
      <c r="N22" s="128">
        <f t="shared" si="2"/>
        <v>2011</v>
      </c>
      <c r="O22" s="54"/>
      <c r="P22" s="21"/>
      <c r="S22" s="31"/>
      <c r="T22" s="31"/>
      <c r="U22" s="31"/>
    </row>
    <row r="23" spans="1:21">
      <c r="A23" s="76">
        <v>2</v>
      </c>
      <c r="B23" s="228" t="s">
        <v>32</v>
      </c>
      <c r="C23" s="52">
        <f t="shared" si="3"/>
        <v>18112</v>
      </c>
      <c r="D23" s="128">
        <f t="shared" ref="D23:D31" si="5">SUM(L5)</f>
        <v>18409</v>
      </c>
      <c r="E23" s="66">
        <f t="shared" si="4"/>
        <v>100.76216968011127</v>
      </c>
      <c r="F23" s="70">
        <f t="shared" ref="F23:F32" si="6">SUM(C23/D23*100)</f>
        <v>98.38665869954913</v>
      </c>
      <c r="G23" s="5"/>
      <c r="H23" s="504">
        <v>102</v>
      </c>
      <c r="I23" s="119">
        <v>27</v>
      </c>
      <c r="J23" s="228" t="s">
        <v>33</v>
      </c>
      <c r="K23" s="165">
        <f t="shared" si="1"/>
        <v>37</v>
      </c>
      <c r="L23" s="228" t="s">
        <v>39</v>
      </c>
      <c r="M23" s="440">
        <v>882</v>
      </c>
      <c r="N23" s="128">
        <f t="shared" si="2"/>
        <v>1528</v>
      </c>
      <c r="O23" s="54"/>
      <c r="P23" s="21"/>
      <c r="S23" s="31"/>
      <c r="T23" s="31"/>
      <c r="U23" s="31"/>
    </row>
    <row r="24" spans="1:21">
      <c r="A24" s="76">
        <v>3</v>
      </c>
      <c r="B24" s="228" t="s">
        <v>40</v>
      </c>
      <c r="C24" s="52">
        <f t="shared" si="3"/>
        <v>5709</v>
      </c>
      <c r="D24" s="128">
        <f t="shared" si="5"/>
        <v>5754</v>
      </c>
      <c r="E24" s="66">
        <f t="shared" si="4"/>
        <v>107.39277652370203</v>
      </c>
      <c r="F24" s="70">
        <f t="shared" si="6"/>
        <v>99.217935349322204</v>
      </c>
      <c r="G24" s="5"/>
      <c r="H24" s="504">
        <v>45</v>
      </c>
      <c r="I24" s="119">
        <v>9</v>
      </c>
      <c r="J24" s="475" t="s">
        <v>218</v>
      </c>
      <c r="K24" s="165">
        <f t="shared" si="1"/>
        <v>16</v>
      </c>
      <c r="L24" s="231" t="s">
        <v>3</v>
      </c>
      <c r="M24" s="440">
        <v>1488</v>
      </c>
      <c r="N24" s="128">
        <f t="shared" si="2"/>
        <v>1487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8" t="s">
        <v>21</v>
      </c>
      <c r="C25" s="52">
        <f t="shared" si="3"/>
        <v>5317</v>
      </c>
      <c r="D25" s="128">
        <f t="shared" si="5"/>
        <v>5069</v>
      </c>
      <c r="E25" s="66">
        <f t="shared" si="4"/>
        <v>114.61521879715455</v>
      </c>
      <c r="F25" s="70">
        <f t="shared" si="6"/>
        <v>104.89248372460051</v>
      </c>
      <c r="G25" s="5"/>
      <c r="H25" s="180">
        <v>43</v>
      </c>
      <c r="I25" s="119">
        <v>31</v>
      </c>
      <c r="J25" s="228" t="s">
        <v>129</v>
      </c>
      <c r="K25" s="258">
        <f t="shared" si="1"/>
        <v>17</v>
      </c>
      <c r="L25" s="489" t="s">
        <v>23</v>
      </c>
      <c r="M25" s="441">
        <v>1240</v>
      </c>
      <c r="N25" s="238">
        <f t="shared" si="2"/>
        <v>1212</v>
      </c>
      <c r="O25" s="54"/>
      <c r="P25" s="21"/>
      <c r="S25" s="31"/>
      <c r="T25" s="31"/>
      <c r="U25" s="31"/>
    </row>
    <row r="26" spans="1:21" ht="14.25" thickBot="1">
      <c r="A26" s="76">
        <v>5</v>
      </c>
      <c r="B26" s="228" t="s">
        <v>22</v>
      </c>
      <c r="C26" s="52">
        <f t="shared" si="3"/>
        <v>2547</v>
      </c>
      <c r="D26" s="128">
        <f t="shared" si="5"/>
        <v>386</v>
      </c>
      <c r="E26" s="66">
        <f t="shared" si="4"/>
        <v>91.916275712739079</v>
      </c>
      <c r="F26" s="70">
        <f t="shared" si="6"/>
        <v>659.84455958549222</v>
      </c>
      <c r="G26" s="16"/>
      <c r="H26" s="131">
        <v>30</v>
      </c>
      <c r="I26" s="119">
        <v>39</v>
      </c>
      <c r="J26" s="228" t="s">
        <v>41</v>
      </c>
      <c r="K26" s="5"/>
      <c r="L26" s="474" t="s">
        <v>202</v>
      </c>
      <c r="M26" s="442">
        <v>70032</v>
      </c>
      <c r="N26" s="271">
        <f>SUM(H44)</f>
        <v>71862</v>
      </c>
      <c r="S26" s="31"/>
      <c r="T26" s="31"/>
      <c r="U26" s="31"/>
    </row>
    <row r="27" spans="1:21">
      <c r="A27" s="76">
        <v>6</v>
      </c>
      <c r="B27" s="228" t="s">
        <v>5</v>
      </c>
      <c r="C27" s="52">
        <f t="shared" si="3"/>
        <v>2211</v>
      </c>
      <c r="D27" s="128">
        <f t="shared" si="5"/>
        <v>1363</v>
      </c>
      <c r="E27" s="66">
        <f t="shared" si="4"/>
        <v>138.8819095477387</v>
      </c>
      <c r="F27" s="70">
        <f t="shared" si="6"/>
        <v>162.21570066030816</v>
      </c>
      <c r="G27" s="5"/>
      <c r="H27" s="504">
        <v>23</v>
      </c>
      <c r="I27" s="119">
        <v>6</v>
      </c>
      <c r="J27" s="228" t="s">
        <v>15</v>
      </c>
      <c r="L27" s="36"/>
      <c r="M27" s="31"/>
      <c r="S27" s="31"/>
      <c r="T27" s="31"/>
      <c r="U27" s="31"/>
    </row>
    <row r="28" spans="1:21">
      <c r="A28" s="76">
        <v>7</v>
      </c>
      <c r="B28" s="231" t="s">
        <v>1</v>
      </c>
      <c r="C28" s="52">
        <f t="shared" si="3"/>
        <v>2011</v>
      </c>
      <c r="D28" s="128">
        <f t="shared" si="5"/>
        <v>855</v>
      </c>
      <c r="E28" s="66">
        <f t="shared" si="4"/>
        <v>103.02254098360655</v>
      </c>
      <c r="F28" s="70">
        <f t="shared" si="6"/>
        <v>235.20467836257311</v>
      </c>
      <c r="G28" s="5"/>
      <c r="H28" s="180">
        <v>22</v>
      </c>
      <c r="I28" s="119">
        <v>12</v>
      </c>
      <c r="J28" s="228" t="s">
        <v>20</v>
      </c>
      <c r="L28" s="36"/>
      <c r="S28" s="31"/>
      <c r="T28" s="31"/>
      <c r="U28" s="31"/>
    </row>
    <row r="29" spans="1:21">
      <c r="A29" s="76">
        <v>8</v>
      </c>
      <c r="B29" s="228" t="s">
        <v>39</v>
      </c>
      <c r="C29" s="52">
        <f t="shared" si="3"/>
        <v>1528</v>
      </c>
      <c r="D29" s="128">
        <f t="shared" si="5"/>
        <v>3001</v>
      </c>
      <c r="E29" s="66">
        <f t="shared" si="4"/>
        <v>173.24263038548753</v>
      </c>
      <c r="F29" s="70">
        <f t="shared" si="6"/>
        <v>50.916361212929026</v>
      </c>
      <c r="G29" s="15"/>
      <c r="H29" s="531">
        <v>10</v>
      </c>
      <c r="I29" s="119">
        <v>32</v>
      </c>
      <c r="J29" s="228" t="s">
        <v>37</v>
      </c>
      <c r="L29" s="36"/>
      <c r="M29" s="31"/>
      <c r="S29" s="31"/>
      <c r="T29" s="31"/>
      <c r="U29" s="31"/>
    </row>
    <row r="30" spans="1:21">
      <c r="A30" s="76">
        <v>9</v>
      </c>
      <c r="B30" s="231" t="s">
        <v>3</v>
      </c>
      <c r="C30" s="52">
        <f t="shared" si="3"/>
        <v>1487</v>
      </c>
      <c r="D30" s="128">
        <f t="shared" si="5"/>
        <v>1510</v>
      </c>
      <c r="E30" s="66">
        <f t="shared" si="4"/>
        <v>99.932795698924721</v>
      </c>
      <c r="F30" s="70">
        <f t="shared" si="6"/>
        <v>98.476821192052981</v>
      </c>
      <c r="G30" s="16"/>
      <c r="H30" s="180">
        <v>4</v>
      </c>
      <c r="I30" s="119">
        <v>4</v>
      </c>
      <c r="J30" s="228" t="s">
        <v>13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89" t="s">
        <v>23</v>
      </c>
      <c r="C31" s="52">
        <f t="shared" si="3"/>
        <v>1212</v>
      </c>
      <c r="D31" s="128">
        <f t="shared" si="5"/>
        <v>1358</v>
      </c>
      <c r="E31" s="66">
        <f t="shared" si="4"/>
        <v>97.741935483870961</v>
      </c>
      <c r="F31" s="70">
        <f t="shared" si="6"/>
        <v>89.248895434462455</v>
      </c>
      <c r="G31" s="132"/>
      <c r="H31" s="131">
        <v>0</v>
      </c>
      <c r="I31" s="119">
        <v>3</v>
      </c>
      <c r="J31" s="228" t="s">
        <v>12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71862</v>
      </c>
      <c r="D32" s="82">
        <f>SUM(L14)</f>
        <v>65844</v>
      </c>
      <c r="E32" s="85">
        <f t="shared" si="4"/>
        <v>102.61309115832762</v>
      </c>
      <c r="F32" s="83">
        <f t="shared" si="6"/>
        <v>109.13978494623655</v>
      </c>
      <c r="G32" s="84"/>
      <c r="H32" s="319">
        <v>0</v>
      </c>
      <c r="I32" s="119">
        <v>5</v>
      </c>
      <c r="J32" s="228" t="s">
        <v>14</v>
      </c>
      <c r="L32" s="36"/>
      <c r="M32" s="31"/>
      <c r="S32" s="31"/>
      <c r="T32" s="31"/>
      <c r="U32" s="31"/>
    </row>
    <row r="33" spans="1:30">
      <c r="H33" s="128">
        <v>0</v>
      </c>
      <c r="I33" s="119">
        <v>7</v>
      </c>
      <c r="J33" s="228" t="s">
        <v>16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8</v>
      </c>
      <c r="J34" s="228" t="s">
        <v>17</v>
      </c>
      <c r="L34" s="302"/>
      <c r="M34" s="31"/>
      <c r="S34" s="31"/>
      <c r="T34" s="31"/>
      <c r="U34" s="31"/>
    </row>
    <row r="35" spans="1:30">
      <c r="H35" s="171">
        <v>0</v>
      </c>
      <c r="I35" s="119">
        <v>10</v>
      </c>
      <c r="J35" s="228" t="s">
        <v>18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11</v>
      </c>
      <c r="J36" s="228" t="s">
        <v>19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13</v>
      </c>
      <c r="J37" s="228" t="s">
        <v>7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18</v>
      </c>
      <c r="J38" s="228" t="s">
        <v>24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20</v>
      </c>
      <c r="J39" s="228" t="s">
        <v>26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28</v>
      </c>
      <c r="J40" s="228" t="s">
        <v>34</v>
      </c>
      <c r="L40" s="57"/>
      <c r="M40" s="31"/>
      <c r="S40" s="31"/>
      <c r="T40" s="31"/>
      <c r="U40" s="31"/>
    </row>
    <row r="41" spans="1:30">
      <c r="H41" s="53">
        <v>0</v>
      </c>
      <c r="I41" s="119">
        <v>29</v>
      </c>
      <c r="J41" s="228" t="s">
        <v>118</v>
      </c>
      <c r="L41" s="57"/>
      <c r="M41" s="31"/>
      <c r="S41" s="31"/>
      <c r="T41" s="31"/>
      <c r="U41" s="31"/>
    </row>
    <row r="42" spans="1:30">
      <c r="H42" s="274">
        <v>0</v>
      </c>
      <c r="I42" s="119">
        <v>30</v>
      </c>
      <c r="J42" s="228" t="s">
        <v>35</v>
      </c>
      <c r="L42" s="57"/>
      <c r="M42" s="31"/>
      <c r="S42" s="31"/>
      <c r="T42" s="31"/>
      <c r="U42" s="31"/>
    </row>
    <row r="43" spans="1:30">
      <c r="H43" s="274">
        <v>0</v>
      </c>
      <c r="I43" s="119">
        <v>35</v>
      </c>
      <c r="J43" s="228" t="s">
        <v>38</v>
      </c>
      <c r="L43" s="57"/>
      <c r="M43" s="31"/>
      <c r="S43" s="37"/>
      <c r="T43" s="37"/>
      <c r="U43" s="37"/>
    </row>
    <row r="44" spans="1:30">
      <c r="H44" s="166">
        <f>SUM(H4:H43)</f>
        <v>71862</v>
      </c>
      <c r="I44" s="119"/>
      <c r="J44" s="237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7" t="s">
        <v>221</v>
      </c>
      <c r="I47" s="119"/>
      <c r="J47" s="256" t="s">
        <v>80</v>
      </c>
      <c r="K47" s="5"/>
      <c r="L47" s="424" t="s">
        <v>208</v>
      </c>
      <c r="S47" s="31"/>
      <c r="T47" s="31"/>
      <c r="U47" s="31"/>
      <c r="V47" s="31"/>
    </row>
    <row r="48" spans="1:30">
      <c r="H48" s="264" t="s">
        <v>123</v>
      </c>
      <c r="I48" s="170"/>
      <c r="J48" s="255" t="s">
        <v>57</v>
      </c>
      <c r="K48" s="249"/>
      <c r="L48" s="429" t="s">
        <v>123</v>
      </c>
      <c r="S48" s="31"/>
      <c r="T48" s="31"/>
      <c r="U48" s="31"/>
      <c r="V48" s="31"/>
    </row>
    <row r="49" spans="1:22">
      <c r="H49" s="128">
        <v>61238</v>
      </c>
      <c r="I49" s="119">
        <v>26</v>
      </c>
      <c r="J49" s="228" t="s">
        <v>32</v>
      </c>
      <c r="K49" s="5">
        <f>SUM(I49)</f>
        <v>26</v>
      </c>
      <c r="L49" s="430">
        <v>60540</v>
      </c>
      <c r="M49" s="1"/>
      <c r="N49" s="129"/>
      <c r="O49" s="129"/>
      <c r="S49" s="31"/>
      <c r="T49" s="31"/>
      <c r="U49" s="31"/>
      <c r="V49" s="31"/>
    </row>
    <row r="50" spans="1:22">
      <c r="H50" s="6">
        <v>16445</v>
      </c>
      <c r="I50" s="119">
        <v>33</v>
      </c>
      <c r="J50" s="228" t="s">
        <v>0</v>
      </c>
      <c r="K50" s="5">
        <f t="shared" ref="K50:K58" si="7">SUM(I50)</f>
        <v>33</v>
      </c>
      <c r="L50" s="430">
        <v>16821</v>
      </c>
      <c r="M50" s="31"/>
      <c r="N50" s="130"/>
      <c r="O50" s="130"/>
      <c r="S50" s="31"/>
      <c r="T50" s="31"/>
      <c r="U50" s="31"/>
      <c r="V50" s="31"/>
    </row>
    <row r="51" spans="1:22">
      <c r="H51" s="127">
        <v>16048</v>
      </c>
      <c r="I51" s="119">
        <v>13</v>
      </c>
      <c r="J51" s="228" t="s">
        <v>7</v>
      </c>
      <c r="K51" s="5">
        <f t="shared" si="7"/>
        <v>13</v>
      </c>
      <c r="L51" s="430">
        <v>26420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13385</v>
      </c>
      <c r="I52" s="119">
        <v>25</v>
      </c>
      <c r="J52" s="228" t="s">
        <v>31</v>
      </c>
      <c r="K52" s="5">
        <f t="shared" si="7"/>
        <v>25</v>
      </c>
      <c r="L52" s="430">
        <v>14472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221</v>
      </c>
      <c r="D53" s="74" t="s">
        <v>208</v>
      </c>
      <c r="E53" s="74" t="s">
        <v>55</v>
      </c>
      <c r="F53" s="74" t="s">
        <v>54</v>
      </c>
      <c r="G53" s="74" t="s">
        <v>56</v>
      </c>
      <c r="H53" s="471">
        <v>8672</v>
      </c>
      <c r="I53" s="119">
        <v>34</v>
      </c>
      <c r="J53" s="228" t="s">
        <v>1</v>
      </c>
      <c r="K53" s="5">
        <f t="shared" si="7"/>
        <v>34</v>
      </c>
      <c r="L53" s="430">
        <v>8886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8" t="s">
        <v>32</v>
      </c>
      <c r="C54" s="52">
        <f t="shared" ref="C54:C63" si="8">SUM(H49)</f>
        <v>61238</v>
      </c>
      <c r="D54" s="139">
        <f>SUM(L49)</f>
        <v>60540</v>
      </c>
      <c r="E54" s="66">
        <f t="shared" ref="E54:E64" si="9">SUM(N63/M63*100)</f>
        <v>99.318823185961264</v>
      </c>
      <c r="F54" s="66">
        <f>SUM(C54/D54*100)</f>
        <v>101.15295672282789</v>
      </c>
      <c r="G54" s="5"/>
      <c r="H54" s="53">
        <v>7595</v>
      </c>
      <c r="I54" s="119">
        <v>24</v>
      </c>
      <c r="J54" s="228" t="s">
        <v>30</v>
      </c>
      <c r="K54" s="5">
        <f t="shared" si="7"/>
        <v>24</v>
      </c>
      <c r="L54" s="430">
        <v>4517</v>
      </c>
      <c r="M54" s="31"/>
      <c r="N54" s="130"/>
      <c r="O54" s="130"/>
      <c r="S54" s="31"/>
      <c r="T54" s="31"/>
      <c r="U54" s="31"/>
      <c r="V54" s="31"/>
    </row>
    <row r="55" spans="1:22">
      <c r="A55" s="76">
        <v>2</v>
      </c>
      <c r="B55" s="228" t="s">
        <v>0</v>
      </c>
      <c r="C55" s="52">
        <f t="shared" si="8"/>
        <v>16445</v>
      </c>
      <c r="D55" s="139">
        <f t="shared" ref="D55:D64" si="10">SUM(L50)</f>
        <v>16821</v>
      </c>
      <c r="E55" s="66">
        <f t="shared" si="9"/>
        <v>117.73339060710195</v>
      </c>
      <c r="F55" s="66">
        <f t="shared" ref="F55:F64" si="11">SUM(C55/D55*100)</f>
        <v>97.764698888294404</v>
      </c>
      <c r="G55" s="5"/>
      <c r="H55" s="127">
        <v>6821</v>
      </c>
      <c r="I55" s="119">
        <v>16</v>
      </c>
      <c r="J55" s="228" t="s">
        <v>3</v>
      </c>
      <c r="K55" s="5">
        <f t="shared" si="7"/>
        <v>16</v>
      </c>
      <c r="L55" s="430">
        <v>6822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8" t="s">
        <v>7</v>
      </c>
      <c r="C56" s="52">
        <f t="shared" si="8"/>
        <v>16048</v>
      </c>
      <c r="D56" s="139">
        <f t="shared" si="10"/>
        <v>26420</v>
      </c>
      <c r="E56" s="66">
        <f t="shared" si="9"/>
        <v>132.94673183663326</v>
      </c>
      <c r="F56" s="66">
        <f t="shared" si="11"/>
        <v>60.741862225586672</v>
      </c>
      <c r="G56" s="5"/>
      <c r="H56" s="53">
        <v>5846</v>
      </c>
      <c r="I56" s="119">
        <v>40</v>
      </c>
      <c r="J56" s="228" t="s">
        <v>2</v>
      </c>
      <c r="K56" s="5">
        <f t="shared" si="7"/>
        <v>40</v>
      </c>
      <c r="L56" s="430">
        <v>315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8" t="s">
        <v>31</v>
      </c>
      <c r="C57" s="52">
        <f t="shared" si="8"/>
        <v>13385</v>
      </c>
      <c r="D57" s="139">
        <f t="shared" si="10"/>
        <v>14472</v>
      </c>
      <c r="E57" s="66">
        <f t="shared" si="9"/>
        <v>118.93548960369647</v>
      </c>
      <c r="F57" s="66">
        <f t="shared" si="11"/>
        <v>92.488944168048647</v>
      </c>
      <c r="G57" s="5"/>
      <c r="H57" s="131">
        <v>3082</v>
      </c>
      <c r="I57" s="119">
        <v>22</v>
      </c>
      <c r="J57" s="228" t="s">
        <v>28</v>
      </c>
      <c r="K57" s="5">
        <f t="shared" si="7"/>
        <v>22</v>
      </c>
      <c r="L57" s="430">
        <v>2437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8" t="s">
        <v>1</v>
      </c>
      <c r="C58" s="52">
        <f t="shared" si="8"/>
        <v>8672</v>
      </c>
      <c r="D58" s="139">
        <f t="shared" si="10"/>
        <v>8886</v>
      </c>
      <c r="E58" s="66">
        <f t="shared" si="9"/>
        <v>95.108576442202235</v>
      </c>
      <c r="F58" s="66">
        <f t="shared" si="11"/>
        <v>97.591717308125141</v>
      </c>
      <c r="G58" s="16"/>
      <c r="H58" s="238">
        <v>2583</v>
      </c>
      <c r="I58" s="198">
        <v>15</v>
      </c>
      <c r="J58" s="231" t="s">
        <v>22</v>
      </c>
      <c r="K58" s="18">
        <f t="shared" si="7"/>
        <v>15</v>
      </c>
      <c r="L58" s="431">
        <v>3296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8" t="s">
        <v>30</v>
      </c>
      <c r="C59" s="52">
        <f t="shared" si="8"/>
        <v>7595</v>
      </c>
      <c r="D59" s="139">
        <f t="shared" si="10"/>
        <v>4517</v>
      </c>
      <c r="E59" s="66">
        <f t="shared" si="9"/>
        <v>177.78558052434457</v>
      </c>
      <c r="F59" s="66">
        <f t="shared" si="11"/>
        <v>168.14257250387425</v>
      </c>
      <c r="G59" s="5"/>
      <c r="H59" s="532">
        <v>2510</v>
      </c>
      <c r="I59" s="483">
        <v>36</v>
      </c>
      <c r="J59" s="314" t="s">
        <v>5</v>
      </c>
      <c r="K59" s="12" t="s">
        <v>76</v>
      </c>
      <c r="L59" s="432">
        <v>150726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8" t="s">
        <v>3</v>
      </c>
      <c r="C60" s="52">
        <f t="shared" si="8"/>
        <v>6821</v>
      </c>
      <c r="D60" s="139">
        <f t="shared" si="10"/>
        <v>6822</v>
      </c>
      <c r="E60" s="66">
        <f t="shared" si="9"/>
        <v>95.773659084526813</v>
      </c>
      <c r="F60" s="66">
        <f t="shared" si="11"/>
        <v>99.985341542069776</v>
      </c>
      <c r="G60" s="5"/>
      <c r="H60" s="131">
        <v>1188</v>
      </c>
      <c r="I60" s="201">
        <v>38</v>
      </c>
      <c r="J60" s="228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8" t="s">
        <v>2</v>
      </c>
      <c r="C61" s="52">
        <f t="shared" si="8"/>
        <v>5846</v>
      </c>
      <c r="D61" s="139">
        <f t="shared" si="10"/>
        <v>315</v>
      </c>
      <c r="E61" s="66">
        <f t="shared" si="9"/>
        <v>55.26564567971262</v>
      </c>
      <c r="F61" s="66">
        <f t="shared" si="11"/>
        <v>1855.8730158730161</v>
      </c>
      <c r="G61" s="15"/>
      <c r="H61" s="131">
        <v>469</v>
      </c>
      <c r="I61" s="201">
        <v>9</v>
      </c>
      <c r="J61" s="475" t="s">
        <v>215</v>
      </c>
      <c r="K61" s="61"/>
      <c r="S61" s="31"/>
      <c r="T61" s="31"/>
      <c r="U61" s="31"/>
      <c r="V61" s="31"/>
    </row>
    <row r="62" spans="1:22">
      <c r="A62" s="76">
        <v>9</v>
      </c>
      <c r="B62" s="228" t="s">
        <v>28</v>
      </c>
      <c r="C62" s="52">
        <f t="shared" si="8"/>
        <v>3082</v>
      </c>
      <c r="D62" s="139">
        <f t="shared" si="10"/>
        <v>2437</v>
      </c>
      <c r="E62" s="66">
        <f t="shared" si="9"/>
        <v>250.36555645816406</v>
      </c>
      <c r="F62" s="66">
        <f t="shared" si="11"/>
        <v>126.46696758309398</v>
      </c>
      <c r="G62" s="16"/>
      <c r="H62" s="131">
        <v>353</v>
      </c>
      <c r="I62" s="250">
        <v>21</v>
      </c>
      <c r="J62" s="5" t="s">
        <v>198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31" t="s">
        <v>22</v>
      </c>
      <c r="C63" s="464">
        <f t="shared" si="8"/>
        <v>2583</v>
      </c>
      <c r="D63" s="199">
        <f t="shared" si="10"/>
        <v>3296</v>
      </c>
      <c r="E63" s="72">
        <f t="shared" si="9"/>
        <v>78.130671506352087</v>
      </c>
      <c r="F63" s="72">
        <f t="shared" si="11"/>
        <v>78.367718446601941</v>
      </c>
      <c r="G63" s="132"/>
      <c r="H63" s="180">
        <v>191</v>
      </c>
      <c r="I63" s="119">
        <v>17</v>
      </c>
      <c r="J63" s="228" t="s">
        <v>23</v>
      </c>
      <c r="K63" s="5">
        <f>SUM(K49)</f>
        <v>26</v>
      </c>
      <c r="L63" s="228" t="s">
        <v>32</v>
      </c>
      <c r="M63" s="241">
        <v>61658</v>
      </c>
      <c r="N63" s="128">
        <f>SUM(H49)</f>
        <v>61238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146601</v>
      </c>
      <c r="D64" s="200">
        <f t="shared" si="10"/>
        <v>150726</v>
      </c>
      <c r="E64" s="85">
        <f t="shared" si="9"/>
        <v>105.61575148048354</v>
      </c>
      <c r="F64" s="85">
        <f t="shared" si="11"/>
        <v>97.263245889892914</v>
      </c>
      <c r="G64" s="84"/>
      <c r="H64" s="180">
        <v>86</v>
      </c>
      <c r="I64" s="119">
        <v>30</v>
      </c>
      <c r="J64" s="228" t="s">
        <v>35</v>
      </c>
      <c r="K64" s="5">
        <f t="shared" ref="K64:K72" si="12">SUM(K50)</f>
        <v>33</v>
      </c>
      <c r="L64" s="228" t="s">
        <v>0</v>
      </c>
      <c r="M64" s="241">
        <v>13968</v>
      </c>
      <c r="N64" s="128">
        <f t="shared" ref="N64:N72" si="13">SUM(H50)</f>
        <v>16445</v>
      </c>
      <c r="O64" s="54"/>
      <c r="S64" s="31"/>
      <c r="T64" s="31"/>
      <c r="U64" s="31"/>
      <c r="V64" s="31"/>
    </row>
    <row r="65" spans="2:22">
      <c r="H65" s="128">
        <v>48</v>
      </c>
      <c r="I65" s="119">
        <v>23</v>
      </c>
      <c r="J65" s="228" t="s">
        <v>29</v>
      </c>
      <c r="K65" s="5">
        <f t="shared" si="12"/>
        <v>13</v>
      </c>
      <c r="L65" s="228" t="s">
        <v>7</v>
      </c>
      <c r="M65" s="241">
        <v>12071</v>
      </c>
      <c r="N65" s="128">
        <f t="shared" si="13"/>
        <v>16048</v>
      </c>
      <c r="O65" s="54"/>
      <c r="S65" s="31"/>
      <c r="T65" s="31"/>
      <c r="U65" s="31"/>
      <c r="V65" s="31"/>
    </row>
    <row r="66" spans="2:22">
      <c r="H66" s="52">
        <v>16</v>
      </c>
      <c r="I66" s="119">
        <v>27</v>
      </c>
      <c r="J66" s="228" t="s">
        <v>33</v>
      </c>
      <c r="K66" s="5">
        <f t="shared" si="12"/>
        <v>25</v>
      </c>
      <c r="L66" s="228" t="s">
        <v>31</v>
      </c>
      <c r="M66" s="241">
        <v>11254</v>
      </c>
      <c r="N66" s="128">
        <f t="shared" si="13"/>
        <v>13385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16</v>
      </c>
      <c r="I67" s="119">
        <v>29</v>
      </c>
      <c r="J67" s="228" t="s">
        <v>118</v>
      </c>
      <c r="K67" s="5">
        <f t="shared" si="12"/>
        <v>34</v>
      </c>
      <c r="L67" s="228" t="s">
        <v>1</v>
      </c>
      <c r="M67" s="241">
        <v>9118</v>
      </c>
      <c r="N67" s="128">
        <f t="shared" si="13"/>
        <v>8672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471">
        <v>9</v>
      </c>
      <c r="I68" s="119">
        <v>14</v>
      </c>
      <c r="J68" s="228" t="s">
        <v>21</v>
      </c>
      <c r="K68" s="5">
        <f t="shared" si="12"/>
        <v>24</v>
      </c>
      <c r="L68" s="228" t="s">
        <v>30</v>
      </c>
      <c r="M68" s="241">
        <v>4272</v>
      </c>
      <c r="N68" s="128">
        <f t="shared" si="13"/>
        <v>7595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0</v>
      </c>
      <c r="I69" s="119">
        <v>1</v>
      </c>
      <c r="J69" s="228" t="s">
        <v>4</v>
      </c>
      <c r="K69" s="5">
        <f t="shared" si="12"/>
        <v>16</v>
      </c>
      <c r="L69" s="228" t="s">
        <v>3</v>
      </c>
      <c r="M69" s="241">
        <v>7122</v>
      </c>
      <c r="N69" s="128">
        <f t="shared" si="13"/>
        <v>6821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0</v>
      </c>
      <c r="I70" s="119">
        <v>2</v>
      </c>
      <c r="J70" s="228" t="s">
        <v>6</v>
      </c>
      <c r="K70" s="5">
        <f t="shared" si="12"/>
        <v>40</v>
      </c>
      <c r="L70" s="228" t="s">
        <v>2</v>
      </c>
      <c r="M70" s="241">
        <v>10578</v>
      </c>
      <c r="N70" s="128">
        <f t="shared" si="13"/>
        <v>5846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3</v>
      </c>
      <c r="J71" s="228" t="s">
        <v>12</v>
      </c>
      <c r="K71" s="5">
        <f t="shared" si="12"/>
        <v>22</v>
      </c>
      <c r="L71" s="228" t="s">
        <v>28</v>
      </c>
      <c r="M71" s="241">
        <v>1231</v>
      </c>
      <c r="N71" s="128">
        <f t="shared" si="13"/>
        <v>3082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4</v>
      </c>
      <c r="J72" s="228" t="s">
        <v>13</v>
      </c>
      <c r="K72" s="5">
        <f t="shared" si="12"/>
        <v>15</v>
      </c>
      <c r="L72" s="231" t="s">
        <v>22</v>
      </c>
      <c r="M72" s="242">
        <v>3306</v>
      </c>
      <c r="N72" s="128">
        <f t="shared" si="13"/>
        <v>2583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127">
        <v>0</v>
      </c>
      <c r="I73" s="119">
        <v>5</v>
      </c>
      <c r="J73" s="228" t="s">
        <v>14</v>
      </c>
      <c r="K73" s="52"/>
      <c r="L73" s="393" t="s">
        <v>107</v>
      </c>
      <c r="M73" s="240">
        <v>138806</v>
      </c>
      <c r="N73" s="239">
        <f>SUM(H89)</f>
        <v>146601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6</v>
      </c>
      <c r="J74" s="228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7</v>
      </c>
      <c r="J75" s="228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8</v>
      </c>
      <c r="J76" s="228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10</v>
      </c>
      <c r="J77" s="228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11</v>
      </c>
      <c r="J78" s="228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12</v>
      </c>
      <c r="J79" s="228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18</v>
      </c>
      <c r="J80" s="228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99">
        <v>0</v>
      </c>
      <c r="I81" s="119">
        <v>19</v>
      </c>
      <c r="J81" s="228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20</v>
      </c>
      <c r="J82" s="228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28</v>
      </c>
      <c r="J83" s="228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31</v>
      </c>
      <c r="J84" s="228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471">
        <v>0</v>
      </c>
      <c r="I85" s="119">
        <v>32</v>
      </c>
      <c r="J85" s="228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35</v>
      </c>
      <c r="J86" s="228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408">
        <v>0</v>
      </c>
      <c r="I87" s="119">
        <v>37</v>
      </c>
      <c r="J87" s="228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8" t="s">
        <v>41</v>
      </c>
      <c r="L88" s="57"/>
      <c r="M88" s="31"/>
      <c r="N88" s="31"/>
      <c r="O88" s="31"/>
      <c r="Q88" s="31"/>
    </row>
    <row r="89" spans="8:22">
      <c r="H89" s="167">
        <f>SUM(H49:H88)</f>
        <v>146601</v>
      </c>
      <c r="I89" s="119"/>
      <c r="J89" s="5" t="s">
        <v>112</v>
      </c>
      <c r="L89" s="57"/>
      <c r="M89" s="31"/>
      <c r="N89" s="31"/>
      <c r="O89" s="31"/>
    </row>
    <row r="90" spans="8:22">
      <c r="I90" s="236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L52" sqref="L5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4" t="s">
        <v>221</v>
      </c>
      <c r="I2" s="119"/>
      <c r="J2" s="265" t="s">
        <v>127</v>
      </c>
      <c r="K2" s="5"/>
      <c r="L2" s="257" t="s">
        <v>208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4" t="s">
        <v>123</v>
      </c>
      <c r="I3" s="119"/>
      <c r="J3" s="206" t="s">
        <v>124</v>
      </c>
      <c r="K3" s="5"/>
      <c r="L3" s="51" t="s">
        <v>123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26664</v>
      </c>
      <c r="I4" s="119">
        <v>2</v>
      </c>
      <c r="J4" s="40" t="s">
        <v>6</v>
      </c>
      <c r="K4" s="284">
        <f>SUM(I4)</f>
        <v>2</v>
      </c>
      <c r="L4" s="384">
        <v>8807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20518</v>
      </c>
      <c r="I5" s="119">
        <v>40</v>
      </c>
      <c r="J5" s="40" t="s">
        <v>2</v>
      </c>
      <c r="K5" s="284">
        <f t="shared" ref="K5:K13" si="0">SUM(I5)</f>
        <v>40</v>
      </c>
      <c r="L5" s="384">
        <v>19526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20151</v>
      </c>
      <c r="I6" s="119">
        <v>13</v>
      </c>
      <c r="J6" s="40" t="s">
        <v>7</v>
      </c>
      <c r="K6" s="284">
        <f t="shared" si="0"/>
        <v>13</v>
      </c>
      <c r="L6" s="384">
        <v>15719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17175</v>
      </c>
      <c r="I7" s="119">
        <v>3</v>
      </c>
      <c r="J7" s="40" t="s">
        <v>12</v>
      </c>
      <c r="K7" s="284">
        <f t="shared" si="0"/>
        <v>3</v>
      </c>
      <c r="L7" s="384">
        <v>10121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53">
        <v>15117</v>
      </c>
      <c r="I8" s="119">
        <v>17</v>
      </c>
      <c r="J8" s="40" t="s">
        <v>23</v>
      </c>
      <c r="K8" s="284">
        <f t="shared" si="0"/>
        <v>17</v>
      </c>
      <c r="L8" s="384">
        <v>7803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14686</v>
      </c>
      <c r="I9" s="119">
        <v>33</v>
      </c>
      <c r="J9" s="40" t="s">
        <v>0</v>
      </c>
      <c r="K9" s="284">
        <f t="shared" si="0"/>
        <v>33</v>
      </c>
      <c r="L9" s="384">
        <v>13015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13647</v>
      </c>
      <c r="I10" s="119">
        <v>34</v>
      </c>
      <c r="J10" s="40" t="s">
        <v>1</v>
      </c>
      <c r="K10" s="284">
        <f t="shared" si="0"/>
        <v>34</v>
      </c>
      <c r="L10" s="384">
        <v>25877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11739</v>
      </c>
      <c r="I11" s="119">
        <v>31</v>
      </c>
      <c r="J11" s="40" t="s">
        <v>72</v>
      </c>
      <c r="K11" s="284">
        <f t="shared" si="0"/>
        <v>31</v>
      </c>
      <c r="L11" s="384">
        <v>10950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03">
        <v>9018</v>
      </c>
      <c r="I12" s="119">
        <v>16</v>
      </c>
      <c r="J12" s="40" t="s">
        <v>3</v>
      </c>
      <c r="K12" s="284">
        <f t="shared" si="0"/>
        <v>16</v>
      </c>
      <c r="L12" s="385">
        <v>7967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02">
        <v>8012</v>
      </c>
      <c r="I13" s="198">
        <v>21</v>
      </c>
      <c r="J13" s="533" t="s">
        <v>203</v>
      </c>
      <c r="K13" s="284">
        <f t="shared" si="0"/>
        <v>21</v>
      </c>
      <c r="L13" s="385">
        <v>8399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70">
        <v>7700</v>
      </c>
      <c r="I14" s="312">
        <v>38</v>
      </c>
      <c r="J14" s="395" t="s">
        <v>40</v>
      </c>
      <c r="K14" s="151" t="s">
        <v>9</v>
      </c>
      <c r="L14" s="386">
        <v>173181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7374</v>
      </c>
      <c r="I15" s="119">
        <v>26</v>
      </c>
      <c r="J15" s="40" t="s">
        <v>32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5633</v>
      </c>
      <c r="I16" s="119">
        <v>11</v>
      </c>
      <c r="J16" s="40" t="s">
        <v>19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5108</v>
      </c>
      <c r="I17" s="119">
        <v>36</v>
      </c>
      <c r="J17" s="40" t="s">
        <v>5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3566</v>
      </c>
      <c r="I18" s="119">
        <v>24</v>
      </c>
      <c r="J18" s="40" t="s">
        <v>30</v>
      </c>
      <c r="K18" s="1"/>
      <c r="L18" s="266" t="s">
        <v>127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466">
        <v>2625</v>
      </c>
      <c r="I19" s="119">
        <v>1</v>
      </c>
      <c r="J19" s="40" t="s">
        <v>4</v>
      </c>
      <c r="K19" s="165">
        <f>SUM(I4)</f>
        <v>2</v>
      </c>
      <c r="L19" s="40" t="s">
        <v>6</v>
      </c>
      <c r="M19" s="454">
        <v>6086</v>
      </c>
      <c r="N19" s="128">
        <f>SUM(H4)</f>
        <v>26664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221</v>
      </c>
      <c r="D20" s="74" t="s">
        <v>208</v>
      </c>
      <c r="E20" s="74" t="s">
        <v>55</v>
      </c>
      <c r="F20" s="74" t="s">
        <v>54</v>
      </c>
      <c r="G20" s="75" t="s">
        <v>56</v>
      </c>
      <c r="H20" s="127">
        <v>2329</v>
      </c>
      <c r="I20" s="119">
        <v>14</v>
      </c>
      <c r="J20" s="40" t="s">
        <v>21</v>
      </c>
      <c r="K20" s="165">
        <f t="shared" ref="K20:K28" si="1">SUM(I5)</f>
        <v>40</v>
      </c>
      <c r="L20" s="40" t="s">
        <v>2</v>
      </c>
      <c r="M20" s="455">
        <v>12076</v>
      </c>
      <c r="N20" s="128">
        <f t="shared" ref="N20:N28" si="2">SUM(H5)</f>
        <v>20518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6</v>
      </c>
      <c r="C21" s="283">
        <f>SUM(H4)</f>
        <v>26664</v>
      </c>
      <c r="D21" s="9">
        <f>SUM(L4)</f>
        <v>8807</v>
      </c>
      <c r="E21" s="66">
        <f t="shared" ref="E21:E30" si="3">SUM(N19/M19*100)</f>
        <v>438.12027604337828</v>
      </c>
      <c r="F21" s="66">
        <f t="shared" ref="F21:F31" si="4">SUM(C21/D21*100)</f>
        <v>302.75916884296583</v>
      </c>
      <c r="G21" s="77"/>
      <c r="H21" s="127">
        <v>1894</v>
      </c>
      <c r="I21" s="119">
        <v>25</v>
      </c>
      <c r="J21" s="40" t="s">
        <v>31</v>
      </c>
      <c r="K21" s="165">
        <f t="shared" si="1"/>
        <v>13</v>
      </c>
      <c r="L21" s="40" t="s">
        <v>7</v>
      </c>
      <c r="M21" s="455">
        <v>11169</v>
      </c>
      <c r="N21" s="128">
        <f t="shared" si="2"/>
        <v>20151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2</v>
      </c>
      <c r="C22" s="283">
        <f t="shared" ref="C22:C30" si="5">SUM(H5)</f>
        <v>20518</v>
      </c>
      <c r="D22" s="9">
        <f t="shared" ref="D22:D30" si="6">SUM(L5)</f>
        <v>19526</v>
      </c>
      <c r="E22" s="66">
        <f t="shared" si="3"/>
        <v>169.90725405763499</v>
      </c>
      <c r="F22" s="66">
        <f t="shared" si="4"/>
        <v>105.08040561302879</v>
      </c>
      <c r="G22" s="77"/>
      <c r="H22" s="127">
        <v>1410</v>
      </c>
      <c r="I22" s="119">
        <v>9</v>
      </c>
      <c r="J22" s="475" t="s">
        <v>217</v>
      </c>
      <c r="K22" s="165">
        <f t="shared" si="1"/>
        <v>3</v>
      </c>
      <c r="L22" s="40" t="s">
        <v>12</v>
      </c>
      <c r="M22" s="455">
        <v>5145</v>
      </c>
      <c r="N22" s="128">
        <f t="shared" si="2"/>
        <v>17175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7</v>
      </c>
      <c r="C23" s="305">
        <f t="shared" si="5"/>
        <v>20151</v>
      </c>
      <c r="D23" s="139">
        <f t="shared" si="6"/>
        <v>15719</v>
      </c>
      <c r="E23" s="306">
        <f t="shared" si="3"/>
        <v>180.41901692183723</v>
      </c>
      <c r="F23" s="306">
        <f t="shared" si="4"/>
        <v>128.19517781029327</v>
      </c>
      <c r="G23" s="77"/>
      <c r="H23" s="127">
        <v>1282</v>
      </c>
      <c r="I23" s="119">
        <v>39</v>
      </c>
      <c r="J23" s="40" t="s">
        <v>41</v>
      </c>
      <c r="K23" s="165">
        <f t="shared" si="1"/>
        <v>17</v>
      </c>
      <c r="L23" s="40" t="s">
        <v>23</v>
      </c>
      <c r="M23" s="455">
        <v>13760</v>
      </c>
      <c r="N23" s="128">
        <f t="shared" si="2"/>
        <v>15117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12</v>
      </c>
      <c r="C24" s="283">
        <f t="shared" si="5"/>
        <v>17175</v>
      </c>
      <c r="D24" s="9">
        <f t="shared" si="6"/>
        <v>10121</v>
      </c>
      <c r="E24" s="66">
        <f t="shared" si="3"/>
        <v>333.81924198250726</v>
      </c>
      <c r="F24" s="66">
        <f t="shared" si="4"/>
        <v>169.69667028949709</v>
      </c>
      <c r="G24" s="77"/>
      <c r="H24" s="127">
        <v>769</v>
      </c>
      <c r="I24" s="119">
        <v>4</v>
      </c>
      <c r="J24" s="40" t="s">
        <v>13</v>
      </c>
      <c r="K24" s="165">
        <f t="shared" si="1"/>
        <v>33</v>
      </c>
      <c r="L24" s="40" t="s">
        <v>0</v>
      </c>
      <c r="M24" s="455">
        <v>16599</v>
      </c>
      <c r="N24" s="128">
        <f t="shared" si="2"/>
        <v>14686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23</v>
      </c>
      <c r="C25" s="283">
        <f t="shared" si="5"/>
        <v>15117</v>
      </c>
      <c r="D25" s="9">
        <f t="shared" si="6"/>
        <v>7803</v>
      </c>
      <c r="E25" s="66">
        <f t="shared" si="3"/>
        <v>109.86191860465115</v>
      </c>
      <c r="F25" s="66">
        <f t="shared" si="4"/>
        <v>193.73317954632833</v>
      </c>
      <c r="G25" s="87"/>
      <c r="H25" s="127">
        <v>734</v>
      </c>
      <c r="I25" s="119">
        <v>27</v>
      </c>
      <c r="J25" s="40" t="s">
        <v>33</v>
      </c>
      <c r="K25" s="165">
        <f t="shared" si="1"/>
        <v>34</v>
      </c>
      <c r="L25" s="40" t="s">
        <v>1</v>
      </c>
      <c r="M25" s="455">
        <v>12168</v>
      </c>
      <c r="N25" s="128">
        <f t="shared" si="2"/>
        <v>13647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0</v>
      </c>
      <c r="C26" s="283">
        <f t="shared" si="5"/>
        <v>14686</v>
      </c>
      <c r="D26" s="9">
        <f t="shared" si="6"/>
        <v>13015</v>
      </c>
      <c r="E26" s="66">
        <f t="shared" si="3"/>
        <v>88.475209349960835</v>
      </c>
      <c r="F26" s="66">
        <f t="shared" si="4"/>
        <v>112.83903188628506</v>
      </c>
      <c r="G26" s="77"/>
      <c r="H26" s="127">
        <v>514</v>
      </c>
      <c r="I26" s="119">
        <v>10</v>
      </c>
      <c r="J26" s="40" t="s">
        <v>18</v>
      </c>
      <c r="K26" s="165">
        <f t="shared" si="1"/>
        <v>31</v>
      </c>
      <c r="L26" s="40" t="s">
        <v>72</v>
      </c>
      <c r="M26" s="455">
        <v>12106</v>
      </c>
      <c r="N26" s="128">
        <f t="shared" si="2"/>
        <v>11739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1</v>
      </c>
      <c r="C27" s="283">
        <f t="shared" si="5"/>
        <v>13647</v>
      </c>
      <c r="D27" s="9">
        <f t="shared" si="6"/>
        <v>25877</v>
      </c>
      <c r="E27" s="66">
        <f t="shared" si="3"/>
        <v>112.15483234714003</v>
      </c>
      <c r="F27" s="66">
        <f t="shared" si="4"/>
        <v>52.737952622019556</v>
      </c>
      <c r="G27" s="77"/>
      <c r="H27" s="53">
        <v>414</v>
      </c>
      <c r="I27" s="119">
        <v>32</v>
      </c>
      <c r="J27" s="40" t="s">
        <v>37</v>
      </c>
      <c r="K27" s="165">
        <f t="shared" si="1"/>
        <v>16</v>
      </c>
      <c r="L27" s="40" t="s">
        <v>3</v>
      </c>
      <c r="M27" s="456">
        <v>10359</v>
      </c>
      <c r="N27" s="128">
        <f t="shared" si="2"/>
        <v>9018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72</v>
      </c>
      <c r="C28" s="283">
        <f t="shared" si="5"/>
        <v>11739</v>
      </c>
      <c r="D28" s="9">
        <f t="shared" si="6"/>
        <v>10950</v>
      </c>
      <c r="E28" s="66">
        <f t="shared" si="3"/>
        <v>96.968445398975717</v>
      </c>
      <c r="F28" s="66">
        <f t="shared" si="4"/>
        <v>107.20547945205479</v>
      </c>
      <c r="G28" s="88"/>
      <c r="H28" s="127">
        <v>213</v>
      </c>
      <c r="I28" s="119">
        <v>12</v>
      </c>
      <c r="J28" s="40" t="s">
        <v>20</v>
      </c>
      <c r="K28" s="258">
        <f t="shared" si="1"/>
        <v>21</v>
      </c>
      <c r="L28" s="533" t="s">
        <v>198</v>
      </c>
      <c r="M28" s="481">
        <v>7946</v>
      </c>
      <c r="N28" s="238">
        <f t="shared" si="2"/>
        <v>8012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83">
        <f t="shared" si="5"/>
        <v>9018</v>
      </c>
      <c r="D29" s="9">
        <f t="shared" si="6"/>
        <v>7967</v>
      </c>
      <c r="E29" s="66">
        <f t="shared" si="3"/>
        <v>87.054735013032143</v>
      </c>
      <c r="F29" s="66">
        <f t="shared" si="4"/>
        <v>113.19191665620684</v>
      </c>
      <c r="G29" s="87"/>
      <c r="H29" s="53">
        <v>93</v>
      </c>
      <c r="I29" s="119">
        <v>29</v>
      </c>
      <c r="J29" s="40" t="s">
        <v>58</v>
      </c>
      <c r="K29" s="163"/>
      <c r="L29" s="163" t="s">
        <v>70</v>
      </c>
      <c r="M29" s="457">
        <v>146848</v>
      </c>
      <c r="N29" s="246">
        <f>SUM(H44)</f>
        <v>198648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533" t="s">
        <v>198</v>
      </c>
      <c r="C30" s="283">
        <f t="shared" si="5"/>
        <v>8012</v>
      </c>
      <c r="D30" s="9">
        <f t="shared" si="6"/>
        <v>8399</v>
      </c>
      <c r="E30" s="72">
        <f t="shared" si="3"/>
        <v>100.83060659451297</v>
      </c>
      <c r="F30" s="78">
        <f t="shared" si="4"/>
        <v>95.392308608167639</v>
      </c>
      <c r="G30" s="90"/>
      <c r="H30" s="127">
        <v>87</v>
      </c>
      <c r="I30" s="119">
        <v>5</v>
      </c>
      <c r="J30" s="40" t="s">
        <v>14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198648</v>
      </c>
      <c r="D31" s="82">
        <f>SUM(L14)</f>
        <v>173181</v>
      </c>
      <c r="E31" s="85">
        <f>SUM(N29/M29*100)</f>
        <v>135.27456962301153</v>
      </c>
      <c r="F31" s="78">
        <f t="shared" si="4"/>
        <v>114.70542380515182</v>
      </c>
      <c r="G31" s="86"/>
      <c r="H31" s="127">
        <v>65</v>
      </c>
      <c r="I31" s="119">
        <v>20</v>
      </c>
      <c r="J31" s="40" t="s">
        <v>26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60</v>
      </c>
      <c r="I32" s="119">
        <v>18</v>
      </c>
      <c r="J32" s="40" t="s">
        <v>24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36</v>
      </c>
      <c r="I33" s="119">
        <v>15</v>
      </c>
      <c r="J33" s="40" t="s">
        <v>22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471">
        <v>10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536">
        <v>5</v>
      </c>
      <c r="I35" s="119">
        <v>37</v>
      </c>
      <c r="J35" s="40" t="s">
        <v>39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198648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7" t="s">
        <v>221</v>
      </c>
      <c r="I48" s="119"/>
      <c r="J48" s="268" t="s">
        <v>105</v>
      </c>
      <c r="K48" s="5"/>
      <c r="L48" s="459" t="s">
        <v>208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123</v>
      </c>
      <c r="I49" s="119"/>
      <c r="J49" s="206" t="s">
        <v>11</v>
      </c>
      <c r="K49" s="5"/>
      <c r="L49" s="459" t="s">
        <v>123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24732</v>
      </c>
      <c r="I50" s="119">
        <v>16</v>
      </c>
      <c r="J50" s="40" t="s">
        <v>3</v>
      </c>
      <c r="K50" s="452">
        <f>SUM(I50)</f>
        <v>16</v>
      </c>
      <c r="L50" s="460">
        <v>20376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8338</v>
      </c>
      <c r="I51" s="119">
        <v>26</v>
      </c>
      <c r="J51" s="40" t="s">
        <v>32</v>
      </c>
      <c r="K51" s="452">
        <f t="shared" ref="K51:K59" si="7">SUM(I51)</f>
        <v>26</v>
      </c>
      <c r="L51" s="461">
        <v>3150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1279</v>
      </c>
      <c r="I52" s="119">
        <v>38</v>
      </c>
      <c r="J52" s="40" t="s">
        <v>40</v>
      </c>
      <c r="K52" s="452">
        <f t="shared" si="7"/>
        <v>38</v>
      </c>
      <c r="L52" s="461">
        <v>1466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221</v>
      </c>
      <c r="D53" s="74" t="s">
        <v>208</v>
      </c>
      <c r="E53" s="74" t="s">
        <v>55</v>
      </c>
      <c r="F53" s="74" t="s">
        <v>54</v>
      </c>
      <c r="G53" s="75" t="s">
        <v>56</v>
      </c>
      <c r="H53" s="53">
        <v>1257</v>
      </c>
      <c r="I53" s="119">
        <v>36</v>
      </c>
      <c r="J53" s="40" t="s">
        <v>5</v>
      </c>
      <c r="K53" s="452">
        <f t="shared" si="7"/>
        <v>36</v>
      </c>
      <c r="L53" s="461">
        <v>611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24732</v>
      </c>
      <c r="D54" s="139">
        <f>SUM(L50)</f>
        <v>20376</v>
      </c>
      <c r="E54" s="66">
        <f t="shared" ref="E54:E63" si="8">SUM(N67/M67*100)</f>
        <v>100.90986984373087</v>
      </c>
      <c r="F54" s="66">
        <f t="shared" ref="F54:F61" si="9">SUM(C54/D54*100)</f>
        <v>121.37809187279152</v>
      </c>
      <c r="G54" s="77"/>
      <c r="H54" s="53">
        <v>1220</v>
      </c>
      <c r="I54" s="119">
        <v>33</v>
      </c>
      <c r="J54" s="40" t="s">
        <v>0</v>
      </c>
      <c r="K54" s="452">
        <f t="shared" si="7"/>
        <v>33</v>
      </c>
      <c r="L54" s="461">
        <v>660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8338</v>
      </c>
      <c r="D55" s="139">
        <f t="shared" ref="D55:D63" si="11">SUM(L51)</f>
        <v>3150</v>
      </c>
      <c r="E55" s="66">
        <f t="shared" si="8"/>
        <v>295.15044247787608</v>
      </c>
      <c r="F55" s="66">
        <f t="shared" si="9"/>
        <v>264.69841269841271</v>
      </c>
      <c r="G55" s="77"/>
      <c r="H55" s="53">
        <v>742</v>
      </c>
      <c r="I55" s="119">
        <v>34</v>
      </c>
      <c r="J55" s="40" t="s">
        <v>1</v>
      </c>
      <c r="K55" s="452">
        <f t="shared" si="7"/>
        <v>34</v>
      </c>
      <c r="L55" s="461">
        <v>789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40</v>
      </c>
      <c r="C56" s="52">
        <f t="shared" si="10"/>
        <v>1279</v>
      </c>
      <c r="D56" s="139">
        <f t="shared" si="11"/>
        <v>1466</v>
      </c>
      <c r="E56" s="66">
        <f t="shared" si="8"/>
        <v>100</v>
      </c>
      <c r="F56" s="66">
        <f t="shared" si="9"/>
        <v>87.244201909959074</v>
      </c>
      <c r="G56" s="77"/>
      <c r="H56" s="53">
        <v>600</v>
      </c>
      <c r="I56" s="119">
        <v>40</v>
      </c>
      <c r="J56" s="40" t="s">
        <v>2</v>
      </c>
      <c r="K56" s="452">
        <f t="shared" si="7"/>
        <v>40</v>
      </c>
      <c r="L56" s="461">
        <v>1718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5</v>
      </c>
      <c r="C57" s="52">
        <f t="shared" si="10"/>
        <v>1257</v>
      </c>
      <c r="D57" s="139">
        <f t="shared" si="11"/>
        <v>611</v>
      </c>
      <c r="E57" s="66">
        <f t="shared" si="8"/>
        <v>109.20938314509124</v>
      </c>
      <c r="F57" s="66">
        <f t="shared" si="9"/>
        <v>205.72831423895255</v>
      </c>
      <c r="G57" s="77"/>
      <c r="H57" s="53">
        <v>502</v>
      </c>
      <c r="I57" s="119">
        <v>14</v>
      </c>
      <c r="J57" s="40" t="s">
        <v>21</v>
      </c>
      <c r="K57" s="452">
        <f t="shared" si="7"/>
        <v>14</v>
      </c>
      <c r="L57" s="461">
        <v>452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0</v>
      </c>
      <c r="C58" s="52">
        <f t="shared" si="10"/>
        <v>1220</v>
      </c>
      <c r="D58" s="139">
        <f t="shared" si="11"/>
        <v>660</v>
      </c>
      <c r="E58" s="66">
        <f t="shared" si="8"/>
        <v>83.964211975223677</v>
      </c>
      <c r="F58" s="66">
        <f t="shared" si="9"/>
        <v>184.84848484848484</v>
      </c>
      <c r="G58" s="87"/>
      <c r="H58" s="53">
        <v>470</v>
      </c>
      <c r="I58" s="119">
        <v>25</v>
      </c>
      <c r="J58" s="40" t="s">
        <v>31</v>
      </c>
      <c r="K58" s="452">
        <f t="shared" si="7"/>
        <v>25</v>
      </c>
      <c r="L58" s="461">
        <v>3744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742</v>
      </c>
      <c r="D59" s="139">
        <f t="shared" si="11"/>
        <v>789</v>
      </c>
      <c r="E59" s="66">
        <f t="shared" si="8"/>
        <v>98.801597869507319</v>
      </c>
      <c r="F59" s="66">
        <f t="shared" si="9"/>
        <v>94.043092522179975</v>
      </c>
      <c r="G59" s="77"/>
      <c r="H59" s="482">
        <v>457</v>
      </c>
      <c r="I59" s="198">
        <v>15</v>
      </c>
      <c r="J59" s="103" t="s">
        <v>22</v>
      </c>
      <c r="K59" s="453">
        <f t="shared" si="7"/>
        <v>15</v>
      </c>
      <c r="L59" s="462">
        <v>511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thickTop="1">
      <c r="A60" s="76">
        <v>7</v>
      </c>
      <c r="B60" s="40" t="s">
        <v>2</v>
      </c>
      <c r="C60" s="52">
        <f t="shared" si="10"/>
        <v>600</v>
      </c>
      <c r="D60" s="139">
        <f t="shared" si="11"/>
        <v>1718</v>
      </c>
      <c r="E60" s="66">
        <f t="shared" si="8"/>
        <v>107.91366906474819</v>
      </c>
      <c r="F60" s="66">
        <f t="shared" si="9"/>
        <v>34.924330616996507</v>
      </c>
      <c r="G60" s="77"/>
      <c r="H60" s="500">
        <v>335</v>
      </c>
      <c r="I60" s="312">
        <v>31</v>
      </c>
      <c r="J60" s="395" t="s">
        <v>131</v>
      </c>
      <c r="K60" s="247" t="s">
        <v>9</v>
      </c>
      <c r="L60" s="463">
        <v>35161</v>
      </c>
      <c r="M60" s="57"/>
      <c r="N60" s="3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76">
        <v>8</v>
      </c>
      <c r="B61" s="40" t="s">
        <v>21</v>
      </c>
      <c r="C61" s="52">
        <f t="shared" si="10"/>
        <v>502</v>
      </c>
      <c r="D61" s="139">
        <f t="shared" si="11"/>
        <v>452</v>
      </c>
      <c r="E61" s="66">
        <f t="shared" si="8"/>
        <v>110.57268722466959</v>
      </c>
      <c r="F61" s="66">
        <f t="shared" si="9"/>
        <v>111.06194690265487</v>
      </c>
      <c r="G61" s="88"/>
      <c r="H61" s="53">
        <v>280</v>
      </c>
      <c r="I61" s="119">
        <v>17</v>
      </c>
      <c r="J61" s="40" t="s">
        <v>23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31</v>
      </c>
      <c r="C62" s="52">
        <f t="shared" si="10"/>
        <v>470</v>
      </c>
      <c r="D62" s="139">
        <f t="shared" si="11"/>
        <v>3744</v>
      </c>
      <c r="E62" s="66">
        <f t="shared" si="8"/>
        <v>99.576271186440678</v>
      </c>
      <c r="F62" s="66">
        <f>SUM(C62/D62*100)</f>
        <v>12.553418803418804</v>
      </c>
      <c r="G62" s="87"/>
      <c r="H62" s="53">
        <v>239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22</v>
      </c>
      <c r="C63" s="52">
        <f t="shared" si="10"/>
        <v>457</v>
      </c>
      <c r="D63" s="139">
        <f t="shared" si="11"/>
        <v>511</v>
      </c>
      <c r="E63" s="72">
        <f t="shared" si="8"/>
        <v>116.58163265306123</v>
      </c>
      <c r="F63" s="72">
        <f>SUM(C63/D63*100)</f>
        <v>89.432485322896284</v>
      </c>
      <c r="G63" s="90"/>
      <c r="H63" s="127">
        <v>214</v>
      </c>
      <c r="I63" s="119">
        <v>1</v>
      </c>
      <c r="J63" s="40" t="s">
        <v>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41089</v>
      </c>
      <c r="D64" s="82">
        <f>SUM(L60)</f>
        <v>35161</v>
      </c>
      <c r="E64" s="85">
        <f>SUM(N77/M77*100)</f>
        <v>116.96603945458168</v>
      </c>
      <c r="F64" s="85">
        <f>SUM(C64/D64*100)</f>
        <v>116.85958874889792</v>
      </c>
      <c r="G64" s="86"/>
      <c r="H64" s="499">
        <v>157</v>
      </c>
      <c r="I64" s="119">
        <v>19</v>
      </c>
      <c r="J64" s="40" t="s">
        <v>25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148</v>
      </c>
      <c r="I65" s="119">
        <v>24</v>
      </c>
      <c r="J65" s="40" t="s">
        <v>30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80</v>
      </c>
      <c r="I66" s="119">
        <v>9</v>
      </c>
      <c r="J66" s="475" t="s">
        <v>217</v>
      </c>
      <c r="K66" s="1"/>
      <c r="L66" s="269" t="s">
        <v>105</v>
      </c>
      <c r="M66" s="492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34</v>
      </c>
      <c r="I67" s="119">
        <v>4</v>
      </c>
      <c r="J67" s="40" t="s">
        <v>13</v>
      </c>
      <c r="K67" s="5">
        <f>SUM(I50)</f>
        <v>16</v>
      </c>
      <c r="L67" s="40" t="s">
        <v>3</v>
      </c>
      <c r="M67" s="243">
        <v>24509</v>
      </c>
      <c r="N67" s="128">
        <f>SUM(H50)</f>
        <v>24732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5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4">
        <v>2825</v>
      </c>
      <c r="N68" s="128">
        <f t="shared" ref="N68:N76" si="13">SUM(H51)</f>
        <v>8338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38</v>
      </c>
      <c r="L69" s="40" t="s">
        <v>40</v>
      </c>
      <c r="M69" s="244">
        <v>1279</v>
      </c>
      <c r="N69" s="128">
        <f t="shared" si="13"/>
        <v>1279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127">
        <v>0</v>
      </c>
      <c r="I70" s="119">
        <v>3</v>
      </c>
      <c r="J70" s="40" t="s">
        <v>12</v>
      </c>
      <c r="K70" s="5">
        <f t="shared" si="12"/>
        <v>36</v>
      </c>
      <c r="L70" s="40" t="s">
        <v>5</v>
      </c>
      <c r="M70" s="244">
        <v>1151</v>
      </c>
      <c r="N70" s="128">
        <f t="shared" si="13"/>
        <v>1257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5</v>
      </c>
      <c r="J71" s="40" t="s">
        <v>14</v>
      </c>
      <c r="K71" s="5">
        <f t="shared" si="12"/>
        <v>33</v>
      </c>
      <c r="L71" s="40" t="s">
        <v>0</v>
      </c>
      <c r="M71" s="244">
        <v>1453</v>
      </c>
      <c r="N71" s="128">
        <f t="shared" si="13"/>
        <v>1220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6</v>
      </c>
      <c r="J72" s="40" t="s">
        <v>15</v>
      </c>
      <c r="K72" s="5">
        <f t="shared" si="12"/>
        <v>34</v>
      </c>
      <c r="L72" s="40" t="s">
        <v>1</v>
      </c>
      <c r="M72" s="244">
        <v>751</v>
      </c>
      <c r="N72" s="128">
        <f t="shared" si="13"/>
        <v>742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7</v>
      </c>
      <c r="J73" s="40" t="s">
        <v>16</v>
      </c>
      <c r="K73" s="5">
        <f t="shared" si="12"/>
        <v>40</v>
      </c>
      <c r="L73" s="40" t="s">
        <v>2</v>
      </c>
      <c r="M73" s="244">
        <v>556</v>
      </c>
      <c r="N73" s="128">
        <f t="shared" si="13"/>
        <v>600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8</v>
      </c>
      <c r="J74" s="40" t="s">
        <v>17</v>
      </c>
      <c r="K74" s="5">
        <f t="shared" si="12"/>
        <v>14</v>
      </c>
      <c r="L74" s="40" t="s">
        <v>21</v>
      </c>
      <c r="M74" s="244">
        <v>454</v>
      </c>
      <c r="N74" s="128">
        <f t="shared" si="13"/>
        <v>502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10</v>
      </c>
      <c r="J75" s="40" t="s">
        <v>18</v>
      </c>
      <c r="K75" s="5">
        <f t="shared" si="12"/>
        <v>25</v>
      </c>
      <c r="L75" s="40" t="s">
        <v>31</v>
      </c>
      <c r="M75" s="244">
        <v>472</v>
      </c>
      <c r="N75" s="128">
        <f t="shared" si="13"/>
        <v>470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11</v>
      </c>
      <c r="J76" s="40" t="s">
        <v>19</v>
      </c>
      <c r="K76" s="18">
        <f t="shared" si="12"/>
        <v>15</v>
      </c>
      <c r="L76" s="103" t="s">
        <v>22</v>
      </c>
      <c r="M76" s="245">
        <v>392</v>
      </c>
      <c r="N76" s="238">
        <f t="shared" si="13"/>
        <v>457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12</v>
      </c>
      <c r="J77" s="40" t="s">
        <v>20</v>
      </c>
      <c r="K77" s="5"/>
      <c r="L77" s="163" t="s">
        <v>70</v>
      </c>
      <c r="M77" s="420">
        <v>35129</v>
      </c>
      <c r="N77" s="246">
        <f>SUM(H90)</f>
        <v>41089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128">
        <v>0</v>
      </c>
      <c r="I78" s="119">
        <v>18</v>
      </c>
      <c r="J78" s="40" t="s">
        <v>24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20</v>
      </c>
      <c r="J79" s="40" t="s">
        <v>26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99">
        <v>0</v>
      </c>
      <c r="I80" s="119">
        <v>21</v>
      </c>
      <c r="J80" s="40" t="s">
        <v>81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128">
        <v>0</v>
      </c>
      <c r="I81" s="119">
        <v>22</v>
      </c>
      <c r="J81" s="40" t="s">
        <v>28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127">
        <v>0</v>
      </c>
      <c r="I82" s="119">
        <v>27</v>
      </c>
      <c r="J82" s="40" t="s">
        <v>33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127">
        <v>0</v>
      </c>
      <c r="I83" s="119">
        <v>28</v>
      </c>
      <c r="J83" s="40" t="s">
        <v>34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29</v>
      </c>
      <c r="J84" s="40" t="s">
        <v>58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127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41089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52" sqref="H52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9" t="s">
        <v>125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9" t="s">
        <v>224</v>
      </c>
      <c r="I2" s="5"/>
      <c r="J2" s="260" t="s">
        <v>125</v>
      </c>
      <c r="K2" s="117"/>
      <c r="L2" s="443" t="s">
        <v>211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123</v>
      </c>
      <c r="I3" s="5"/>
      <c r="J3" s="206" t="s">
        <v>11</v>
      </c>
      <c r="K3" s="117"/>
      <c r="L3" s="444" t="s">
        <v>123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34622</v>
      </c>
      <c r="I4" s="119">
        <v>33</v>
      </c>
      <c r="J4" s="229" t="s">
        <v>0</v>
      </c>
      <c r="K4" s="169">
        <f>SUM(I4)</f>
        <v>33</v>
      </c>
      <c r="L4" s="436">
        <v>33905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19882</v>
      </c>
      <c r="I5" s="119">
        <v>34</v>
      </c>
      <c r="J5" s="229" t="s">
        <v>1</v>
      </c>
      <c r="K5" s="169">
        <f t="shared" ref="K5:K13" si="0">SUM(I5)</f>
        <v>34</v>
      </c>
      <c r="L5" s="437">
        <v>12463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16132</v>
      </c>
      <c r="I6" s="119">
        <v>36</v>
      </c>
      <c r="J6" s="229" t="s">
        <v>5</v>
      </c>
      <c r="K6" s="169">
        <f t="shared" si="0"/>
        <v>36</v>
      </c>
      <c r="L6" s="437">
        <v>4930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12233</v>
      </c>
      <c r="I7" s="119">
        <v>40</v>
      </c>
      <c r="J7" s="229" t="s">
        <v>2</v>
      </c>
      <c r="K7" s="169">
        <f t="shared" si="0"/>
        <v>40</v>
      </c>
      <c r="L7" s="437">
        <v>14702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8028</v>
      </c>
      <c r="I8" s="119">
        <v>9</v>
      </c>
      <c r="J8" s="501" t="s">
        <v>216</v>
      </c>
      <c r="K8" s="169">
        <f t="shared" si="0"/>
        <v>9</v>
      </c>
      <c r="L8" s="437">
        <v>6924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6519</v>
      </c>
      <c r="I9" s="119">
        <v>24</v>
      </c>
      <c r="J9" s="229" t="s">
        <v>30</v>
      </c>
      <c r="K9" s="169">
        <f t="shared" si="0"/>
        <v>24</v>
      </c>
      <c r="L9" s="437">
        <v>5521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5946</v>
      </c>
      <c r="I10" s="119">
        <v>13</v>
      </c>
      <c r="J10" s="229" t="s">
        <v>7</v>
      </c>
      <c r="K10" s="169">
        <f t="shared" si="0"/>
        <v>13</v>
      </c>
      <c r="L10" s="437">
        <v>7459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2700</v>
      </c>
      <c r="I11" s="119">
        <v>12</v>
      </c>
      <c r="J11" s="229" t="s">
        <v>20</v>
      </c>
      <c r="K11" s="169">
        <f t="shared" si="0"/>
        <v>12</v>
      </c>
      <c r="L11" s="437">
        <v>2800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2254</v>
      </c>
      <c r="I12" s="119">
        <v>25</v>
      </c>
      <c r="J12" s="229" t="s">
        <v>31</v>
      </c>
      <c r="K12" s="169">
        <f t="shared" si="0"/>
        <v>25</v>
      </c>
      <c r="L12" s="437">
        <v>1992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8">
        <v>1897</v>
      </c>
      <c r="I13" s="198">
        <v>22</v>
      </c>
      <c r="J13" s="311" t="s">
        <v>28</v>
      </c>
      <c r="K13" s="259">
        <f t="shared" si="0"/>
        <v>22</v>
      </c>
      <c r="L13" s="445">
        <v>2034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70">
        <v>1029</v>
      </c>
      <c r="I14" s="312">
        <v>26</v>
      </c>
      <c r="J14" s="313" t="s">
        <v>32</v>
      </c>
      <c r="K14" s="117" t="s">
        <v>9</v>
      </c>
      <c r="L14" s="446">
        <v>98619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970</v>
      </c>
      <c r="I15" s="119">
        <v>17</v>
      </c>
      <c r="J15" s="229" t="s">
        <v>23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663</v>
      </c>
      <c r="I16" s="119">
        <v>21</v>
      </c>
      <c r="J16" s="229" t="s">
        <v>27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648</v>
      </c>
      <c r="I17" s="119">
        <v>31</v>
      </c>
      <c r="J17" s="119" t="s">
        <v>190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536">
        <v>631</v>
      </c>
      <c r="I18" s="119">
        <v>4</v>
      </c>
      <c r="J18" s="229" t="s">
        <v>13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542</v>
      </c>
      <c r="I19" s="119">
        <v>6</v>
      </c>
      <c r="J19" s="229" t="s">
        <v>15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408">
        <v>209</v>
      </c>
      <c r="I20" s="119">
        <v>11</v>
      </c>
      <c r="J20" s="229" t="s">
        <v>19</v>
      </c>
      <c r="K20" s="169">
        <f>SUM(I4)</f>
        <v>33</v>
      </c>
      <c r="L20" s="229" t="s">
        <v>0</v>
      </c>
      <c r="M20" s="447">
        <v>25400</v>
      </c>
      <c r="N20" s="128">
        <f>SUM(H4)</f>
        <v>34622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221</v>
      </c>
      <c r="D21" s="74" t="s">
        <v>208</v>
      </c>
      <c r="E21" s="74" t="s">
        <v>55</v>
      </c>
      <c r="F21" s="74" t="s">
        <v>54</v>
      </c>
      <c r="G21" s="75" t="s">
        <v>56</v>
      </c>
      <c r="H21" s="127">
        <v>193</v>
      </c>
      <c r="I21" s="119">
        <v>14</v>
      </c>
      <c r="J21" s="229" t="s">
        <v>21</v>
      </c>
      <c r="K21" s="169">
        <f t="shared" ref="K21:K29" si="1">SUM(I5)</f>
        <v>34</v>
      </c>
      <c r="L21" s="229" t="s">
        <v>1</v>
      </c>
      <c r="M21" s="448">
        <v>24366</v>
      </c>
      <c r="N21" s="128">
        <f t="shared" ref="N21:N29" si="2">SUM(H5)</f>
        <v>19882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9" t="s">
        <v>0</v>
      </c>
      <c r="C22" s="52">
        <f>SUM(H4)</f>
        <v>34622</v>
      </c>
      <c r="D22" s="139">
        <f>SUM(L4)</f>
        <v>33905</v>
      </c>
      <c r="E22" s="70">
        <f t="shared" ref="E22:E31" si="3">SUM(N20/M20*100)</f>
        <v>136.30708661417324</v>
      </c>
      <c r="F22" s="66">
        <f t="shared" ref="F22:F32" si="4">SUM(C22/D22*100)</f>
        <v>102.11473234036276</v>
      </c>
      <c r="G22" s="77"/>
      <c r="H22" s="127">
        <v>180</v>
      </c>
      <c r="I22" s="119">
        <v>18</v>
      </c>
      <c r="J22" s="229" t="s">
        <v>24</v>
      </c>
      <c r="K22" s="169">
        <f t="shared" si="1"/>
        <v>36</v>
      </c>
      <c r="L22" s="229" t="s">
        <v>5</v>
      </c>
      <c r="M22" s="448">
        <v>10665</v>
      </c>
      <c r="N22" s="128">
        <f t="shared" si="2"/>
        <v>16132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9" t="s">
        <v>1</v>
      </c>
      <c r="C23" s="52">
        <f t="shared" ref="C23:C31" si="5">SUM(H5)</f>
        <v>19882</v>
      </c>
      <c r="D23" s="139">
        <f t="shared" ref="D23:D31" si="6">SUM(L5)</f>
        <v>12463</v>
      </c>
      <c r="E23" s="70">
        <f t="shared" si="3"/>
        <v>81.597307723877535</v>
      </c>
      <c r="F23" s="66">
        <f t="shared" si="4"/>
        <v>159.52820348230762</v>
      </c>
      <c r="G23" s="77"/>
      <c r="H23" s="127">
        <v>127</v>
      </c>
      <c r="I23" s="119">
        <v>20</v>
      </c>
      <c r="J23" s="229" t="s">
        <v>26</v>
      </c>
      <c r="K23" s="169">
        <f t="shared" si="1"/>
        <v>40</v>
      </c>
      <c r="L23" s="229" t="s">
        <v>2</v>
      </c>
      <c r="M23" s="448">
        <v>14417</v>
      </c>
      <c r="N23" s="128">
        <f t="shared" si="2"/>
        <v>12233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9" t="s">
        <v>5</v>
      </c>
      <c r="C24" s="52">
        <f t="shared" si="5"/>
        <v>16132</v>
      </c>
      <c r="D24" s="139">
        <f t="shared" si="6"/>
        <v>4930</v>
      </c>
      <c r="E24" s="70">
        <f t="shared" si="3"/>
        <v>151.2611345522738</v>
      </c>
      <c r="F24" s="66">
        <f t="shared" si="4"/>
        <v>327.22109533468557</v>
      </c>
      <c r="G24" s="77"/>
      <c r="H24" s="127">
        <v>111</v>
      </c>
      <c r="I24" s="119">
        <v>39</v>
      </c>
      <c r="J24" s="229" t="s">
        <v>41</v>
      </c>
      <c r="K24" s="169">
        <f t="shared" si="1"/>
        <v>9</v>
      </c>
      <c r="L24" s="501" t="s">
        <v>215</v>
      </c>
      <c r="M24" s="448">
        <v>7195</v>
      </c>
      <c r="N24" s="128">
        <f t="shared" si="2"/>
        <v>8028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9" t="s">
        <v>2</v>
      </c>
      <c r="C25" s="52">
        <f t="shared" si="5"/>
        <v>12233</v>
      </c>
      <c r="D25" s="139">
        <f t="shared" si="6"/>
        <v>14702</v>
      </c>
      <c r="E25" s="70">
        <f t="shared" si="3"/>
        <v>84.851217312894505</v>
      </c>
      <c r="F25" s="66">
        <f t="shared" si="4"/>
        <v>83.206366480750916</v>
      </c>
      <c r="G25" s="77"/>
      <c r="H25" s="127">
        <v>58</v>
      </c>
      <c r="I25" s="119">
        <v>1</v>
      </c>
      <c r="J25" s="229" t="s">
        <v>4</v>
      </c>
      <c r="K25" s="169">
        <f t="shared" si="1"/>
        <v>24</v>
      </c>
      <c r="L25" s="229" t="s">
        <v>30</v>
      </c>
      <c r="M25" s="448">
        <v>6552</v>
      </c>
      <c r="N25" s="128">
        <f t="shared" si="2"/>
        <v>6519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501" t="s">
        <v>215</v>
      </c>
      <c r="C26" s="52">
        <f t="shared" si="5"/>
        <v>8028</v>
      </c>
      <c r="D26" s="139">
        <f t="shared" si="6"/>
        <v>6924</v>
      </c>
      <c r="E26" s="70">
        <f t="shared" si="3"/>
        <v>111.57748436414177</v>
      </c>
      <c r="F26" s="66">
        <f t="shared" si="4"/>
        <v>115.94454072790295</v>
      </c>
      <c r="G26" s="87"/>
      <c r="H26" s="127">
        <v>44</v>
      </c>
      <c r="I26" s="119">
        <v>29</v>
      </c>
      <c r="J26" s="229" t="s">
        <v>118</v>
      </c>
      <c r="K26" s="169">
        <f t="shared" si="1"/>
        <v>13</v>
      </c>
      <c r="L26" s="229" t="s">
        <v>7</v>
      </c>
      <c r="M26" s="448">
        <v>5745</v>
      </c>
      <c r="N26" s="128">
        <f t="shared" si="2"/>
        <v>5946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9" t="s">
        <v>30</v>
      </c>
      <c r="C27" s="52">
        <f t="shared" si="5"/>
        <v>6519</v>
      </c>
      <c r="D27" s="139">
        <f t="shared" si="6"/>
        <v>5521</v>
      </c>
      <c r="E27" s="70">
        <f t="shared" si="3"/>
        <v>99.496336996336993</v>
      </c>
      <c r="F27" s="66">
        <f t="shared" si="4"/>
        <v>118.07643542836443</v>
      </c>
      <c r="G27" s="91"/>
      <c r="H27" s="127">
        <v>43</v>
      </c>
      <c r="I27" s="119">
        <v>32</v>
      </c>
      <c r="J27" s="229" t="s">
        <v>37</v>
      </c>
      <c r="K27" s="169">
        <f t="shared" si="1"/>
        <v>12</v>
      </c>
      <c r="L27" s="229" t="s">
        <v>20</v>
      </c>
      <c r="M27" s="448">
        <v>2820</v>
      </c>
      <c r="N27" s="128">
        <f t="shared" si="2"/>
        <v>2700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9" t="s">
        <v>7</v>
      </c>
      <c r="C28" s="52">
        <f t="shared" si="5"/>
        <v>5946</v>
      </c>
      <c r="D28" s="139">
        <f t="shared" si="6"/>
        <v>7459</v>
      </c>
      <c r="E28" s="70">
        <f t="shared" si="3"/>
        <v>103.49869451697128</v>
      </c>
      <c r="F28" s="66">
        <f t="shared" si="4"/>
        <v>79.715779595119983</v>
      </c>
      <c r="G28" s="77"/>
      <c r="H28" s="127">
        <v>32</v>
      </c>
      <c r="I28" s="119">
        <v>38</v>
      </c>
      <c r="J28" s="229" t="s">
        <v>40</v>
      </c>
      <c r="K28" s="169">
        <f t="shared" si="1"/>
        <v>25</v>
      </c>
      <c r="L28" s="229" t="s">
        <v>31</v>
      </c>
      <c r="M28" s="448">
        <v>1949</v>
      </c>
      <c r="N28" s="128">
        <f t="shared" si="2"/>
        <v>2254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9" t="s">
        <v>20</v>
      </c>
      <c r="C29" s="52">
        <f t="shared" si="5"/>
        <v>2700</v>
      </c>
      <c r="D29" s="139">
        <f t="shared" si="6"/>
        <v>2800</v>
      </c>
      <c r="E29" s="70">
        <f t="shared" si="3"/>
        <v>95.744680851063833</v>
      </c>
      <c r="F29" s="66">
        <f t="shared" si="4"/>
        <v>96.428571428571431</v>
      </c>
      <c r="G29" s="88"/>
      <c r="H29" s="127">
        <v>31</v>
      </c>
      <c r="I29" s="119">
        <v>16</v>
      </c>
      <c r="J29" s="229" t="s">
        <v>3</v>
      </c>
      <c r="K29" s="259">
        <f t="shared" si="1"/>
        <v>22</v>
      </c>
      <c r="L29" s="311" t="s">
        <v>28</v>
      </c>
      <c r="M29" s="449">
        <v>2238</v>
      </c>
      <c r="N29" s="128">
        <f t="shared" si="2"/>
        <v>1897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9" t="s">
        <v>31</v>
      </c>
      <c r="C30" s="52">
        <f t="shared" si="5"/>
        <v>2254</v>
      </c>
      <c r="D30" s="139">
        <f t="shared" si="6"/>
        <v>1992</v>
      </c>
      <c r="E30" s="70">
        <f t="shared" si="3"/>
        <v>115.64905079527963</v>
      </c>
      <c r="F30" s="66">
        <f t="shared" si="4"/>
        <v>113.15261044176708</v>
      </c>
      <c r="G30" s="87"/>
      <c r="H30" s="127">
        <v>20</v>
      </c>
      <c r="I30" s="119">
        <v>27</v>
      </c>
      <c r="J30" s="229" t="s">
        <v>33</v>
      </c>
      <c r="K30" s="163"/>
      <c r="L30" s="469" t="s">
        <v>133</v>
      </c>
      <c r="M30" s="450">
        <v>105919</v>
      </c>
      <c r="N30" s="128">
        <f>SUM(H44)</f>
        <v>115756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11" t="s">
        <v>28</v>
      </c>
      <c r="C31" s="52">
        <f t="shared" si="5"/>
        <v>1897</v>
      </c>
      <c r="D31" s="139">
        <f t="shared" si="6"/>
        <v>2034</v>
      </c>
      <c r="E31" s="71">
        <f t="shared" si="3"/>
        <v>84.763181411974969</v>
      </c>
      <c r="F31" s="78">
        <f t="shared" si="4"/>
        <v>93.264503441494597</v>
      </c>
      <c r="G31" s="90"/>
      <c r="H31" s="127">
        <v>7</v>
      </c>
      <c r="I31" s="119">
        <v>15</v>
      </c>
      <c r="J31" s="229" t="s">
        <v>22</v>
      </c>
      <c r="K31" s="54"/>
      <c r="L31" s="303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115756</v>
      </c>
      <c r="D32" s="82">
        <f>SUM(L14)</f>
        <v>98619</v>
      </c>
      <c r="E32" s="83">
        <f>SUM(N30/M30*100)</f>
        <v>109.2872855672731</v>
      </c>
      <c r="F32" s="78">
        <f t="shared" si="4"/>
        <v>117.37697603909997</v>
      </c>
      <c r="G32" s="86"/>
      <c r="H32" s="466">
        <v>5</v>
      </c>
      <c r="I32" s="119">
        <v>28</v>
      </c>
      <c r="J32" s="229" t="s">
        <v>34</v>
      </c>
      <c r="K32" s="54"/>
      <c r="L32" s="302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2</v>
      </c>
      <c r="J33" s="229" t="s">
        <v>6</v>
      </c>
      <c r="K33" s="54"/>
      <c r="L33" s="302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0</v>
      </c>
      <c r="I34" s="119">
        <v>3</v>
      </c>
      <c r="J34" s="229" t="s">
        <v>12</v>
      </c>
      <c r="K34" s="54"/>
      <c r="L34" s="302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5</v>
      </c>
      <c r="J35" s="229" t="s">
        <v>14</v>
      </c>
      <c r="K35" s="54"/>
      <c r="L35" s="302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7</v>
      </c>
      <c r="J36" s="229" t="s">
        <v>16</v>
      </c>
      <c r="K36" s="54"/>
      <c r="L36" s="302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9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9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19</v>
      </c>
      <c r="J39" s="229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23</v>
      </c>
      <c r="J40" s="229" t="s">
        <v>29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9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9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9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115756</v>
      </c>
      <c r="I44" s="5"/>
      <c r="J44" s="228" t="s">
        <v>130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61" t="s">
        <v>221</v>
      </c>
      <c r="I48" s="5"/>
      <c r="J48" s="256" t="s">
        <v>128</v>
      </c>
      <c r="K48" s="117"/>
      <c r="L48" s="422" t="s">
        <v>211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123</v>
      </c>
      <c r="I49" s="5"/>
      <c r="J49" s="206" t="s">
        <v>11</v>
      </c>
      <c r="K49" s="140"/>
      <c r="L49" s="135" t="s">
        <v>123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23552</v>
      </c>
      <c r="I50" s="229">
        <v>40</v>
      </c>
      <c r="J50" s="228" t="s">
        <v>2</v>
      </c>
      <c r="K50" s="172">
        <f>SUM(I50)</f>
        <v>40</v>
      </c>
      <c r="L50" s="423">
        <v>19803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21248</v>
      </c>
      <c r="I51" s="229">
        <v>36</v>
      </c>
      <c r="J51" s="228" t="s">
        <v>5</v>
      </c>
      <c r="K51" s="172">
        <f t="shared" ref="K51:K59" si="7">SUM(I51)</f>
        <v>36</v>
      </c>
      <c r="L51" s="423">
        <v>13497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20043</v>
      </c>
      <c r="I52" s="229">
        <v>16</v>
      </c>
      <c r="J52" s="228" t="s">
        <v>3</v>
      </c>
      <c r="K52" s="172">
        <f t="shared" si="7"/>
        <v>16</v>
      </c>
      <c r="L52" s="423">
        <v>21857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408">
        <v>19541</v>
      </c>
      <c r="I53" s="229">
        <v>26</v>
      </c>
      <c r="J53" s="228" t="s">
        <v>32</v>
      </c>
      <c r="K53" s="172">
        <f t="shared" si="7"/>
        <v>26</v>
      </c>
      <c r="L53" s="423">
        <v>17919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221</v>
      </c>
      <c r="D54" s="74" t="s">
        <v>208</v>
      </c>
      <c r="E54" s="74" t="s">
        <v>55</v>
      </c>
      <c r="F54" s="74" t="s">
        <v>54</v>
      </c>
      <c r="G54" s="75" t="s">
        <v>56</v>
      </c>
      <c r="H54" s="127">
        <v>14213</v>
      </c>
      <c r="I54" s="229">
        <v>24</v>
      </c>
      <c r="J54" s="228" t="s">
        <v>30</v>
      </c>
      <c r="K54" s="172">
        <f t="shared" si="7"/>
        <v>24</v>
      </c>
      <c r="L54" s="423">
        <v>14409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8" t="s">
        <v>2</v>
      </c>
      <c r="C55" s="52">
        <f>SUM(H50)</f>
        <v>23552</v>
      </c>
      <c r="D55" s="9">
        <f>SUM(L50)</f>
        <v>19803</v>
      </c>
      <c r="E55" s="66">
        <f>SUM(N66/M66*100)</f>
        <v>118.9194647816208</v>
      </c>
      <c r="F55" s="66">
        <f t="shared" ref="F55:F65" si="8">SUM(C55/D55*100)</f>
        <v>118.93147502903601</v>
      </c>
      <c r="G55" s="77"/>
      <c r="H55" s="127">
        <v>12635</v>
      </c>
      <c r="I55" s="229">
        <v>38</v>
      </c>
      <c r="J55" s="228" t="s">
        <v>40</v>
      </c>
      <c r="K55" s="172">
        <f t="shared" si="7"/>
        <v>38</v>
      </c>
      <c r="L55" s="423">
        <v>12236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8" t="s">
        <v>5</v>
      </c>
      <c r="C56" s="52">
        <f t="shared" ref="C56:C64" si="9">SUM(H51)</f>
        <v>21248</v>
      </c>
      <c r="D56" s="9">
        <f t="shared" ref="D56:D64" si="10">SUM(L51)</f>
        <v>13497</v>
      </c>
      <c r="E56" s="66">
        <f t="shared" ref="E56:E65" si="11">SUM(N67/M67*100)</f>
        <v>122.88473772482796</v>
      </c>
      <c r="F56" s="66">
        <f t="shared" si="8"/>
        <v>157.42757649848113</v>
      </c>
      <c r="G56" s="77"/>
      <c r="H56" s="127">
        <v>12086</v>
      </c>
      <c r="I56" s="229">
        <v>17</v>
      </c>
      <c r="J56" s="228" t="s">
        <v>23</v>
      </c>
      <c r="K56" s="172">
        <f t="shared" si="7"/>
        <v>17</v>
      </c>
      <c r="L56" s="423">
        <v>13600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8" t="s">
        <v>3</v>
      </c>
      <c r="C57" s="52">
        <f t="shared" si="9"/>
        <v>20043</v>
      </c>
      <c r="D57" s="9">
        <f t="shared" si="10"/>
        <v>21857</v>
      </c>
      <c r="E57" s="66">
        <f t="shared" si="11"/>
        <v>134.6704293489216</v>
      </c>
      <c r="F57" s="66">
        <f t="shared" si="8"/>
        <v>91.700599350322548</v>
      </c>
      <c r="G57" s="77"/>
      <c r="H57" s="127">
        <v>7178</v>
      </c>
      <c r="I57" s="229">
        <v>37</v>
      </c>
      <c r="J57" s="228" t="s">
        <v>39</v>
      </c>
      <c r="K57" s="172">
        <f t="shared" si="7"/>
        <v>37</v>
      </c>
      <c r="L57" s="423">
        <v>7391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8" t="s">
        <v>32</v>
      </c>
      <c r="C58" s="52">
        <f t="shared" si="9"/>
        <v>19541</v>
      </c>
      <c r="D58" s="9">
        <f t="shared" si="10"/>
        <v>17919</v>
      </c>
      <c r="E58" s="66">
        <f t="shared" si="11"/>
        <v>80.478563485853144</v>
      </c>
      <c r="F58" s="66">
        <f t="shared" si="8"/>
        <v>109.05184441096043</v>
      </c>
      <c r="G58" s="77"/>
      <c r="H58" s="458">
        <v>7155</v>
      </c>
      <c r="I58" s="311">
        <v>33</v>
      </c>
      <c r="J58" s="231" t="s">
        <v>0</v>
      </c>
      <c r="K58" s="172">
        <f t="shared" si="7"/>
        <v>33</v>
      </c>
      <c r="L58" s="421">
        <v>1124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8" t="s">
        <v>30</v>
      </c>
      <c r="C59" s="52">
        <f t="shared" si="9"/>
        <v>14213</v>
      </c>
      <c r="D59" s="9">
        <f t="shared" si="10"/>
        <v>14409</v>
      </c>
      <c r="E59" s="66">
        <f t="shared" si="11"/>
        <v>115.19695250445778</v>
      </c>
      <c r="F59" s="66">
        <f t="shared" si="8"/>
        <v>98.639739051981394</v>
      </c>
      <c r="G59" s="87"/>
      <c r="H59" s="458">
        <v>6566</v>
      </c>
      <c r="I59" s="231">
        <v>25</v>
      </c>
      <c r="J59" s="231" t="s">
        <v>31</v>
      </c>
      <c r="K59" s="172">
        <f t="shared" si="7"/>
        <v>25</v>
      </c>
      <c r="L59" s="421">
        <v>6064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8" t="s">
        <v>40</v>
      </c>
      <c r="C60" s="52">
        <f t="shared" si="9"/>
        <v>12635</v>
      </c>
      <c r="D60" s="9">
        <f t="shared" si="10"/>
        <v>12236</v>
      </c>
      <c r="E60" s="66">
        <f t="shared" si="11"/>
        <v>114.26116838487972</v>
      </c>
      <c r="F60" s="66">
        <f t="shared" si="8"/>
        <v>103.26086956521738</v>
      </c>
      <c r="G60" s="77"/>
      <c r="H60" s="500">
        <v>3266</v>
      </c>
      <c r="I60" s="314">
        <v>15</v>
      </c>
      <c r="J60" s="314" t="s">
        <v>22</v>
      </c>
      <c r="K60" s="117" t="s">
        <v>9</v>
      </c>
      <c r="L60" s="425">
        <v>148410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8" t="s">
        <v>23</v>
      </c>
      <c r="C61" s="52">
        <f t="shared" si="9"/>
        <v>12086</v>
      </c>
      <c r="D61" s="9">
        <f t="shared" si="10"/>
        <v>13600</v>
      </c>
      <c r="E61" s="66">
        <f t="shared" si="11"/>
        <v>97.838581721039418</v>
      </c>
      <c r="F61" s="66">
        <f t="shared" si="8"/>
        <v>88.867647058823536</v>
      </c>
      <c r="G61" s="77"/>
      <c r="H61" s="127">
        <v>3179</v>
      </c>
      <c r="I61" s="229">
        <v>30</v>
      </c>
      <c r="J61" s="228" t="s">
        <v>122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8" t="s">
        <v>39</v>
      </c>
      <c r="C62" s="52">
        <f t="shared" si="9"/>
        <v>7178</v>
      </c>
      <c r="D62" s="9">
        <f t="shared" si="10"/>
        <v>7391</v>
      </c>
      <c r="E62" s="66">
        <f t="shared" si="11"/>
        <v>126.04038630377524</v>
      </c>
      <c r="F62" s="66">
        <f t="shared" si="8"/>
        <v>97.118116628331748</v>
      </c>
      <c r="G62" s="88"/>
      <c r="H62" s="408">
        <v>3126</v>
      </c>
      <c r="I62" s="229">
        <v>34</v>
      </c>
      <c r="J62" s="228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31" t="s">
        <v>0</v>
      </c>
      <c r="C63" s="52">
        <f t="shared" si="9"/>
        <v>7155</v>
      </c>
      <c r="D63" s="9">
        <f t="shared" si="10"/>
        <v>1124</v>
      </c>
      <c r="E63" s="66">
        <f t="shared" si="11"/>
        <v>133.86342376052386</v>
      </c>
      <c r="F63" s="66">
        <f t="shared" si="8"/>
        <v>636.56583629893237</v>
      </c>
      <c r="G63" s="87"/>
      <c r="H63" s="127">
        <v>2537</v>
      </c>
      <c r="I63" s="228">
        <v>39</v>
      </c>
      <c r="J63" s="228" t="s">
        <v>41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31" t="s">
        <v>31</v>
      </c>
      <c r="C64" s="52">
        <f t="shared" si="9"/>
        <v>6566</v>
      </c>
      <c r="D64" s="9">
        <f t="shared" si="10"/>
        <v>6064</v>
      </c>
      <c r="E64" s="72">
        <f t="shared" si="11"/>
        <v>103.56466876971608</v>
      </c>
      <c r="F64" s="66">
        <f t="shared" si="8"/>
        <v>108.27836411609499</v>
      </c>
      <c r="G64" s="90"/>
      <c r="H64" s="171">
        <v>2201</v>
      </c>
      <c r="I64" s="228">
        <v>18</v>
      </c>
      <c r="J64" s="228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163767</v>
      </c>
      <c r="D65" s="82">
        <f>SUM(L60)</f>
        <v>148410</v>
      </c>
      <c r="E65" s="85">
        <f t="shared" si="11"/>
        <v>110.14951875542283</v>
      </c>
      <c r="F65" s="85">
        <f t="shared" si="8"/>
        <v>110.34768546593897</v>
      </c>
      <c r="G65" s="86"/>
      <c r="H65" s="128">
        <v>1142</v>
      </c>
      <c r="I65" s="229">
        <v>29</v>
      </c>
      <c r="J65" s="228" t="s">
        <v>118</v>
      </c>
      <c r="K65" s="1"/>
      <c r="L65" s="270" t="s">
        <v>128</v>
      </c>
      <c r="M65" s="203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994</v>
      </c>
      <c r="I66" s="229">
        <v>35</v>
      </c>
      <c r="J66" s="228" t="s">
        <v>38</v>
      </c>
      <c r="K66" s="165">
        <f>SUM(I50)</f>
        <v>40</v>
      </c>
      <c r="L66" s="228" t="s">
        <v>2</v>
      </c>
      <c r="M66" s="435">
        <v>19805</v>
      </c>
      <c r="N66" s="128">
        <f>SUM(H50)</f>
        <v>23552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956</v>
      </c>
      <c r="I67" s="229">
        <v>14</v>
      </c>
      <c r="J67" s="228" t="s">
        <v>21</v>
      </c>
      <c r="K67" s="165">
        <f t="shared" ref="K67:K75" si="12">SUM(I51)</f>
        <v>36</v>
      </c>
      <c r="L67" s="228" t="s">
        <v>5</v>
      </c>
      <c r="M67" s="433">
        <v>17291</v>
      </c>
      <c r="N67" s="128">
        <f t="shared" ref="N67:N75" si="13">SUM(H51)</f>
        <v>21248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753</v>
      </c>
      <c r="I68" s="228">
        <v>1</v>
      </c>
      <c r="J68" s="228" t="s">
        <v>4</v>
      </c>
      <c r="K68" s="165">
        <f t="shared" si="12"/>
        <v>16</v>
      </c>
      <c r="L68" s="228" t="s">
        <v>3</v>
      </c>
      <c r="M68" s="433">
        <v>14883</v>
      </c>
      <c r="N68" s="128">
        <f t="shared" si="13"/>
        <v>20043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489</v>
      </c>
      <c r="I69" s="228">
        <v>21</v>
      </c>
      <c r="J69" s="228" t="s">
        <v>27</v>
      </c>
      <c r="K69" s="165">
        <f t="shared" si="12"/>
        <v>26</v>
      </c>
      <c r="L69" s="228" t="s">
        <v>32</v>
      </c>
      <c r="M69" s="433">
        <v>24281</v>
      </c>
      <c r="N69" s="128">
        <f t="shared" si="13"/>
        <v>19541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250</v>
      </c>
      <c r="I70" s="228">
        <v>28</v>
      </c>
      <c r="J70" s="228" t="s">
        <v>34</v>
      </c>
      <c r="K70" s="165">
        <f t="shared" si="12"/>
        <v>24</v>
      </c>
      <c r="L70" s="228" t="s">
        <v>30</v>
      </c>
      <c r="M70" s="433">
        <v>12338</v>
      </c>
      <c r="N70" s="128">
        <f t="shared" si="13"/>
        <v>14213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221</v>
      </c>
      <c r="I71" s="228">
        <v>13</v>
      </c>
      <c r="J71" s="228" t="s">
        <v>7</v>
      </c>
      <c r="K71" s="165">
        <f t="shared" si="12"/>
        <v>38</v>
      </c>
      <c r="L71" s="228" t="s">
        <v>40</v>
      </c>
      <c r="M71" s="433">
        <v>11058</v>
      </c>
      <c r="N71" s="128">
        <f t="shared" si="13"/>
        <v>12635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408">
        <v>180</v>
      </c>
      <c r="I72" s="228">
        <v>22</v>
      </c>
      <c r="J72" s="228" t="s">
        <v>28</v>
      </c>
      <c r="K72" s="165">
        <f t="shared" si="12"/>
        <v>17</v>
      </c>
      <c r="L72" s="228" t="s">
        <v>23</v>
      </c>
      <c r="M72" s="433">
        <v>12353</v>
      </c>
      <c r="N72" s="128">
        <f t="shared" si="13"/>
        <v>12086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118</v>
      </c>
      <c r="I73" s="228">
        <v>4</v>
      </c>
      <c r="J73" s="228" t="s">
        <v>13</v>
      </c>
      <c r="K73" s="165">
        <f t="shared" si="12"/>
        <v>37</v>
      </c>
      <c r="L73" s="228" t="s">
        <v>39</v>
      </c>
      <c r="M73" s="433">
        <v>5695</v>
      </c>
      <c r="N73" s="128">
        <f t="shared" si="13"/>
        <v>7178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99</v>
      </c>
      <c r="I74" s="228">
        <v>27</v>
      </c>
      <c r="J74" s="228" t="s">
        <v>33</v>
      </c>
      <c r="K74" s="165">
        <f t="shared" si="12"/>
        <v>33</v>
      </c>
      <c r="L74" s="231" t="s">
        <v>0</v>
      </c>
      <c r="M74" s="434">
        <v>5345</v>
      </c>
      <c r="N74" s="128">
        <f t="shared" si="13"/>
        <v>7155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28</v>
      </c>
      <c r="I75" s="228">
        <v>9</v>
      </c>
      <c r="J75" s="475" t="s">
        <v>216</v>
      </c>
      <c r="K75" s="165">
        <f t="shared" si="12"/>
        <v>25</v>
      </c>
      <c r="L75" s="231" t="s">
        <v>31</v>
      </c>
      <c r="M75" s="434">
        <v>6340</v>
      </c>
      <c r="N75" s="238">
        <f t="shared" si="13"/>
        <v>6566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11</v>
      </c>
      <c r="I76" s="228">
        <v>23</v>
      </c>
      <c r="J76" s="228" t="s">
        <v>29</v>
      </c>
      <c r="K76" s="5"/>
      <c r="L76" s="469" t="s">
        <v>133</v>
      </c>
      <c r="M76" s="487">
        <v>148677</v>
      </c>
      <c r="N76" s="246">
        <f>SUM(H90)</f>
        <v>163767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0</v>
      </c>
      <c r="I77" s="228">
        <v>2</v>
      </c>
      <c r="J77" s="228" t="s">
        <v>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466">
        <v>0</v>
      </c>
      <c r="I78" s="228">
        <v>3</v>
      </c>
      <c r="J78" s="228" t="s">
        <v>12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8">
        <v>5</v>
      </c>
      <c r="J79" s="228" t="s">
        <v>14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535">
        <v>0</v>
      </c>
      <c r="I80" s="228">
        <v>6</v>
      </c>
      <c r="J80" s="228" t="s">
        <v>15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8">
        <v>7</v>
      </c>
      <c r="J81" s="228" t="s">
        <v>16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8">
        <v>8</v>
      </c>
      <c r="J82" s="228" t="s">
        <v>17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8">
        <v>10</v>
      </c>
      <c r="J83" s="228" t="s">
        <v>18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8">
        <v>11</v>
      </c>
      <c r="J84" s="228" t="s">
        <v>19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408">
        <v>0</v>
      </c>
      <c r="I85" s="229">
        <v>12</v>
      </c>
      <c r="J85" s="229" t="s">
        <v>20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8">
        <v>19</v>
      </c>
      <c r="J86" s="228" t="s">
        <v>25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8">
        <v>20</v>
      </c>
      <c r="J87" s="228" t="s">
        <v>26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8">
        <v>31</v>
      </c>
      <c r="J88" s="228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8">
        <v>32</v>
      </c>
      <c r="J89" s="228" t="s">
        <v>37</v>
      </c>
      <c r="K89" s="54"/>
      <c r="L89" s="31"/>
    </row>
    <row r="90" spans="8:30" ht="13.5" customHeight="1">
      <c r="H90" s="166">
        <f>SUM(H50:H89)</f>
        <v>163767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I65" sqref="I65"/>
    </sheetView>
  </sheetViews>
  <sheetFormatPr defaultRowHeight="13.5"/>
  <cols>
    <col min="1" max="1" width="5.625" style="315" customWidth="1"/>
    <col min="2" max="2" width="19.5" style="315" customWidth="1"/>
    <col min="3" max="4" width="13.25" style="315" customWidth="1"/>
    <col min="5" max="5" width="11.875" style="315" customWidth="1"/>
    <col min="6" max="6" width="15.125" style="315" customWidth="1"/>
    <col min="7" max="7" width="15" style="315" customWidth="1"/>
    <col min="8" max="8" width="15.5" style="315" customWidth="1"/>
    <col min="9" max="9" width="18.375" style="315" customWidth="1"/>
    <col min="10" max="10" width="17.125" style="315" customWidth="1"/>
    <col min="11" max="11" width="18.5" style="315" customWidth="1"/>
    <col min="12" max="12" width="16.875" style="315" customWidth="1"/>
    <col min="13" max="13" width="15.125" style="315" customWidth="1"/>
    <col min="14" max="16384" width="9" style="315"/>
  </cols>
  <sheetData>
    <row r="1" spans="1:12" ht="22.5" customHeight="1">
      <c r="A1" s="558" t="s">
        <v>233</v>
      </c>
      <c r="B1" s="559"/>
      <c r="C1" s="559"/>
      <c r="D1" s="559"/>
      <c r="E1" s="559"/>
      <c r="F1" s="559"/>
      <c r="G1" s="559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12" t="s">
        <v>221</v>
      </c>
      <c r="J2" s="412" t="s">
        <v>221</v>
      </c>
      <c r="K2" s="416" t="s">
        <v>208</v>
      </c>
      <c r="L2" s="416" t="s">
        <v>208</v>
      </c>
    </row>
    <row r="3" spans="1:12">
      <c r="I3" s="40" t="s">
        <v>85</v>
      </c>
      <c r="J3" s="413">
        <v>169707</v>
      </c>
      <c r="K3" s="40" t="s">
        <v>85</v>
      </c>
      <c r="L3" s="417">
        <v>181179</v>
      </c>
    </row>
    <row r="4" spans="1:12">
      <c r="I4" s="5" t="s">
        <v>106</v>
      </c>
      <c r="J4" s="413">
        <v>98011</v>
      </c>
      <c r="K4" s="5" t="s">
        <v>106</v>
      </c>
      <c r="L4" s="417">
        <v>91900</v>
      </c>
    </row>
    <row r="5" spans="1:12">
      <c r="I5" s="18" t="s">
        <v>88</v>
      </c>
      <c r="J5" s="413">
        <v>86408</v>
      </c>
      <c r="K5" s="18" t="s">
        <v>88</v>
      </c>
      <c r="L5" s="417">
        <v>82931</v>
      </c>
    </row>
    <row r="6" spans="1:12">
      <c r="I6" s="18" t="s">
        <v>117</v>
      </c>
      <c r="J6" s="413">
        <v>70176</v>
      </c>
      <c r="K6" s="18" t="s">
        <v>117</v>
      </c>
      <c r="L6" s="417">
        <v>66595</v>
      </c>
    </row>
    <row r="7" spans="1:12">
      <c r="I7" s="18" t="s">
        <v>114</v>
      </c>
      <c r="J7" s="413">
        <v>67663</v>
      </c>
      <c r="K7" s="18" t="s">
        <v>114</v>
      </c>
      <c r="L7" s="417">
        <v>67497</v>
      </c>
    </row>
    <row r="8" spans="1:12">
      <c r="I8" s="18" t="s">
        <v>108</v>
      </c>
      <c r="J8" s="413">
        <v>63302</v>
      </c>
      <c r="K8" s="18" t="s">
        <v>108</v>
      </c>
      <c r="L8" s="417">
        <v>58540</v>
      </c>
    </row>
    <row r="9" spans="1:12">
      <c r="I9" s="18" t="s">
        <v>87</v>
      </c>
      <c r="J9" s="413">
        <v>58601</v>
      </c>
      <c r="K9" s="18" t="s">
        <v>87</v>
      </c>
      <c r="L9" s="417">
        <v>57510</v>
      </c>
    </row>
    <row r="10" spans="1:12">
      <c r="I10" s="18" t="s">
        <v>110</v>
      </c>
      <c r="J10" s="413">
        <v>49165</v>
      </c>
      <c r="K10" s="18" t="s">
        <v>110</v>
      </c>
      <c r="L10" s="417">
        <v>75162</v>
      </c>
    </row>
    <row r="11" spans="1:12">
      <c r="I11" s="18" t="s">
        <v>158</v>
      </c>
      <c r="J11" s="413">
        <v>48096</v>
      </c>
      <c r="K11" s="18" t="s">
        <v>158</v>
      </c>
      <c r="L11" s="417">
        <v>54770</v>
      </c>
    </row>
    <row r="12" spans="1:12" ht="14.25" thickBot="1">
      <c r="I12" s="18" t="s">
        <v>192</v>
      </c>
      <c r="J12" s="414">
        <v>44307</v>
      </c>
      <c r="K12" s="18" t="s">
        <v>192</v>
      </c>
      <c r="L12" s="418">
        <v>53877</v>
      </c>
    </row>
    <row r="13" spans="1:12" ht="15.75" thickTop="1" thickBot="1">
      <c r="A13" s="65"/>
      <c r="B13" s="214"/>
      <c r="C13" s="317"/>
      <c r="D13" s="318"/>
      <c r="E13" s="65"/>
      <c r="F13" s="39"/>
      <c r="G13" s="39"/>
      <c r="I13" s="120" t="s">
        <v>8</v>
      </c>
      <c r="J13" s="451">
        <v>1052049</v>
      </c>
      <c r="K13" s="35" t="s">
        <v>9</v>
      </c>
      <c r="L13" s="178">
        <v>1114205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72" t="s">
        <v>225</v>
      </c>
      <c r="K23" s="507" t="s">
        <v>225</v>
      </c>
      <c r="L23" s="22" t="s">
        <v>71</v>
      </c>
      <c r="M23" s="8"/>
    </row>
    <row r="24" spans="9:14">
      <c r="I24" s="413">
        <f t="shared" ref="I24:I33" si="0">SUM(J3)</f>
        <v>169707</v>
      </c>
      <c r="J24" s="40" t="s">
        <v>85</v>
      </c>
      <c r="K24" s="413">
        <f>SUM(I24)</f>
        <v>169707</v>
      </c>
      <c r="L24" s="174">
        <v>165764</v>
      </c>
      <c r="M24" s="141"/>
      <c r="N24" s="1"/>
    </row>
    <row r="25" spans="9:14">
      <c r="I25" s="413">
        <f t="shared" si="0"/>
        <v>98011</v>
      </c>
      <c r="J25" s="5" t="s">
        <v>106</v>
      </c>
      <c r="K25" s="413">
        <f t="shared" ref="K25:K33" si="1">SUM(I25)</f>
        <v>98011</v>
      </c>
      <c r="L25" s="174">
        <v>99006</v>
      </c>
      <c r="M25" s="181"/>
      <c r="N25" s="1"/>
    </row>
    <row r="26" spans="9:14">
      <c r="I26" s="413">
        <f t="shared" si="0"/>
        <v>86408</v>
      </c>
      <c r="J26" s="18" t="s">
        <v>88</v>
      </c>
      <c r="K26" s="413">
        <f t="shared" si="1"/>
        <v>86408</v>
      </c>
      <c r="L26" s="174">
        <v>86902</v>
      </c>
      <c r="M26" s="141"/>
      <c r="N26" s="1"/>
    </row>
    <row r="27" spans="9:14">
      <c r="I27" s="413">
        <f t="shared" si="0"/>
        <v>70176</v>
      </c>
      <c r="J27" s="18" t="s">
        <v>117</v>
      </c>
      <c r="K27" s="413">
        <f t="shared" si="1"/>
        <v>70176</v>
      </c>
      <c r="L27" s="174">
        <v>71785</v>
      </c>
      <c r="M27" s="141"/>
      <c r="N27" s="1"/>
    </row>
    <row r="28" spans="9:14">
      <c r="I28" s="413">
        <f t="shared" si="0"/>
        <v>67663</v>
      </c>
      <c r="J28" s="18" t="s">
        <v>114</v>
      </c>
      <c r="K28" s="413">
        <f t="shared" si="1"/>
        <v>67663</v>
      </c>
      <c r="L28" s="174">
        <v>69547</v>
      </c>
      <c r="M28" s="141"/>
      <c r="N28" s="2"/>
    </row>
    <row r="29" spans="9:14">
      <c r="I29" s="413">
        <f t="shared" si="0"/>
        <v>63302</v>
      </c>
      <c r="J29" s="18" t="s">
        <v>108</v>
      </c>
      <c r="K29" s="413">
        <f t="shared" si="1"/>
        <v>63302</v>
      </c>
      <c r="L29" s="174">
        <v>68878</v>
      </c>
      <c r="M29" s="141"/>
      <c r="N29" s="1"/>
    </row>
    <row r="30" spans="9:14">
      <c r="I30" s="413">
        <f t="shared" si="0"/>
        <v>58601</v>
      </c>
      <c r="J30" s="18" t="s">
        <v>87</v>
      </c>
      <c r="K30" s="413">
        <f t="shared" si="1"/>
        <v>58601</v>
      </c>
      <c r="L30" s="174">
        <v>58729</v>
      </c>
      <c r="M30" s="141"/>
      <c r="N30" s="1"/>
    </row>
    <row r="31" spans="9:14">
      <c r="I31" s="413">
        <f t="shared" si="0"/>
        <v>49165</v>
      </c>
      <c r="J31" s="18" t="s">
        <v>110</v>
      </c>
      <c r="K31" s="413">
        <f t="shared" si="1"/>
        <v>49165</v>
      </c>
      <c r="L31" s="174">
        <v>46028</v>
      </c>
      <c r="M31" s="141"/>
      <c r="N31" s="1"/>
    </row>
    <row r="32" spans="9:14">
      <c r="I32" s="413">
        <f t="shared" si="0"/>
        <v>48096</v>
      </c>
      <c r="J32" s="18" t="s">
        <v>158</v>
      </c>
      <c r="K32" s="413">
        <f t="shared" si="1"/>
        <v>48096</v>
      </c>
      <c r="L32" s="174">
        <v>49710</v>
      </c>
      <c r="M32" s="141"/>
      <c r="N32" s="37"/>
    </row>
    <row r="33" spans="8:14">
      <c r="I33" s="413">
        <f t="shared" si="0"/>
        <v>44307</v>
      </c>
      <c r="J33" s="18" t="s">
        <v>192</v>
      </c>
      <c r="K33" s="413">
        <f t="shared" si="1"/>
        <v>44307</v>
      </c>
      <c r="L33" s="175">
        <v>35005</v>
      </c>
      <c r="M33" s="141"/>
      <c r="N33" s="37"/>
    </row>
    <row r="34" spans="8:14" ht="14.25" thickBot="1">
      <c r="H34" s="8"/>
      <c r="I34" s="173">
        <f>SUM(J13-(I24+I25+I26+I27+I28+I29+I30+I31+I32+I33))</f>
        <v>296613</v>
      </c>
      <c r="J34" s="108" t="s">
        <v>135</v>
      </c>
      <c r="K34" s="173">
        <f>SUM(I34)</f>
        <v>296613</v>
      </c>
      <c r="L34" s="173" t="s">
        <v>86</v>
      </c>
    </row>
    <row r="35" spans="8:14" ht="15.75" thickTop="1" thickBot="1">
      <c r="H35" s="8"/>
      <c r="I35" s="477">
        <f>SUM(I24:I34)</f>
        <v>1052049</v>
      </c>
      <c r="J35" s="194" t="s">
        <v>9</v>
      </c>
      <c r="K35" s="176">
        <f>SUM(J13)</f>
        <v>1052049</v>
      </c>
      <c r="L35" s="196">
        <v>1044167</v>
      </c>
    </row>
    <row r="36" spans="8:14" ht="14.25" thickTop="1"/>
    <row r="37" spans="8:14">
      <c r="I37" s="472" t="s">
        <v>212</v>
      </c>
      <c r="J37" s="65"/>
      <c r="K37" s="507" t="s">
        <v>212</v>
      </c>
    </row>
    <row r="38" spans="8:14">
      <c r="I38" s="417">
        <f>SUM(L3)</f>
        <v>181179</v>
      </c>
      <c r="J38" s="40" t="s">
        <v>85</v>
      </c>
      <c r="K38" s="417">
        <f>SUM(I38)</f>
        <v>181179</v>
      </c>
    </row>
    <row r="39" spans="8:14">
      <c r="I39" s="417">
        <f t="shared" ref="I39:I47" si="2">SUM(L4)</f>
        <v>91900</v>
      </c>
      <c r="J39" s="5" t="s">
        <v>106</v>
      </c>
      <c r="K39" s="417">
        <f t="shared" ref="K39:K47" si="3">SUM(I39)</f>
        <v>91900</v>
      </c>
    </row>
    <row r="40" spans="8:14">
      <c r="I40" s="417">
        <f t="shared" si="2"/>
        <v>82931</v>
      </c>
      <c r="J40" s="18" t="s">
        <v>88</v>
      </c>
      <c r="K40" s="417">
        <f t="shared" si="3"/>
        <v>82931</v>
      </c>
    </row>
    <row r="41" spans="8:14">
      <c r="I41" s="417">
        <f t="shared" si="2"/>
        <v>66595</v>
      </c>
      <c r="J41" s="18" t="s">
        <v>117</v>
      </c>
      <c r="K41" s="417">
        <f t="shared" si="3"/>
        <v>66595</v>
      </c>
    </row>
    <row r="42" spans="8:14">
      <c r="I42" s="417">
        <f t="shared" si="2"/>
        <v>67497</v>
      </c>
      <c r="J42" s="18" t="s">
        <v>114</v>
      </c>
      <c r="K42" s="417">
        <f t="shared" si="3"/>
        <v>67497</v>
      </c>
    </row>
    <row r="43" spans="8:14">
      <c r="I43" s="417">
        <f>SUM(L8)</f>
        <v>58540</v>
      </c>
      <c r="J43" s="18" t="s">
        <v>108</v>
      </c>
      <c r="K43" s="417">
        <f t="shared" si="3"/>
        <v>58540</v>
      </c>
    </row>
    <row r="44" spans="8:14">
      <c r="I44" s="417">
        <f t="shared" si="2"/>
        <v>57510</v>
      </c>
      <c r="J44" s="18" t="s">
        <v>87</v>
      </c>
      <c r="K44" s="417">
        <f t="shared" si="3"/>
        <v>57510</v>
      </c>
    </row>
    <row r="45" spans="8:14">
      <c r="I45" s="417">
        <f>SUM(L10)</f>
        <v>75162</v>
      </c>
      <c r="J45" s="18" t="s">
        <v>110</v>
      </c>
      <c r="K45" s="417">
        <f t="shared" si="3"/>
        <v>75162</v>
      </c>
    </row>
    <row r="46" spans="8:14">
      <c r="I46" s="417">
        <f t="shared" si="2"/>
        <v>54770</v>
      </c>
      <c r="J46" s="18" t="s">
        <v>158</v>
      </c>
      <c r="K46" s="417">
        <f t="shared" si="3"/>
        <v>54770</v>
      </c>
      <c r="M46" s="8"/>
    </row>
    <row r="47" spans="8:14" ht="14.25" thickBot="1">
      <c r="I47" s="417">
        <f t="shared" si="2"/>
        <v>53877</v>
      </c>
      <c r="J47" s="18" t="s">
        <v>192</v>
      </c>
      <c r="K47" s="417">
        <f t="shared" si="3"/>
        <v>53877</v>
      </c>
      <c r="M47" s="8"/>
    </row>
    <row r="48" spans="8:14" ht="15" thickTop="1" thickBot="1">
      <c r="I48" s="157">
        <f>SUM(L13-(I38+I39+I40+I41+I42+I43+I44+I45+I46+I47))</f>
        <v>324244</v>
      </c>
      <c r="J48" s="103" t="s">
        <v>135</v>
      </c>
      <c r="K48" s="158">
        <f>SUM(I48)</f>
        <v>324244</v>
      </c>
    </row>
    <row r="49" spans="1:12" ht="15" thickTop="1" thickBot="1">
      <c r="I49" s="273">
        <f>SUM(I38:I48)</f>
        <v>1114205</v>
      </c>
      <c r="J49" s="476" t="s">
        <v>204</v>
      </c>
      <c r="K49" s="177">
        <f>SUM(L13)</f>
        <v>1114205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221</v>
      </c>
      <c r="D51" s="12" t="s">
        <v>208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169707</v>
      </c>
      <c r="D52" s="6">
        <f t="shared" ref="D52:D61" si="5">SUM(I38)</f>
        <v>181179</v>
      </c>
      <c r="E52" s="41">
        <f t="shared" ref="E52:E61" si="6">SUM(K24/L24*100)</f>
        <v>102.37868294684009</v>
      </c>
      <c r="F52" s="41">
        <f t="shared" ref="F52:F62" si="7">SUM(C52/D52*100)</f>
        <v>93.668140347391244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98011</v>
      </c>
      <c r="D53" s="6">
        <f t="shared" si="5"/>
        <v>91900</v>
      </c>
      <c r="E53" s="41">
        <f t="shared" si="6"/>
        <v>98.995010403409907</v>
      </c>
      <c r="F53" s="41">
        <f t="shared" si="7"/>
        <v>106.64961915125136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86408</v>
      </c>
      <c r="D54" s="6">
        <f t="shared" si="5"/>
        <v>82931</v>
      </c>
      <c r="E54" s="41">
        <f t="shared" si="6"/>
        <v>99.431543577823305</v>
      </c>
      <c r="F54" s="41">
        <f t="shared" si="7"/>
        <v>104.19264207594266</v>
      </c>
      <c r="G54" s="40"/>
      <c r="I54" s="8"/>
    </row>
    <row r="55" spans="1:12" s="58" customFormat="1">
      <c r="A55" s="254">
        <v>4</v>
      </c>
      <c r="B55" s="18" t="s">
        <v>117</v>
      </c>
      <c r="C55" s="466">
        <f t="shared" si="4"/>
        <v>70176</v>
      </c>
      <c r="D55" s="466">
        <f t="shared" si="5"/>
        <v>66595</v>
      </c>
      <c r="E55" s="234">
        <f t="shared" si="6"/>
        <v>97.758584662533949</v>
      </c>
      <c r="F55" s="234">
        <f t="shared" si="7"/>
        <v>105.37728057661985</v>
      </c>
      <c r="G55" s="415"/>
    </row>
    <row r="56" spans="1:12">
      <c r="A56" s="28">
        <v>5</v>
      </c>
      <c r="B56" s="18" t="s">
        <v>114</v>
      </c>
      <c r="C56" s="6">
        <f t="shared" si="4"/>
        <v>67663</v>
      </c>
      <c r="D56" s="6">
        <f t="shared" si="5"/>
        <v>67497</v>
      </c>
      <c r="E56" s="41">
        <f t="shared" si="6"/>
        <v>97.291040591254841</v>
      </c>
      <c r="F56" s="41">
        <f t="shared" si="7"/>
        <v>100.24593685645289</v>
      </c>
      <c r="G56" s="40"/>
    </row>
    <row r="57" spans="1:12">
      <c r="A57" s="28">
        <v>6</v>
      </c>
      <c r="B57" s="18" t="s">
        <v>108</v>
      </c>
      <c r="C57" s="6">
        <f t="shared" si="4"/>
        <v>63302</v>
      </c>
      <c r="D57" s="6">
        <f t="shared" si="5"/>
        <v>58540</v>
      </c>
      <c r="E57" s="41">
        <f t="shared" si="6"/>
        <v>91.904526844565765</v>
      </c>
      <c r="F57" s="41">
        <f t="shared" si="7"/>
        <v>108.13460881448582</v>
      </c>
      <c r="G57" s="40"/>
    </row>
    <row r="58" spans="1:12" s="58" customFormat="1">
      <c r="A58" s="254">
        <v>7</v>
      </c>
      <c r="B58" s="18" t="s">
        <v>87</v>
      </c>
      <c r="C58" s="466">
        <f t="shared" si="4"/>
        <v>58601</v>
      </c>
      <c r="D58" s="466">
        <f t="shared" si="5"/>
        <v>57510</v>
      </c>
      <c r="E58" s="234">
        <f t="shared" si="6"/>
        <v>99.78204975395461</v>
      </c>
      <c r="F58" s="234">
        <f t="shared" si="7"/>
        <v>101.89706138062947</v>
      </c>
      <c r="G58" s="415"/>
    </row>
    <row r="59" spans="1:12">
      <c r="A59" s="28">
        <v>8</v>
      </c>
      <c r="B59" s="18" t="s">
        <v>110</v>
      </c>
      <c r="C59" s="6">
        <f t="shared" si="4"/>
        <v>49165</v>
      </c>
      <c r="D59" s="6">
        <f t="shared" si="5"/>
        <v>75162</v>
      </c>
      <c r="E59" s="41">
        <f t="shared" si="6"/>
        <v>106.8154167028765</v>
      </c>
      <c r="F59" s="41">
        <f t="shared" si="7"/>
        <v>65.412043319762645</v>
      </c>
      <c r="G59" s="40"/>
    </row>
    <row r="60" spans="1:12">
      <c r="A60" s="28">
        <v>9</v>
      </c>
      <c r="B60" s="18" t="s">
        <v>158</v>
      </c>
      <c r="C60" s="6">
        <f t="shared" si="4"/>
        <v>48096</v>
      </c>
      <c r="D60" s="6">
        <f t="shared" si="5"/>
        <v>54770</v>
      </c>
      <c r="E60" s="41">
        <f t="shared" si="6"/>
        <v>96.753168376584185</v>
      </c>
      <c r="F60" s="41">
        <f t="shared" si="7"/>
        <v>87.814496987401853</v>
      </c>
      <c r="G60" s="40"/>
    </row>
    <row r="61" spans="1:12" ht="14.25" thickBot="1">
      <c r="A61" s="108">
        <v>10</v>
      </c>
      <c r="B61" s="18" t="s">
        <v>192</v>
      </c>
      <c r="C61" s="111">
        <f t="shared" si="4"/>
        <v>44307</v>
      </c>
      <c r="D61" s="111">
        <f t="shared" si="5"/>
        <v>53877</v>
      </c>
      <c r="E61" s="102">
        <f t="shared" si="6"/>
        <v>126.57334666476218</v>
      </c>
      <c r="F61" s="102">
        <f t="shared" si="7"/>
        <v>82.237318336210251</v>
      </c>
      <c r="G61" s="103"/>
    </row>
    <row r="62" spans="1:12" ht="14.25" thickTop="1">
      <c r="A62" s="192"/>
      <c r="B62" s="163" t="s">
        <v>83</v>
      </c>
      <c r="C62" s="193">
        <f>SUM(J13)</f>
        <v>1052049</v>
      </c>
      <c r="D62" s="193">
        <f>SUM(L13)</f>
        <v>1114205</v>
      </c>
      <c r="E62" s="195">
        <f>SUM(C62/L35)*100</f>
        <v>100.75486009421863</v>
      </c>
      <c r="F62" s="195">
        <f t="shared" si="7"/>
        <v>94.421493351762024</v>
      </c>
      <c r="G62" s="202">
        <v>70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ヘッダーあり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ヘッダーあり'!Print_Area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2017-05-08T01:44:26Z</cp:lastPrinted>
  <dcterms:created xsi:type="dcterms:W3CDTF">2004-08-12T01:21:30Z</dcterms:created>
  <dcterms:modified xsi:type="dcterms:W3CDTF">2017-05-09T01:00:05Z</dcterms:modified>
</cp:coreProperties>
</file>