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ヘッダーあり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ヘッダーあり'!$A$1:$O$92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55" i="44" l="1"/>
  <c r="J43" i="7" l="1"/>
  <c r="N88" i="56" l="1"/>
  <c r="O88" i="56" s="1"/>
  <c r="N87" i="56"/>
  <c r="O87" i="56" s="1"/>
  <c r="N86" i="56"/>
  <c r="O86" i="56" s="1"/>
  <c r="N85" i="56"/>
  <c r="O85" i="56" s="1"/>
  <c r="N84" i="56"/>
  <c r="N58" i="56"/>
  <c r="N57" i="56"/>
  <c r="O57" i="56" s="1"/>
  <c r="N56" i="56"/>
  <c r="O56" i="56" s="1"/>
  <c r="N55" i="56"/>
  <c r="O55" i="56" s="1"/>
  <c r="N54" i="56"/>
  <c r="N29" i="56"/>
  <c r="O29" i="56" s="1"/>
  <c r="N28" i="56"/>
  <c r="O28" i="56" s="1"/>
  <c r="O27" i="56"/>
  <c r="N27" i="56"/>
  <c r="N26" i="56"/>
  <c r="O26" i="56" s="1"/>
  <c r="N25" i="56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7" i="54"/>
  <c r="O58" i="54"/>
  <c r="O59" i="54"/>
  <c r="N57" i="54"/>
  <c r="N58" i="54"/>
  <c r="N59" i="54"/>
  <c r="N60" i="54"/>
  <c r="N27" i="54"/>
  <c r="N28" i="54"/>
  <c r="N29" i="54"/>
  <c r="N30" i="54"/>
  <c r="N26" i="54"/>
  <c r="N17" i="46"/>
  <c r="N86" i="54"/>
  <c r="N56" i="54"/>
  <c r="N90" i="54" l="1"/>
  <c r="O90" i="54" s="1"/>
  <c r="N89" i="54"/>
  <c r="N88" i="54"/>
  <c r="N87" i="54"/>
  <c r="O87" i="54" s="1"/>
  <c r="O28" i="54"/>
  <c r="O27" i="54"/>
  <c r="O88" i="54" l="1"/>
  <c r="O89" i="54"/>
  <c r="O60" i="54"/>
  <c r="O29" i="54"/>
  <c r="O30" i="54"/>
  <c r="N88" i="51" l="1"/>
  <c r="N58" i="51"/>
  <c r="N29" i="51"/>
  <c r="N88" i="49"/>
  <c r="N58" i="49"/>
  <c r="N29" i="49"/>
  <c r="N88" i="48"/>
  <c r="N58" i="48"/>
  <c r="N29" i="48"/>
  <c r="N75" i="47"/>
  <c r="N47" i="47"/>
  <c r="N23" i="47"/>
  <c r="N70" i="46"/>
  <c r="N46" i="46"/>
  <c r="O46" i="46" s="1"/>
  <c r="N21" i="46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H44" i="15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N55" i="51"/>
  <c r="N28" i="51"/>
  <c r="O29" i="51" s="1"/>
  <c r="N27" i="51"/>
  <c r="N26" i="51"/>
  <c r="N87" i="49"/>
  <c r="N86" i="49"/>
  <c r="O86" i="49" s="1"/>
  <c r="N85" i="49"/>
  <c r="O85" i="49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O73" i="47" s="1"/>
  <c r="N72" i="47"/>
  <c r="O72" i="47" s="1"/>
  <c r="N46" i="47"/>
  <c r="N45" i="47"/>
  <c r="N44" i="47"/>
  <c r="N22" i="47"/>
  <c r="O23" i="47" s="1"/>
  <c r="N21" i="47"/>
  <c r="N20" i="47"/>
  <c r="O20" i="47"/>
  <c r="N69" i="46"/>
  <c r="N68" i="46"/>
  <c r="N67" i="46"/>
  <c r="O67" i="46" s="1"/>
  <c r="N45" i="46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6" i="48" l="1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L11" i="41"/>
  <c r="L12" i="41"/>
  <c r="O12" i="41" s="1"/>
  <c r="L13" i="41"/>
  <c r="L14" i="41"/>
  <c r="L15" i="41"/>
  <c r="L16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D55" i="13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D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L17" i="41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<sst xmlns="http://schemas.openxmlformats.org/spreadsheetml/2006/main" count="1262" uniqueCount="235">
  <si>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</si>
  <si>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</si>
  <si>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</si>
  <si>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</si>
  <si>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</si>
  <si>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</si>
  <si>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</si>
  <si>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</si>
  <si>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</si>
  <si>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</si>
  <si>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</si>
  <si>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</si>
  <si>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</si>
  <si>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</si>
  <si>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</si>
  <si>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</si>
  <si>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</si>
  <si>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</si>
  <si>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</si>
  <si>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</si>
  <si>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</si>
  <si>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</si>
  <si>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</si>
  <si>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</si>
  <si>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</si>
  <si>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</si>
  <si>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</si>
  <si>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</si>
  <si>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</si>
  <si>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</si>
  <si>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</si>
  <si>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</si>
  <si>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</si>
  <si>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</si>
  <si>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</si>
  <si>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</si>
  <si>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</si>
  <si>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</si>
  <si>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</si>
  <si>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</si>
  <si>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</si>
  <si>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</si>
  <si>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</si>
  <si>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</si>
  <si>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</si>
  <si>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</si>
  <si>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</si>
  <si>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</si>
  <si>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</si>
  <si>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</si>
  <si>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</si>
  <si>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</si>
  <si>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</si>
  <si>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</si>
  <si>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</si>
  <si>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</si>
  <si>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</si>
  <si>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</si>
  <si>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</si>
  <si>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</si>
  <si>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</si>
  <si>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</si>
  <si>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</si>
  <si>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</si>
  <si>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</si>
  <si>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</si>
  <si>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</si>
  <si>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</si>
  <si>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</si>
  <si>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</si>
  <si>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</si>
  <si>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</si>
  <si>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</si>
  <si>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</si>
  <si>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</si>
  <si>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</si>
  <si>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</si>
  <si>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</si>
  <si>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</si>
  <si>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</si>
  <si>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</si>
  <si>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</si>
  <si>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</si>
  <si>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</si>
  <si>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</si>
  <si>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</si>
  <si>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</si>
  <si>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</si>
  <si>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</si>
  <si>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</si>
  <si>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</si>
  <si>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</si>
  <si>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</si>
  <si>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</si>
  <si>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</si>
  <si>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</si>
  <si>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</si>
  <si>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</si>
  <si>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</si>
  <si>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</si>
  <si>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</si>
  <si>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</si>
  <si>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</si>
  <si>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</si>
  <si>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</si>
  <si>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</si>
  <si>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</si>
  <si>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</si>
  <si>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</si>
  <si>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</si>
  <si>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</si>
  <si>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</si>
  <si>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</si>
  <si>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</si>
  <si>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</si>
  <si>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</si>
  <si>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</si>
  <si>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</si>
  <si>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</si>
  <si>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</si>
  <si>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</si>
  <si>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平成19年</t>
    <rPh sb="0" eb="2">
      <t>ヘイセイ</t>
    </rPh>
    <rPh sb="4" eb="5">
      <t>ネン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</si>
  <si>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</si>
  <si>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</si>
  <si>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</si>
  <si>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</si>
  <si>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</si>
  <si>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</si>
  <si>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</si>
  <si>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</si>
  <si>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</si>
  <si>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</si>
  <si>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</si>
  <si>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</si>
  <si>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</si>
  <si>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</si>
  <si>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</si>
  <si>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</si>
  <si>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</si>
  <si>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</si>
  <si>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</si>
  <si>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</si>
  <si>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</si>
  <si>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</si>
  <si>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</si>
  <si>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</si>
  <si>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</si>
  <si>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</si>
  <si>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</si>
  <si>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</si>
  <si>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</si>
  <si>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</si>
  <si>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</si>
  <si>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</si>
  <si>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</si>
  <si>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</si>
  <si>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</si>
  <si>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</si>
  <si>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</si>
  <si>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</si>
  <si>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非鉄金属</t>
    <rPh sb="0" eb="2">
      <t>ヒテツ</t>
    </rPh>
    <rPh sb="2" eb="4">
      <t>キンゾク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</si>
  <si>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</si>
  <si>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</si>
  <si>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</si>
  <si>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</si>
  <si>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</si>
  <si>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</si>
  <si>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</si>
  <si>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</si>
  <si>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</si>
  <si>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</si>
  <si>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</si>
  <si>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</si>
  <si>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</si>
  <si>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</si>
  <si>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</si>
  <si>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</si>
  <si>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</si>
  <si>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</si>
  <si>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</si>
  <si>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</si>
  <si>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</si>
  <si>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</si>
  <si>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</si>
  <si>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</si>
  <si>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</si>
  <si>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</si>
  <si>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</si>
  <si>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</si>
  <si>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</si>
  <si>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</si>
  <si>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</si>
  <si>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</si>
  <si>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</si>
  <si>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</si>
  <si>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</si>
  <si>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米</t>
    <rPh sb="0" eb="1">
      <t>コメ</t>
    </rPh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</si>
  <si>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</si>
  <si>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</si>
  <si>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</si>
  <si>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平成26年12月</t>
    <rPh sb="0" eb="2">
      <t>ヘイセイ</t>
    </rPh>
    <rPh sb="4" eb="5">
      <t>ネン</t>
    </rPh>
    <rPh sb="7" eb="8">
      <t>ガツ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</si>
  <si>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</si>
  <si>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</si>
  <si>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</si>
  <si>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</si>
  <si>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</si>
  <si>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</si>
  <si>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平成27年12月</t>
    <rPh sb="0" eb="2">
      <t>ヘイセイ</t>
    </rPh>
    <rPh sb="4" eb="5">
      <t>ネン</t>
    </rPh>
    <rPh sb="7" eb="8">
      <t>ガツ</t>
    </rPh>
    <phoneticPr fontId="2"/>
  </si>
  <si>
    <t>平成28年</t>
    <rPh sb="0" eb="2">
      <t>ヘイセイ</t>
    </rPh>
    <rPh sb="4" eb="5">
      <t>ネン</t>
    </rPh>
    <phoneticPr fontId="2"/>
  </si>
  <si>
    <t>28年（値）</t>
    <rPh sb="2" eb="3">
      <t>ネン</t>
    </rPh>
    <rPh sb="4" eb="5">
      <t>アタイ</t>
    </rPh>
    <phoneticPr fontId="2"/>
  </si>
  <si>
    <t>28年（％）</t>
    <rPh sb="2" eb="3">
      <t>ネン</t>
    </rPh>
    <phoneticPr fontId="2"/>
  </si>
  <si>
    <t>平成28年</t>
    <rPh sb="0" eb="2">
      <t>ヘイセイ</t>
    </rPh>
    <rPh sb="4" eb="5">
      <t>ネン</t>
    </rPh>
    <phoneticPr fontId="14"/>
  </si>
  <si>
    <t>28年</t>
    <rPh sb="2" eb="3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</si>
  <si>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</si>
  <si>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</si>
  <si>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</si>
  <si>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</si>
  <si>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</si>
  <si>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</si>
  <si>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</si>
  <si>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平成28年12月</t>
    <rPh sb="0" eb="2">
      <t>ヘイセイ</t>
    </rPh>
    <rPh sb="4" eb="5">
      <t>ネン</t>
    </rPh>
    <rPh sb="7" eb="8">
      <t>ガツ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</si>
  <si>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</si>
  <si>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</si>
  <si>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</si>
  <si>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</si>
  <si>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</si>
  <si>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電機機械</t>
    <rPh sb="0" eb="2">
      <t>デンキ</t>
    </rPh>
    <rPh sb="2" eb="4">
      <t>キカイ</t>
    </rPh>
    <phoneticPr fontId="2"/>
  </si>
  <si>
    <t>（平成29年2月分倉庫統計）</t>
    <rPh sb="1" eb="3">
      <t>ヘイセイ</t>
    </rPh>
    <rPh sb="5" eb="6">
      <t>ネン</t>
    </rPh>
    <rPh sb="7" eb="8">
      <t>７ガツ</t>
    </rPh>
    <rPh sb="8" eb="9">
      <t>ブン</t>
    </rPh>
    <rPh sb="9" eb="11">
      <t>ソウコ</t>
    </rPh>
    <rPh sb="11" eb="13">
      <t>トウケイ</t>
    </rPh>
    <phoneticPr fontId="2"/>
  </si>
  <si>
    <t>平成29年2月</t>
    <rPh sb="0" eb="2">
      <t>ヘイセイ</t>
    </rPh>
    <rPh sb="4" eb="5">
      <t>ネン</t>
    </rPh>
    <rPh sb="6" eb="7">
      <t>ガツ</t>
    </rPh>
    <phoneticPr fontId="2"/>
  </si>
  <si>
    <t>平成29年2月所管面（1～3類）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</si>
  <si>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2，927　㎡</t>
    <phoneticPr fontId="2"/>
  </si>
  <si>
    <r>
      <t>63，619 m</t>
    </r>
    <r>
      <rPr>
        <sz val="8"/>
        <rFont val="ＭＳ Ｐゴシック"/>
        <family val="3"/>
        <charset val="128"/>
      </rPr>
      <t>3</t>
    </r>
    <phoneticPr fontId="2"/>
  </si>
  <si>
    <t>7，154 ㎡</t>
    <phoneticPr fontId="2"/>
  </si>
  <si>
    <t>　　　　　　　　　　　　　　　　平成29年2月末上位10品目入庫高(県合計）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</si>
  <si>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平成29年2月末上位１０品目保管残高（県合計）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</si>
</sst>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63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0" fillId="3" borderId="1" xfId="1" applyFont="1" applyFill="1" applyBorder="1"/>
    <xf numFmtId="38" fontId="1" fillId="3" borderId="1" xfId="1" applyFon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20" fillId="0" borderId="31" xfId="0" applyFont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0" fillId="0" borderId="34" xfId="0" applyNumberFormat="1" applyBorder="1"/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0" fontId="1" fillId="0" borderId="39" xfId="0" applyFont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40" fillId="19" borderId="31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5" fillId="23" borderId="1" xfId="0" applyFont="1" applyFill="1" applyBorder="1" applyAlignment="1">
      <alignment horizontal="center"/>
    </xf>
    <xf numFmtId="0" fontId="0" fillId="0" borderId="38" xfId="0" applyFont="1" applyFill="1" applyBorder="1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38" fontId="1" fillId="0" borderId="21" xfId="1" applyBorder="1"/>
    <xf numFmtId="0" fontId="0" fillId="0" borderId="46" xfId="0" applyFill="1" applyBorder="1"/>
    <xf numFmtId="0" fontId="5" fillId="0" borderId="1" xfId="0" applyFont="1" applyFill="1" applyBorder="1" applyAlignment="1">
      <alignment horizontal="center"/>
    </xf>
    <xf numFmtId="179" fontId="1" fillId="0" borderId="48" xfId="1" applyNumberFormat="1" applyBorder="1"/>
    <xf numFmtId="179" fontId="1" fillId="0" borderId="11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38" fontId="1" fillId="0" borderId="40" xfId="1" applyFill="1" applyBorder="1"/>
    <xf numFmtId="0" fontId="0" fillId="0" borderId="1" xfId="0" applyFont="1" applyFill="1" applyBorder="1"/>
    <xf numFmtId="38" fontId="1" fillId="0" borderId="47" xfId="1" applyFill="1" applyBorder="1"/>
    <xf numFmtId="38" fontId="1" fillId="0" borderId="43" xfId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179" fontId="0" fillId="0" borderId="42" xfId="1" applyNumberFormat="1" applyFont="1" applyBorder="1"/>
    <xf numFmtId="38" fontId="0" fillId="0" borderId="12" xfId="1" applyFont="1" applyBorder="1"/>
    <xf numFmtId="38" fontId="1" fillId="0" borderId="10" xfId="1" applyBorder="1"/>
    <xf numFmtId="38" fontId="1" fillId="0" borderId="11" xfId="1" applyFont="1" applyBorder="1"/>
    <xf numFmtId="38" fontId="1" fillId="0" borderId="38" xfId="1" applyFill="1" applyBorder="1"/>
    <xf numFmtId="38" fontId="0" fillId="0" borderId="9" xfId="1" applyFont="1" applyBorder="1"/>
    <xf numFmtId="38" fontId="1" fillId="0" borderId="39" xfId="1" applyBorder="1"/>
    <xf numFmtId="38" fontId="1" fillId="0" borderId="40" xfId="1" applyBorder="1"/>
    <xf numFmtId="38" fontId="0" fillId="0" borderId="39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00CC66"/>
      <color rgb="FFFF99FF"/>
      <color rgb="FFC00000"/>
      <color rgb="FFFFFFCC"/>
      <color rgb="FFCC0000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177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917389906782383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4860173577627776E-2"/>
                  <c:y val="0.158781946710168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6145933783349365E-2"/>
                  <c:y val="0.110929853181076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715204114432648E-3"/>
                  <c:y val="5.87275693311583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486338797814224"/>
                  <c:y val="6.960287386588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71745419479353E-2"/>
                  <c:y val="5.0027188689505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7431795230032028E-2"/>
                  <c:y val="6.525285481239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177</c:v>
                </c:pt>
                <c:pt idx="1">
                  <c:v>176</c:v>
                </c:pt>
                <c:pt idx="2">
                  <c:v>176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173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14128"/>
        <c:axId val="16505266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110.6</c:v>
                </c:pt>
                <c:pt idx="1">
                  <c:v>116.1</c:v>
                </c:pt>
                <c:pt idx="2">
                  <c:v>108.8</c:v>
                </c:pt>
                <c:pt idx="3">
                  <c:v>101.6</c:v>
                </c:pt>
                <c:pt idx="4">
                  <c:v>107.2</c:v>
                </c:pt>
                <c:pt idx="5">
                  <c:v>105</c:v>
                </c:pt>
                <c:pt idx="6">
                  <c:v>95.8</c:v>
                </c:pt>
                <c:pt idx="7">
                  <c:v>99.5</c:v>
                </c:pt>
                <c:pt idx="8">
                  <c:v>100.7</c:v>
                </c:pt>
                <c:pt idx="9">
                  <c:v>106.9</c:v>
                </c:pt>
                <c:pt idx="10">
                  <c:v>104.4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205.5</c:v>
                </c:pt>
                <c:pt idx="1">
                  <c:v>214.4</c:v>
                </c:pt>
                <c:pt idx="2">
                  <c:v>218.3</c:v>
                </c:pt>
                <c:pt idx="3">
                  <c:v>215.3</c:v>
                </c:pt>
                <c:pt idx="4">
                  <c:v>214.8</c:v>
                </c:pt>
                <c:pt idx="5">
                  <c:v>215</c:v>
                </c:pt>
                <c:pt idx="6">
                  <c:v>220.5</c:v>
                </c:pt>
                <c:pt idx="7">
                  <c:v>225.3</c:v>
                </c:pt>
                <c:pt idx="8">
                  <c:v>226.3</c:v>
                </c:pt>
                <c:pt idx="9">
                  <c:v>228.9</c:v>
                </c:pt>
                <c:pt idx="10">
                  <c:v>230.3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14128"/>
        <c:axId val="165052664"/>
      </c:lineChart>
      <c:catAx>
        <c:axId val="1650141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5052664"/>
        <c:crosses val="autoZero"/>
        <c:auto val="1"/>
        <c:lblAlgn val="ctr"/>
        <c:lblOffset val="100"/>
        <c:tickLblSkip val="1"/>
        <c:noMultiLvlLbl val="0"/>
      </c:catAx>
      <c:valAx>
        <c:axId val="16505266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014128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2.2191498445263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489063867017269E-3"/>
                  <c:y val="1.4897579143389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27825</c:v>
                </c:pt>
                <c:pt idx="1">
                  <c:v>17975</c:v>
                </c:pt>
                <c:pt idx="2">
                  <c:v>5316</c:v>
                </c:pt>
                <c:pt idx="3">
                  <c:v>4639</c:v>
                </c:pt>
                <c:pt idx="4">
                  <c:v>2771</c:v>
                </c:pt>
                <c:pt idx="5">
                  <c:v>1952</c:v>
                </c:pt>
                <c:pt idx="6">
                  <c:v>1592</c:v>
                </c:pt>
                <c:pt idx="7">
                  <c:v>1488</c:v>
                </c:pt>
                <c:pt idx="8">
                  <c:v>1403</c:v>
                </c:pt>
                <c:pt idx="9">
                  <c:v>1240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109685108259E-2"/>
                  <c:y val="-2.932594319564803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074861399505187E-2"/>
                  <c:y val="7.32465441567363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496434992869344E-3"/>
                  <c:y val="1.1172891098109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497812773403319E-3"/>
                  <c:y val="-1.11731843575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24477</c:v>
                </c:pt>
                <c:pt idx="1">
                  <c:v>17412</c:v>
                </c:pt>
                <c:pt idx="2">
                  <c:v>5205</c:v>
                </c:pt>
                <c:pt idx="3">
                  <c:v>4648</c:v>
                </c:pt>
                <c:pt idx="4">
                  <c:v>396</c:v>
                </c:pt>
                <c:pt idx="5">
                  <c:v>944</c:v>
                </c:pt>
                <c:pt idx="6">
                  <c:v>1409</c:v>
                </c:pt>
                <c:pt idx="7">
                  <c:v>1499</c:v>
                </c:pt>
                <c:pt idx="8">
                  <c:v>916</c:v>
                </c:pt>
                <c:pt idx="9">
                  <c:v>1324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81800"/>
        <c:axId val="166371352"/>
      </c:barChart>
      <c:catAx>
        <c:axId val="166281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371352"/>
        <c:crosses val="autoZero"/>
        <c:auto val="1"/>
        <c:lblAlgn val="ctr"/>
        <c:lblOffset val="100"/>
        <c:noMultiLvlLbl val="0"/>
      </c:catAx>
      <c:valAx>
        <c:axId val="166371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2818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29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29193899782135E-3"/>
                  <c:y val="-1.136363636363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716775599128538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68627450980389E-2"/>
                  <c:y val="1.519416607015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2287581699346402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42919389978213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61658</c:v>
                </c:pt>
                <c:pt idx="1">
                  <c:v>13968</c:v>
                </c:pt>
                <c:pt idx="2">
                  <c:v>12071</c:v>
                </c:pt>
                <c:pt idx="3">
                  <c:v>11254</c:v>
                </c:pt>
                <c:pt idx="4">
                  <c:v>10578</c:v>
                </c:pt>
                <c:pt idx="5">
                  <c:v>9118</c:v>
                </c:pt>
                <c:pt idx="6">
                  <c:v>7122</c:v>
                </c:pt>
                <c:pt idx="7">
                  <c:v>4272</c:v>
                </c:pt>
                <c:pt idx="8">
                  <c:v>3306</c:v>
                </c:pt>
                <c:pt idx="9">
                  <c:v>2115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91240800782255E-2"/>
                  <c:y val="1.5150918635170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38616986602164E-3"/>
                  <c:y val="1.1363636363636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953153024050178E-17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626198685948573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92410752577496E-3"/>
                  <c:y val="-3.7887735623956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59839</c:v>
                </c:pt>
                <c:pt idx="1">
                  <c:v>12622</c:v>
                </c:pt>
                <c:pt idx="2">
                  <c:v>22863</c:v>
                </c:pt>
                <c:pt idx="3">
                  <c:v>12357</c:v>
                </c:pt>
                <c:pt idx="4">
                  <c:v>467</c:v>
                </c:pt>
                <c:pt idx="5">
                  <c:v>8647</c:v>
                </c:pt>
                <c:pt idx="6">
                  <c:v>8071</c:v>
                </c:pt>
                <c:pt idx="7">
                  <c:v>4705</c:v>
                </c:pt>
                <c:pt idx="8">
                  <c:v>2669</c:v>
                </c:pt>
                <c:pt idx="9">
                  <c:v>3314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72136"/>
        <c:axId val="166372528"/>
      </c:barChart>
      <c:catAx>
        <c:axId val="166372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372528"/>
        <c:crosses val="autoZero"/>
        <c:auto val="1"/>
        <c:lblAlgn val="ctr"/>
        <c:lblOffset val="100"/>
        <c:noMultiLvlLbl val="0"/>
      </c:catAx>
      <c:valAx>
        <c:axId val="1663725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3721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411347517730504E-2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38297872340425E-2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411347517730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00221386350978E-16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0117E-3"/>
                  <c:y val="-6.103888176768601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鉄鋼</c:v>
                </c:pt>
                <c:pt idx="6">
                  <c:v>電気機械</c:v>
                </c:pt>
                <c:pt idx="7">
                  <c:v>その他の製造工業品</c:v>
                </c:pt>
                <c:pt idx="8">
                  <c:v>化学薬品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16599</c:v>
                </c:pt>
                <c:pt idx="1">
                  <c:v>13760</c:v>
                </c:pt>
                <c:pt idx="2">
                  <c:v>12168</c:v>
                </c:pt>
                <c:pt idx="3">
                  <c:v>12106</c:v>
                </c:pt>
                <c:pt idx="4">
                  <c:v>12076</c:v>
                </c:pt>
                <c:pt idx="5">
                  <c:v>11169</c:v>
                </c:pt>
                <c:pt idx="6">
                  <c:v>10359</c:v>
                </c:pt>
                <c:pt idx="7">
                  <c:v>8601</c:v>
                </c:pt>
                <c:pt idx="8">
                  <c:v>7946</c:v>
                </c:pt>
                <c:pt idx="9">
                  <c:v>7487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50553465877445E-17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91489361701476E-3"/>
                  <c:y val="2.325550875907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3553E-3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8652482269503553E-3"/>
                  <c:y val="2.325550875907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73049645390201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638297872339894E-2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鉄鋼</c:v>
                </c:pt>
                <c:pt idx="6">
                  <c:v>電気機械</c:v>
                </c:pt>
                <c:pt idx="7">
                  <c:v>その他の製造工業品</c:v>
                </c:pt>
                <c:pt idx="8">
                  <c:v>化学薬品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12048</c:v>
                </c:pt>
                <c:pt idx="1">
                  <c:v>7821</c:v>
                </c:pt>
                <c:pt idx="2">
                  <c:v>11287</c:v>
                </c:pt>
                <c:pt idx="3">
                  <c:v>12522</c:v>
                </c:pt>
                <c:pt idx="4">
                  <c:v>10319</c:v>
                </c:pt>
                <c:pt idx="5">
                  <c:v>19157</c:v>
                </c:pt>
                <c:pt idx="6">
                  <c:v>8916</c:v>
                </c:pt>
                <c:pt idx="7">
                  <c:v>7918</c:v>
                </c:pt>
                <c:pt idx="8">
                  <c:v>8959</c:v>
                </c:pt>
                <c:pt idx="9">
                  <c:v>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73312"/>
        <c:axId val="166373704"/>
      </c:barChart>
      <c:catAx>
        <c:axId val="16637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373704"/>
        <c:crosses val="autoZero"/>
        <c:auto val="1"/>
        <c:lblAlgn val="ctr"/>
        <c:lblOffset val="100"/>
        <c:noMultiLvlLbl val="0"/>
      </c:catAx>
      <c:valAx>
        <c:axId val="1663737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3733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333333333335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24509</c:v>
                </c:pt>
                <c:pt idx="1">
                  <c:v>2825</c:v>
                </c:pt>
                <c:pt idx="2">
                  <c:v>1453</c:v>
                </c:pt>
                <c:pt idx="3">
                  <c:v>1279</c:v>
                </c:pt>
                <c:pt idx="4">
                  <c:v>1151</c:v>
                </c:pt>
                <c:pt idx="5">
                  <c:v>751</c:v>
                </c:pt>
                <c:pt idx="6">
                  <c:v>556</c:v>
                </c:pt>
                <c:pt idx="7">
                  <c:v>472</c:v>
                </c:pt>
                <c:pt idx="8">
                  <c:v>454</c:v>
                </c:pt>
                <c:pt idx="9">
                  <c:v>413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111111111111115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77777777777451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33333333333680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21990</c:v>
                </c:pt>
                <c:pt idx="1">
                  <c:v>3183</c:v>
                </c:pt>
                <c:pt idx="2">
                  <c:v>1340</c:v>
                </c:pt>
                <c:pt idx="3">
                  <c:v>1366</c:v>
                </c:pt>
                <c:pt idx="4">
                  <c:v>53</c:v>
                </c:pt>
                <c:pt idx="5">
                  <c:v>770</c:v>
                </c:pt>
                <c:pt idx="6">
                  <c:v>1722</c:v>
                </c:pt>
                <c:pt idx="7">
                  <c:v>3299</c:v>
                </c:pt>
                <c:pt idx="8">
                  <c:v>361</c:v>
                </c:pt>
                <c:pt idx="9">
                  <c:v>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74488"/>
        <c:axId val="166374880"/>
      </c:barChart>
      <c:catAx>
        <c:axId val="166374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374880"/>
        <c:crosses val="autoZero"/>
        <c:auto val="1"/>
        <c:lblAlgn val="ctr"/>
        <c:lblOffset val="100"/>
        <c:noMultiLvlLbl val="0"/>
      </c:catAx>
      <c:valAx>
        <c:axId val="1663748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374488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43859649122807E-3"/>
                  <c:y val="1.3052486086298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086337891974029E-3"/>
                  <c:y val="4.72235088261026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087719298245615E-3"/>
                  <c:y val="4.64559577111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719298245615314E-3"/>
                  <c:y val="5.441966812971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175438596491229E-3"/>
                  <c:y val="-9.03416484704131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化学肥料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25400</c:v>
                </c:pt>
                <c:pt idx="1">
                  <c:v>24366</c:v>
                </c:pt>
                <c:pt idx="2">
                  <c:v>14417</c:v>
                </c:pt>
                <c:pt idx="3">
                  <c:v>10665</c:v>
                </c:pt>
                <c:pt idx="4">
                  <c:v>7195</c:v>
                </c:pt>
                <c:pt idx="5">
                  <c:v>6552</c:v>
                </c:pt>
                <c:pt idx="6">
                  <c:v>5745</c:v>
                </c:pt>
                <c:pt idx="7">
                  <c:v>2820</c:v>
                </c:pt>
                <c:pt idx="8">
                  <c:v>2238</c:v>
                </c:pt>
                <c:pt idx="9">
                  <c:v>1949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26315789473684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717916839341811E-3"/>
                  <c:y val="-3.7348272642390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087719298245649E-3"/>
                  <c:y val="-7.469948609365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3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化学肥料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22290</c:v>
                </c:pt>
                <c:pt idx="1">
                  <c:v>12076</c:v>
                </c:pt>
                <c:pt idx="2">
                  <c:v>8214</c:v>
                </c:pt>
                <c:pt idx="3">
                  <c:v>4467</c:v>
                </c:pt>
                <c:pt idx="4">
                  <c:v>5664</c:v>
                </c:pt>
                <c:pt idx="5">
                  <c:v>5641</c:v>
                </c:pt>
                <c:pt idx="6">
                  <c:v>7313</c:v>
                </c:pt>
                <c:pt idx="7">
                  <c:v>2800</c:v>
                </c:pt>
                <c:pt idx="8">
                  <c:v>1053</c:v>
                </c:pt>
                <c:pt idx="9">
                  <c:v>1735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221000"/>
        <c:axId val="246221392"/>
      </c:barChart>
      <c:catAx>
        <c:axId val="246221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221392"/>
        <c:crosses val="autoZero"/>
        <c:auto val="1"/>
        <c:lblAlgn val="ctr"/>
        <c:lblOffset val="100"/>
        <c:noMultiLvlLbl val="0"/>
      </c:catAx>
      <c:valAx>
        <c:axId val="2462213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221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1.4337199785510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7488226470103E-3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79905811760568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32555182788709E-2"/>
                  <c:y val="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424646794102768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32417585290626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474882264700709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29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24281</c:v>
                </c:pt>
                <c:pt idx="1">
                  <c:v>19805</c:v>
                </c:pt>
                <c:pt idx="2">
                  <c:v>17291</c:v>
                </c:pt>
                <c:pt idx="3">
                  <c:v>14883</c:v>
                </c:pt>
                <c:pt idx="4">
                  <c:v>12353</c:v>
                </c:pt>
                <c:pt idx="5">
                  <c:v>12338</c:v>
                </c:pt>
                <c:pt idx="6">
                  <c:v>11058</c:v>
                </c:pt>
                <c:pt idx="7">
                  <c:v>6340</c:v>
                </c:pt>
                <c:pt idx="8">
                  <c:v>5695</c:v>
                </c:pt>
                <c:pt idx="9">
                  <c:v>5345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27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94976452940141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484929358820427E-2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1.0753252617616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474882264700709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4976452940141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84929358820463E-2"/>
                  <c:y val="1.433691756272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15632</c:v>
                </c:pt>
                <c:pt idx="1">
                  <c:v>21013</c:v>
                </c:pt>
                <c:pt idx="2">
                  <c:v>11132</c:v>
                </c:pt>
                <c:pt idx="3">
                  <c:v>20882</c:v>
                </c:pt>
                <c:pt idx="4">
                  <c:v>15532</c:v>
                </c:pt>
                <c:pt idx="5">
                  <c:v>13662</c:v>
                </c:pt>
                <c:pt idx="6">
                  <c:v>12070</c:v>
                </c:pt>
                <c:pt idx="7">
                  <c:v>5656</c:v>
                </c:pt>
                <c:pt idx="8">
                  <c:v>8308</c:v>
                </c:pt>
                <c:pt idx="9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222176"/>
        <c:axId val="246222568"/>
      </c:barChart>
      <c:catAx>
        <c:axId val="2462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222568"/>
        <c:crosses val="autoZero"/>
        <c:auto val="1"/>
        <c:lblAlgn val="ctr"/>
        <c:lblOffset val="100"/>
        <c:noMultiLvlLbl val="0"/>
      </c:catAx>
      <c:valAx>
        <c:axId val="246222568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2221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1.4298594201829188E-2"/>
                  <c:y val="1.2204424103737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890895164208893E-3"/>
                  <c:y val="2.9379508339489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835800807537013E-3"/>
                  <c:y val="-3.0792910162776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89053387169134E-3"/>
                  <c:y val="-6.1585820325552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4126567512394934E-3"/>
                  <c:y val="-3.0623734962191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245872378402504E-3"/>
                  <c:y val="9.0968606040948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919081399965559E-3"/>
                  <c:y val="-1.525553012967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726535187117668E-3"/>
                  <c:y val="-1.41023561986101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165764</c:v>
                </c:pt>
                <c:pt idx="1">
                  <c:v>99006</c:v>
                </c:pt>
                <c:pt idx="2">
                  <c:v>86902</c:v>
                </c:pt>
                <c:pt idx="3">
                  <c:v>71785</c:v>
                </c:pt>
                <c:pt idx="4">
                  <c:v>69547</c:v>
                </c:pt>
                <c:pt idx="5">
                  <c:v>68878</c:v>
                </c:pt>
                <c:pt idx="6">
                  <c:v>58729</c:v>
                </c:pt>
                <c:pt idx="7">
                  <c:v>49710</c:v>
                </c:pt>
                <c:pt idx="8">
                  <c:v>46028</c:v>
                </c:pt>
                <c:pt idx="9">
                  <c:v>36864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7451913396424371E-3"/>
                  <c:y val="-3.0795334801371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094131403157055E-3"/>
                  <c:y val="6.1585820325551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835432719504373E-2"/>
                  <c:y val="-1.8222310311897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3443028456784271E-3"/>
                  <c:y val="1.839120224388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825658905691969E-2"/>
                  <c:y val="3.0788060885584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1.1978834453473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-9.3505588689285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561057879813217E-3"/>
                  <c:y val="-1.217631548916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5570383019391656E-6"/>
                  <c:y val="6.214886754716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2.9384313230869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185398</c:v>
                </c:pt>
                <c:pt idx="1">
                  <c:v>84981</c:v>
                </c:pt>
                <c:pt idx="2">
                  <c:v>87632</c:v>
                </c:pt>
                <c:pt idx="3">
                  <c:v>53805</c:v>
                </c:pt>
                <c:pt idx="4">
                  <c:v>69940</c:v>
                </c:pt>
                <c:pt idx="5">
                  <c:v>54902</c:v>
                </c:pt>
                <c:pt idx="6">
                  <c:v>57810</c:v>
                </c:pt>
                <c:pt idx="7">
                  <c:v>56181</c:v>
                </c:pt>
                <c:pt idx="8">
                  <c:v>72901</c:v>
                </c:pt>
                <c:pt idx="9">
                  <c:v>43306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46223352"/>
        <c:axId val="246223744"/>
      </c:barChart>
      <c:catAx>
        <c:axId val="24622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223744"/>
        <c:crosses val="autoZero"/>
        <c:auto val="1"/>
        <c:lblAlgn val="ctr"/>
        <c:lblOffset val="100"/>
        <c:noMultiLvlLbl val="0"/>
      </c:catAx>
      <c:valAx>
        <c:axId val="24622374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223352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207412492073942"/>
                  <c:y val="-9.3714601464290642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4037029150075955E-3"/>
                  <c:y val="-0.11317792512778008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9.1876035741945153E-2"/>
                  <c:y val="-6.7935027858359809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823655305080653"/>
                  <c:y val="-0.17261868582216697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8.292954515983586E-2"/>
                  <c:y val="-6.6626836119169419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8.9624468076247243E-2"/>
                  <c:y val="-8.326783165262237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165764</c:v>
                </c:pt>
                <c:pt idx="1">
                  <c:v>99006</c:v>
                </c:pt>
                <c:pt idx="2">
                  <c:v>86902</c:v>
                </c:pt>
                <c:pt idx="3">
                  <c:v>71785</c:v>
                </c:pt>
                <c:pt idx="4">
                  <c:v>69547</c:v>
                </c:pt>
                <c:pt idx="5">
                  <c:v>68878</c:v>
                </c:pt>
                <c:pt idx="6">
                  <c:v>58729</c:v>
                </c:pt>
                <c:pt idx="7">
                  <c:v>49710</c:v>
                </c:pt>
                <c:pt idx="8">
                  <c:v>46028</c:v>
                </c:pt>
                <c:pt idx="9">
                  <c:v>36864</c:v>
                </c:pt>
                <c:pt idx="10">
                  <c:v>290954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28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255581601918095"/>
                  <c:y val="0.18633324438613888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7234878082987716E-2"/>
                  <c:y val="2.9643205079714435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9898285615061478E-2"/>
                  <c:y val="-3.8265195016561795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2872259288199661"/>
                  <c:y val="-7.9899826932113838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4197391356614775"/>
                  <c:y val="-0.1442964389276668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1.5037032584667374E-2"/>
                  <c:y val="-3.7745189056608203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6973920244702237"/>
                  <c:y val="-0.18493552934704122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9.9739402803657146E-2"/>
                  <c:y val="-8.5298398835516737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5168733679282456"/>
                  <c:y val="-8.0575823218604334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185398</c:v>
                </c:pt>
                <c:pt idx="1">
                  <c:v>84981</c:v>
                </c:pt>
                <c:pt idx="2">
                  <c:v>87632</c:v>
                </c:pt>
                <c:pt idx="3">
                  <c:v>53805</c:v>
                </c:pt>
                <c:pt idx="4">
                  <c:v>69940</c:v>
                </c:pt>
                <c:pt idx="5">
                  <c:v>54902</c:v>
                </c:pt>
                <c:pt idx="6">
                  <c:v>57810</c:v>
                </c:pt>
                <c:pt idx="7">
                  <c:v>56181</c:v>
                </c:pt>
                <c:pt idx="8">
                  <c:v>72901</c:v>
                </c:pt>
                <c:pt idx="9">
                  <c:v>43306</c:v>
                </c:pt>
                <c:pt idx="10">
                  <c:v>356112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706949977866313E-3"/>
                  <c:y val="-7.407701197929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24169986719787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413899955732951E-3"/>
                  <c:y val="1.1111114351447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24169986719801E-2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19968</c:v>
                </c:pt>
                <c:pt idx="1">
                  <c:v>16141</c:v>
                </c:pt>
                <c:pt idx="2">
                  <c:v>7695</c:v>
                </c:pt>
                <c:pt idx="3">
                  <c:v>4816</c:v>
                </c:pt>
                <c:pt idx="4">
                  <c:v>4639</c:v>
                </c:pt>
                <c:pt idx="5">
                  <c:v>4497</c:v>
                </c:pt>
                <c:pt idx="6">
                  <c:v>4467</c:v>
                </c:pt>
                <c:pt idx="7">
                  <c:v>3136</c:v>
                </c:pt>
                <c:pt idx="8">
                  <c:v>2739</c:v>
                </c:pt>
                <c:pt idx="9">
                  <c:v>2593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24169986719771E-2"/>
                  <c:y val="-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20849933598934E-3"/>
                  <c:y val="-2.5925933486711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24169986719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0827799911465962E-3"/>
                  <c:y val="1.48148191352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1.851823228878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706949977866313E-3"/>
                  <c:y val="-1.4815694026157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82779991146395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18140</c:v>
                </c:pt>
                <c:pt idx="1">
                  <c:v>16574</c:v>
                </c:pt>
                <c:pt idx="2">
                  <c:v>7427</c:v>
                </c:pt>
                <c:pt idx="3">
                  <c:v>4013</c:v>
                </c:pt>
                <c:pt idx="4">
                  <c:v>4643</c:v>
                </c:pt>
                <c:pt idx="5">
                  <c:v>4749</c:v>
                </c:pt>
                <c:pt idx="6">
                  <c:v>4223</c:v>
                </c:pt>
                <c:pt idx="7">
                  <c:v>3241</c:v>
                </c:pt>
                <c:pt idx="8">
                  <c:v>2562</c:v>
                </c:pt>
                <c:pt idx="9">
                  <c:v>3452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05640"/>
        <c:axId val="246906032"/>
      </c:barChart>
      <c:catAx>
        <c:axId val="246905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906032"/>
        <c:crosses val="autoZero"/>
        <c:auto val="1"/>
        <c:lblAlgn val="ctr"/>
        <c:lblOffset val="100"/>
        <c:noMultiLvlLbl val="0"/>
      </c:catAx>
      <c:valAx>
        <c:axId val="2469060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69056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2,303,481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2,303,481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194864</c:v>
                </c:pt>
                <c:pt idx="1">
                  <c:v>381803</c:v>
                </c:pt>
                <c:pt idx="2">
                  <c:v>489262</c:v>
                </c:pt>
                <c:pt idx="3">
                  <c:v>85948</c:v>
                </c:pt>
                <c:pt idx="4">
                  <c:v>414237</c:v>
                </c:pt>
                <c:pt idx="5">
                  <c:v>737367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</a:t>
            </a:r>
            <a:r>
              <a:rPr lang="en-US" sz="1100" baseline="0"/>
              <a:t>2</a:t>
            </a:r>
            <a:r>
              <a:rPr lang="en-US" altLang="ja-JP" sz="1100" baseline="0"/>
              <a:t>9</a:t>
            </a:r>
            <a:r>
              <a:rPr lang="ja-JP" sz="1100" baseline="0"/>
              <a:t>年</a:t>
            </a:r>
            <a:r>
              <a:rPr lang="en-US" altLang="ja-JP" sz="1100" baseline="0"/>
              <a:t>2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417329796640146E-3"/>
                  <c:y val="-3.8317193109482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-3.8317193109482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8417329796639816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37842617152962E-2"/>
                  <c:y val="-3.01686427197885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417329796640787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417329796640787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17329796640146E-3"/>
                  <c:y val="-1.149455455999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524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109389</c:v>
                </c:pt>
                <c:pt idx="1">
                  <c:v>25218</c:v>
                </c:pt>
                <c:pt idx="2">
                  <c:v>19461</c:v>
                </c:pt>
                <c:pt idx="3">
                  <c:v>15379</c:v>
                </c:pt>
                <c:pt idx="4">
                  <c:v>13964</c:v>
                </c:pt>
                <c:pt idx="5">
                  <c:v>8890</c:v>
                </c:pt>
                <c:pt idx="6">
                  <c:v>8537</c:v>
                </c:pt>
                <c:pt idx="7">
                  <c:v>7667</c:v>
                </c:pt>
                <c:pt idx="8">
                  <c:v>5611</c:v>
                </c:pt>
                <c:pt idx="9">
                  <c:v>5041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1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36693191865638E-3"/>
                  <c:y val="7.6625335626150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05039787798344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146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3863837312231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73386383731211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683465959328361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122654</c:v>
                </c:pt>
                <c:pt idx="1">
                  <c:v>42792</c:v>
                </c:pt>
                <c:pt idx="2">
                  <c:v>15034</c:v>
                </c:pt>
                <c:pt idx="3">
                  <c:v>12219</c:v>
                </c:pt>
                <c:pt idx="4">
                  <c:v>15587</c:v>
                </c:pt>
                <c:pt idx="5">
                  <c:v>9343</c:v>
                </c:pt>
                <c:pt idx="6">
                  <c:v>9758</c:v>
                </c:pt>
                <c:pt idx="7">
                  <c:v>10395</c:v>
                </c:pt>
                <c:pt idx="8">
                  <c:v>226</c:v>
                </c:pt>
                <c:pt idx="9">
                  <c:v>4873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06816"/>
        <c:axId val="246907208"/>
      </c:barChart>
      <c:catAx>
        <c:axId val="24690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907208"/>
        <c:crosses val="autoZero"/>
        <c:auto val="1"/>
        <c:lblAlgn val="ctr"/>
        <c:lblOffset val="100"/>
        <c:noMultiLvlLbl val="0"/>
      </c:catAx>
      <c:valAx>
        <c:axId val="246907208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906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826713008728366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912654720527921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260247552844706E-2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12654720527987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260247552844673E-2"/>
                  <c:y val="1.8673842240308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660873909E-2"/>
                  <c:y val="1.1203893630943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47771660873922E-2"/>
                  <c:y val="1.867384224030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825309441055842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雑穀</c:v>
                </c:pt>
                <c:pt idx="7">
                  <c:v>電機機械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66764</c:v>
                </c:pt>
                <c:pt idx="1">
                  <c:v>36666</c:v>
                </c:pt>
                <c:pt idx="2">
                  <c:v>32955</c:v>
                </c:pt>
                <c:pt idx="3">
                  <c:v>24262</c:v>
                </c:pt>
                <c:pt idx="4">
                  <c:v>23071</c:v>
                </c:pt>
                <c:pt idx="5">
                  <c:v>22438</c:v>
                </c:pt>
                <c:pt idx="6">
                  <c:v>20442</c:v>
                </c:pt>
                <c:pt idx="7">
                  <c:v>18879</c:v>
                </c:pt>
                <c:pt idx="8">
                  <c:v>17511</c:v>
                </c:pt>
                <c:pt idx="9">
                  <c:v>15989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7.1301237764223209E-3"/>
                  <c:y val="-2.987891219479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01237764223391E-3"/>
                  <c:y val="7.4693604475911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126547205278552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25309441055189E-3"/>
                  <c:y val="-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25309441055189E-3"/>
                  <c:y val="-2.6143790849673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475928323167528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25309441055841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668457244732093E-5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475928323166218E-3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雑穀</c:v>
                </c:pt>
                <c:pt idx="7">
                  <c:v>電機機械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67263</c:v>
                </c:pt>
                <c:pt idx="1">
                  <c:v>32871</c:v>
                </c:pt>
                <c:pt idx="2">
                  <c:v>57888</c:v>
                </c:pt>
                <c:pt idx="3">
                  <c:v>25765</c:v>
                </c:pt>
                <c:pt idx="4">
                  <c:v>20809</c:v>
                </c:pt>
                <c:pt idx="5">
                  <c:v>29431</c:v>
                </c:pt>
                <c:pt idx="6">
                  <c:v>46900</c:v>
                </c:pt>
                <c:pt idx="7">
                  <c:v>22014</c:v>
                </c:pt>
                <c:pt idx="8">
                  <c:v>18547</c:v>
                </c:pt>
                <c:pt idx="9">
                  <c:v>18089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07992"/>
        <c:axId val="246908384"/>
      </c:barChart>
      <c:catAx>
        <c:axId val="246907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908384"/>
        <c:crosses val="autoZero"/>
        <c:auto val="1"/>
        <c:lblAlgn val="ctr"/>
        <c:lblOffset val="100"/>
        <c:noMultiLvlLbl val="0"/>
      </c:catAx>
      <c:valAx>
        <c:axId val="2469083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9079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3.5603026257231872E-3"/>
                  <c:y val="7.4906367041199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206052514463727E-3"/>
                  <c:y val="6.866337658259067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26876</c:v>
                </c:pt>
                <c:pt idx="1">
                  <c:v>5092</c:v>
                </c:pt>
                <c:pt idx="2">
                  <c:v>1791</c:v>
                </c:pt>
                <c:pt idx="3">
                  <c:v>1576</c:v>
                </c:pt>
                <c:pt idx="4">
                  <c:v>1353</c:v>
                </c:pt>
                <c:pt idx="5">
                  <c:v>1315</c:v>
                </c:pt>
                <c:pt idx="6">
                  <c:v>865</c:v>
                </c:pt>
                <c:pt idx="7">
                  <c:v>776</c:v>
                </c:pt>
                <c:pt idx="8">
                  <c:v>552</c:v>
                </c:pt>
                <c:pt idx="9">
                  <c:v>511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1361815754339118E-2"/>
                  <c:y val="7.4903417971629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75398168686857E-3"/>
                  <c:y val="3.7450234451030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1513128615932E-3"/>
                  <c:y val="-1.4981273408239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26156</c:v>
                </c:pt>
                <c:pt idx="1">
                  <c:v>10373</c:v>
                </c:pt>
                <c:pt idx="2">
                  <c:v>1575</c:v>
                </c:pt>
                <c:pt idx="3">
                  <c:v>1116</c:v>
                </c:pt>
                <c:pt idx="4">
                  <c:v>1609</c:v>
                </c:pt>
                <c:pt idx="5">
                  <c:v>2042</c:v>
                </c:pt>
                <c:pt idx="6">
                  <c:v>844</c:v>
                </c:pt>
                <c:pt idx="7">
                  <c:v>274</c:v>
                </c:pt>
                <c:pt idx="8">
                  <c:v>419</c:v>
                </c:pt>
                <c:pt idx="9">
                  <c:v>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51176"/>
        <c:axId val="246651568"/>
      </c:barChart>
      <c:catAx>
        <c:axId val="246651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6651568"/>
        <c:crosses val="autoZero"/>
        <c:auto val="1"/>
        <c:lblAlgn val="ctr"/>
        <c:lblOffset val="100"/>
        <c:noMultiLvlLbl val="0"/>
      </c:catAx>
      <c:valAx>
        <c:axId val="2466515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66511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5650623885918001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1301247771836333E-3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119429596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雑品</c:v>
                </c:pt>
                <c:pt idx="2">
                  <c:v>飲料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18216</c:v>
                </c:pt>
                <c:pt idx="1">
                  <c:v>15843</c:v>
                </c:pt>
                <c:pt idx="2">
                  <c:v>14966</c:v>
                </c:pt>
                <c:pt idx="3">
                  <c:v>14317</c:v>
                </c:pt>
                <c:pt idx="4">
                  <c:v>7112</c:v>
                </c:pt>
                <c:pt idx="5">
                  <c:v>6005</c:v>
                </c:pt>
                <c:pt idx="6">
                  <c:v>4991</c:v>
                </c:pt>
                <c:pt idx="7">
                  <c:v>4724</c:v>
                </c:pt>
                <c:pt idx="8">
                  <c:v>2993</c:v>
                </c:pt>
                <c:pt idx="9">
                  <c:v>2719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8.9126559714794839E-3"/>
                  <c:y val="1.186943989951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938481620278089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308027004645809E-2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雑品</c:v>
                </c:pt>
                <c:pt idx="2">
                  <c:v>飲料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8160</c:v>
                </c:pt>
                <c:pt idx="1">
                  <c:v>6921</c:v>
                </c:pt>
                <c:pt idx="2">
                  <c:v>13343</c:v>
                </c:pt>
                <c:pt idx="3">
                  <c:v>12677</c:v>
                </c:pt>
                <c:pt idx="4">
                  <c:v>8215</c:v>
                </c:pt>
                <c:pt idx="5">
                  <c:v>4242</c:v>
                </c:pt>
                <c:pt idx="6">
                  <c:v>7417</c:v>
                </c:pt>
                <c:pt idx="7">
                  <c:v>4979</c:v>
                </c:pt>
                <c:pt idx="8">
                  <c:v>2996</c:v>
                </c:pt>
                <c:pt idx="9">
                  <c:v>3129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52352"/>
        <c:axId val="246652744"/>
      </c:barChart>
      <c:catAx>
        <c:axId val="24665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652744"/>
        <c:crosses val="autoZero"/>
        <c:auto val="1"/>
        <c:lblAlgn val="ctr"/>
        <c:lblOffset val="100"/>
        <c:noMultiLvlLbl val="0"/>
      </c:catAx>
      <c:valAx>
        <c:axId val="24665274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6523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683465959328027E-3"/>
                  <c:y val="-3.546099290780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931918656055E-3"/>
                  <c:y val="-3.5463785111967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050397877984082E-3"/>
                  <c:y val="-6.501106931754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417329796640232E-3"/>
                  <c:y val="3.5458200703635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146772767462422E-2"/>
                  <c:y val="1.063746021109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91525860328467E-2"/>
                  <c:y val="1.063801865192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-2.8369352767074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10079575596816E-2"/>
                  <c:y val="-1.0639414754006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420114594430308E-3"/>
                  <c:y val="1.4184397163120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その他の機械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35074</c:v>
                </c:pt>
                <c:pt idx="1">
                  <c:v>23971</c:v>
                </c:pt>
                <c:pt idx="2">
                  <c:v>22379</c:v>
                </c:pt>
                <c:pt idx="3">
                  <c:v>20392</c:v>
                </c:pt>
                <c:pt idx="4">
                  <c:v>16935</c:v>
                </c:pt>
                <c:pt idx="5">
                  <c:v>14787</c:v>
                </c:pt>
                <c:pt idx="6">
                  <c:v>14473</c:v>
                </c:pt>
                <c:pt idx="7">
                  <c:v>12560</c:v>
                </c:pt>
                <c:pt idx="8">
                  <c:v>11211</c:v>
                </c:pt>
                <c:pt idx="9">
                  <c:v>11000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49005479089487E-3"/>
                  <c:y val="-1.063829787234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79575596752E-2"/>
                  <c:y val="1.418411794270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1.4185514044786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683465959328027E-3"/>
                  <c:y val="3.546099290780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366931918656055E-3"/>
                  <c:y val="1.0637739431507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50397877984082E-3"/>
                  <c:y val="7.0916401407270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73386383731211E-3"/>
                  <c:y val="7.0913609203104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その他の機械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38172</c:v>
                </c:pt>
                <c:pt idx="1">
                  <c:v>20413</c:v>
                </c:pt>
                <c:pt idx="2">
                  <c:v>21009</c:v>
                </c:pt>
                <c:pt idx="3">
                  <c:v>20258</c:v>
                </c:pt>
                <c:pt idx="4">
                  <c:v>16438</c:v>
                </c:pt>
                <c:pt idx="5">
                  <c:v>18612</c:v>
                </c:pt>
                <c:pt idx="6">
                  <c:v>17358</c:v>
                </c:pt>
                <c:pt idx="7">
                  <c:v>12498</c:v>
                </c:pt>
                <c:pt idx="8">
                  <c:v>13858</c:v>
                </c:pt>
                <c:pt idx="9">
                  <c:v>11060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53528"/>
        <c:axId val="246653920"/>
      </c:barChart>
      <c:catAx>
        <c:axId val="24665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653920"/>
        <c:crosses val="autoZero"/>
        <c:auto val="1"/>
        <c:lblAlgn val="ctr"/>
        <c:lblOffset val="100"/>
        <c:noMultiLvlLbl val="0"/>
      </c:catAx>
      <c:valAx>
        <c:axId val="246653920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6653528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87.3</c:v>
                </c:pt>
                <c:pt idx="1">
                  <c:v>88.5</c:v>
                </c:pt>
                <c:pt idx="2">
                  <c:v>86.3</c:v>
                </c:pt>
                <c:pt idx="3">
                  <c:v>89.1</c:v>
                </c:pt>
                <c:pt idx="4">
                  <c:v>94.9</c:v>
                </c:pt>
                <c:pt idx="5">
                  <c:v>93.2</c:v>
                </c:pt>
                <c:pt idx="6">
                  <c:v>90.9</c:v>
                </c:pt>
                <c:pt idx="7">
                  <c:v>89.5</c:v>
                </c:pt>
                <c:pt idx="8">
                  <c:v>91.2</c:v>
                </c:pt>
                <c:pt idx="9">
                  <c:v>97.1</c:v>
                </c:pt>
                <c:pt idx="10">
                  <c:v>92.2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431096"/>
        <c:axId val="248431488"/>
      </c:lineChart>
      <c:catAx>
        <c:axId val="248431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43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3148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43109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63.3</c:v>
                </c:pt>
                <c:pt idx="1">
                  <c:v>67.7</c:v>
                </c:pt>
                <c:pt idx="2">
                  <c:v>65.8</c:v>
                </c:pt>
                <c:pt idx="3">
                  <c:v>76.7</c:v>
                </c:pt>
                <c:pt idx="4">
                  <c:v>80.5</c:v>
                </c:pt>
                <c:pt idx="5">
                  <c:v>79.099999999999994</c:v>
                </c:pt>
                <c:pt idx="6">
                  <c:v>81.3</c:v>
                </c:pt>
                <c:pt idx="7">
                  <c:v>71.900000000000006</c:v>
                </c:pt>
                <c:pt idx="8">
                  <c:v>74.900000000000006</c:v>
                </c:pt>
                <c:pt idx="9">
                  <c:v>82.3</c:v>
                </c:pt>
                <c:pt idx="10">
                  <c:v>72.8</c:v>
                </c:pt>
                <c:pt idx="11">
                  <c:v>78.7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432272"/>
        <c:axId val="248432664"/>
      </c:lineChart>
      <c:catAx>
        <c:axId val="24843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432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326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432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71.7</c:v>
                </c:pt>
                <c:pt idx="1">
                  <c:v>76.400000000000006</c:v>
                </c:pt>
                <c:pt idx="2">
                  <c:v>76.5</c:v>
                </c:pt>
                <c:pt idx="3">
                  <c:v>85.8</c:v>
                </c:pt>
                <c:pt idx="4">
                  <c:v>84.3</c:v>
                </c:pt>
                <c:pt idx="5">
                  <c:v>85.1</c:v>
                </c:pt>
                <c:pt idx="6">
                  <c:v>89.6</c:v>
                </c:pt>
                <c:pt idx="7">
                  <c:v>80.5</c:v>
                </c:pt>
                <c:pt idx="8">
                  <c:v>81.900000000000006</c:v>
                </c:pt>
                <c:pt idx="9">
                  <c:v>84.3</c:v>
                </c:pt>
                <c:pt idx="10">
                  <c:v>79.400000000000006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433448"/>
        <c:axId val="248433840"/>
      </c:lineChart>
      <c:catAx>
        <c:axId val="248433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43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33840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4334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12.3</c:v>
                </c:pt>
                <c:pt idx="1">
                  <c:v>12.6</c:v>
                </c:pt>
                <c:pt idx="2">
                  <c:v>13.7</c:v>
                </c:pt>
                <c:pt idx="3">
                  <c:v>12.9</c:v>
                </c:pt>
                <c:pt idx="4">
                  <c:v>12.4</c:v>
                </c:pt>
                <c:pt idx="5">
                  <c:v>13.7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11.7</c:v>
                </c:pt>
                <c:pt idx="10">
                  <c:v>11.9</c:v>
                </c:pt>
                <c:pt idx="11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434624"/>
        <c:axId val="248749352"/>
      </c:lineChart>
      <c:catAx>
        <c:axId val="248434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749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749352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43462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22.8</c:v>
                </c:pt>
                <c:pt idx="2">
                  <c:v>23.2</c:v>
                </c:pt>
                <c:pt idx="3">
                  <c:v>21.8</c:v>
                </c:pt>
                <c:pt idx="4">
                  <c:v>21.2</c:v>
                </c:pt>
                <c:pt idx="5">
                  <c:v>22.2</c:v>
                </c:pt>
                <c:pt idx="6">
                  <c:v>21.5</c:v>
                </c:pt>
                <c:pt idx="7">
                  <c:v>22</c:v>
                </c:pt>
                <c:pt idx="8">
                  <c:v>21.8</c:v>
                </c:pt>
                <c:pt idx="9">
                  <c:v>19.899999999999999</c:v>
                </c:pt>
                <c:pt idx="10">
                  <c:v>19.2</c:v>
                </c:pt>
                <c:pt idx="11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750136"/>
        <c:axId val="248750528"/>
      </c:lineChart>
      <c:catAx>
        <c:axId val="24875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7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750528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7501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29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128447</c:v>
                </c:pt>
                <c:pt idx="1">
                  <c:v>242378</c:v>
                </c:pt>
                <c:pt idx="2">
                  <c:v>300166</c:v>
                </c:pt>
                <c:pt idx="3">
                  <c:v>52659</c:v>
                </c:pt>
                <c:pt idx="4">
                  <c:v>309048</c:v>
                </c:pt>
                <c:pt idx="5">
                  <c:v>482554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66417</c:v>
                </c:pt>
                <c:pt idx="1">
                  <c:v>139425</c:v>
                </c:pt>
                <c:pt idx="2">
                  <c:v>189096</c:v>
                </c:pt>
                <c:pt idx="3">
                  <c:v>33289</c:v>
                </c:pt>
                <c:pt idx="4">
                  <c:v>105189</c:v>
                </c:pt>
                <c:pt idx="5">
                  <c:v>254813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0.65916228754413331</c:v>
                </c:pt>
                <c:pt idx="1">
                  <c:v>0.63482476565139612</c:v>
                </c:pt>
                <c:pt idx="2">
                  <c:v>0.61350769117568915</c:v>
                </c:pt>
                <c:pt idx="3">
                  <c:v>0.61268441383161909</c:v>
                </c:pt>
                <c:pt idx="4">
                  <c:v>0.74606565806531044</c:v>
                </c:pt>
                <c:pt idx="5">
                  <c:v>0.65442852744969604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688216"/>
        <c:axId val="164820272"/>
        <c:axId val="0"/>
      </c:bar3DChart>
      <c:catAx>
        <c:axId val="164688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820272"/>
        <c:crosses val="autoZero"/>
        <c:auto val="1"/>
        <c:lblAlgn val="ctr"/>
        <c:lblOffset val="100"/>
        <c:noMultiLvlLbl val="0"/>
      </c:catAx>
      <c:valAx>
        <c:axId val="1648202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468821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53.8</c:v>
                </c:pt>
                <c:pt idx="1">
                  <c:v>55.2</c:v>
                </c:pt>
                <c:pt idx="2">
                  <c:v>58.8</c:v>
                </c:pt>
                <c:pt idx="3">
                  <c:v>60</c:v>
                </c:pt>
                <c:pt idx="4">
                  <c:v>59.2</c:v>
                </c:pt>
                <c:pt idx="5">
                  <c:v>60.6</c:v>
                </c:pt>
                <c:pt idx="6">
                  <c:v>69.900000000000006</c:v>
                </c:pt>
                <c:pt idx="7">
                  <c:v>63.1</c:v>
                </c:pt>
                <c:pt idx="8">
                  <c:v>59.9</c:v>
                </c:pt>
                <c:pt idx="9">
                  <c:v>60.7</c:v>
                </c:pt>
                <c:pt idx="10">
                  <c:v>62.6</c:v>
                </c:pt>
                <c:pt idx="11">
                  <c:v>65.2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751312"/>
        <c:axId val="248751704"/>
      </c:lineChart>
      <c:catAx>
        <c:axId val="248751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751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751704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75131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15.9</c:v>
                </c:pt>
                <c:pt idx="1">
                  <c:v>16.100000000000001</c:v>
                </c:pt>
                <c:pt idx="2">
                  <c:v>19.7</c:v>
                </c:pt>
                <c:pt idx="3">
                  <c:v>17.5</c:v>
                </c:pt>
                <c:pt idx="4">
                  <c:v>19.100000000000001</c:v>
                </c:pt>
                <c:pt idx="5">
                  <c:v>17.3</c:v>
                </c:pt>
                <c:pt idx="6">
                  <c:v>17.3</c:v>
                </c:pt>
                <c:pt idx="7">
                  <c:v>15.6</c:v>
                </c:pt>
                <c:pt idx="8">
                  <c:v>17.7</c:v>
                </c:pt>
                <c:pt idx="9">
                  <c:v>15.5</c:v>
                </c:pt>
                <c:pt idx="10">
                  <c:v>18.399999999999999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752488"/>
        <c:axId val="248752880"/>
      </c:lineChart>
      <c:catAx>
        <c:axId val="24875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75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75288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75248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31.9</c:v>
                </c:pt>
                <c:pt idx="2">
                  <c:v>33.200000000000003</c:v>
                </c:pt>
                <c:pt idx="3">
                  <c:v>31.3</c:v>
                </c:pt>
                <c:pt idx="4">
                  <c:v>31.7</c:v>
                </c:pt>
                <c:pt idx="5">
                  <c:v>30.8</c:v>
                </c:pt>
                <c:pt idx="6">
                  <c:v>29.2</c:v>
                </c:pt>
                <c:pt idx="7">
                  <c:v>29.1</c:v>
                </c:pt>
                <c:pt idx="8">
                  <c:v>30.5</c:v>
                </c:pt>
                <c:pt idx="9">
                  <c:v>29.2</c:v>
                </c:pt>
                <c:pt idx="10">
                  <c:v>29.6</c:v>
                </c:pt>
                <c:pt idx="11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425720"/>
        <c:axId val="249426112"/>
      </c:lineChart>
      <c:catAx>
        <c:axId val="24942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42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42611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4257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50.1</c:v>
                </c:pt>
                <c:pt idx="1">
                  <c:v>50.2</c:v>
                </c:pt>
                <c:pt idx="2">
                  <c:v>58.3</c:v>
                </c:pt>
                <c:pt idx="3">
                  <c:v>57.1</c:v>
                </c:pt>
                <c:pt idx="4">
                  <c:v>59.9</c:v>
                </c:pt>
                <c:pt idx="5">
                  <c:v>56.7</c:v>
                </c:pt>
                <c:pt idx="6">
                  <c:v>60.5</c:v>
                </c:pt>
                <c:pt idx="7">
                  <c:v>53.5</c:v>
                </c:pt>
                <c:pt idx="8">
                  <c:v>56.9</c:v>
                </c:pt>
                <c:pt idx="9">
                  <c:v>54</c:v>
                </c:pt>
                <c:pt idx="10">
                  <c:v>62</c:v>
                </c:pt>
                <c:pt idx="11">
                  <c:v>58.8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426896"/>
        <c:axId val="249427288"/>
      </c:lineChart>
      <c:catAx>
        <c:axId val="24942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42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42728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4268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28.8</c:v>
                </c:pt>
                <c:pt idx="3">
                  <c:v>38.200000000000003</c:v>
                </c:pt>
                <c:pt idx="4">
                  <c:v>36.5</c:v>
                </c:pt>
                <c:pt idx="5">
                  <c:v>48.1</c:v>
                </c:pt>
                <c:pt idx="6">
                  <c:v>49.2</c:v>
                </c:pt>
                <c:pt idx="7">
                  <c:v>34.9</c:v>
                </c:pt>
                <c:pt idx="8">
                  <c:v>34.299999999999997</c:v>
                </c:pt>
                <c:pt idx="9">
                  <c:v>43.3</c:v>
                </c:pt>
                <c:pt idx="10">
                  <c:v>40.700000000000003</c:v>
                </c:pt>
                <c:pt idx="11">
                  <c:v>40.1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428072"/>
        <c:axId val="249428464"/>
      </c:lineChart>
      <c:catAx>
        <c:axId val="24942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42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428464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4280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35.4</c:v>
                </c:pt>
                <c:pt idx="1">
                  <c:v>33.9</c:v>
                </c:pt>
                <c:pt idx="2">
                  <c:v>29.4</c:v>
                </c:pt>
                <c:pt idx="3">
                  <c:v>30.9</c:v>
                </c:pt>
                <c:pt idx="4">
                  <c:v>30.9</c:v>
                </c:pt>
                <c:pt idx="5">
                  <c:v>31.3</c:v>
                </c:pt>
                <c:pt idx="6">
                  <c:v>29.7</c:v>
                </c:pt>
                <c:pt idx="7">
                  <c:v>26.4</c:v>
                </c:pt>
                <c:pt idx="8">
                  <c:v>24.2</c:v>
                </c:pt>
                <c:pt idx="9">
                  <c:v>25.5</c:v>
                </c:pt>
                <c:pt idx="10">
                  <c:v>28.1</c:v>
                </c:pt>
                <c:pt idx="11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022584"/>
        <c:axId val="247022976"/>
      </c:lineChart>
      <c:catAx>
        <c:axId val="247022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02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022976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02258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76.5</c:v>
                </c:pt>
                <c:pt idx="1">
                  <c:v>87.9</c:v>
                </c:pt>
                <c:pt idx="2">
                  <c:v>98.2</c:v>
                </c:pt>
                <c:pt idx="3">
                  <c:v>124.2</c:v>
                </c:pt>
                <c:pt idx="4">
                  <c:v>118.2</c:v>
                </c:pt>
                <c:pt idx="5">
                  <c:v>153.80000000000001</c:v>
                </c:pt>
                <c:pt idx="6">
                  <c:v>163.9</c:v>
                </c:pt>
                <c:pt idx="7">
                  <c:v>130.4</c:v>
                </c:pt>
                <c:pt idx="8">
                  <c:v>139.9</c:v>
                </c:pt>
                <c:pt idx="9">
                  <c:v>171.2</c:v>
                </c:pt>
                <c:pt idx="10">
                  <c:v>146.9</c:v>
                </c:pt>
                <c:pt idx="11">
                  <c:v>135.30000000000001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023760"/>
        <c:axId val="247024152"/>
      </c:lineChart>
      <c:catAx>
        <c:axId val="24702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024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024152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02376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ヘッダーあり'!$B$25:$M$25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69.3</c:v>
                </c:pt>
                <c:pt idx="2">
                  <c:v>98.8</c:v>
                </c:pt>
                <c:pt idx="3">
                  <c:v>94.4</c:v>
                </c:pt>
                <c:pt idx="4">
                  <c:v>89.2</c:v>
                </c:pt>
                <c:pt idx="5">
                  <c:v>94.1</c:v>
                </c:pt>
                <c:pt idx="6">
                  <c:v>98.9</c:v>
                </c:pt>
                <c:pt idx="7">
                  <c:v>96.3</c:v>
                </c:pt>
                <c:pt idx="8">
                  <c:v>88.7</c:v>
                </c:pt>
                <c:pt idx="9">
                  <c:v>91.6</c:v>
                </c:pt>
                <c:pt idx="10">
                  <c:v>81.8</c:v>
                </c:pt>
                <c:pt idx="11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ヘッダーあり'!$B$26:$M$26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ヘッダーあり'!$B$27:$M$27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ヘッダーあり'!$B$28:$M$28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ヘッダーあり'!$B$29:$M$29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024936"/>
        <c:axId val="247025328"/>
      </c:lineChart>
      <c:catAx>
        <c:axId val="247024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02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025328"/>
        <c:scaling>
          <c:orientation val="minMax"/>
          <c:max val="13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0249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77.400000000000006</c:v>
                </c:pt>
                <c:pt idx="2">
                  <c:v>87.1</c:v>
                </c:pt>
                <c:pt idx="3">
                  <c:v>87.4</c:v>
                </c:pt>
                <c:pt idx="4">
                  <c:v>96.7</c:v>
                </c:pt>
                <c:pt idx="5">
                  <c:v>90.8</c:v>
                </c:pt>
                <c:pt idx="6">
                  <c:v>85.8</c:v>
                </c:pt>
                <c:pt idx="7">
                  <c:v>84.9</c:v>
                </c:pt>
                <c:pt idx="8">
                  <c:v>87</c:v>
                </c:pt>
                <c:pt idx="9">
                  <c:v>81.599999999999994</c:v>
                </c:pt>
                <c:pt idx="10">
                  <c:v>83.3</c:v>
                </c:pt>
                <c:pt idx="11">
                  <c:v>73.3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ヘッダーあり'!$B$55:$M$55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ヘッダーあり'!$B$56:$M$56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ヘッダーあり'!$B$57:$M$57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ヘッダーあり'!$B$58:$M$58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026112"/>
        <c:axId val="248634128"/>
      </c:lineChart>
      <c:catAx>
        <c:axId val="247026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63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634128"/>
        <c:scaling>
          <c:orientation val="minMax"/>
          <c:max val="12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0261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42925316153664E-2"/>
                  <c:y val="-6.0544217687074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34912"/>
        <c:axId val="248635304"/>
      </c:lineChart>
      <c:catAx>
        <c:axId val="24863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63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63530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6349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57.2</c:v>
                </c:pt>
                <c:pt idx="1">
                  <c:v>59</c:v>
                </c:pt>
                <c:pt idx="2" formatCode="0.0_ ">
                  <c:v>69.599999999999994</c:v>
                </c:pt>
                <c:pt idx="3">
                  <c:v>69.5</c:v>
                </c:pt>
                <c:pt idx="4">
                  <c:v>66.599999999999994</c:v>
                </c:pt>
                <c:pt idx="5">
                  <c:v>66.900000000000006</c:v>
                </c:pt>
                <c:pt idx="6">
                  <c:v>70.3</c:v>
                </c:pt>
                <c:pt idx="7">
                  <c:v>63.3</c:v>
                </c:pt>
                <c:pt idx="8">
                  <c:v>64.7</c:v>
                </c:pt>
                <c:pt idx="9">
                  <c:v>64.099999999999994</c:v>
                </c:pt>
                <c:pt idx="10">
                  <c:v>65.400000000000006</c:v>
                </c:pt>
                <c:pt idx="11" formatCode="0.0_ 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24688"/>
        <c:axId val="165139864"/>
      </c:lineChart>
      <c:catAx>
        <c:axId val="1649246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65139864"/>
        <c:crosses val="autoZero"/>
        <c:auto val="1"/>
        <c:lblAlgn val="ctr"/>
        <c:lblOffset val="100"/>
        <c:tickLblSkip val="1"/>
        <c:noMultiLvlLbl val="0"/>
      </c:catAx>
      <c:valAx>
        <c:axId val="165139864"/>
        <c:scaling>
          <c:orientation val="minMax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6492468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13.6</c:v>
                </c:pt>
                <c:pt idx="2">
                  <c:v>16.899999999999999</c:v>
                </c:pt>
                <c:pt idx="3">
                  <c:v>18.2</c:v>
                </c:pt>
                <c:pt idx="4">
                  <c:v>14.5</c:v>
                </c:pt>
                <c:pt idx="5">
                  <c:v>13.8</c:v>
                </c:pt>
                <c:pt idx="6">
                  <c:v>15.1</c:v>
                </c:pt>
                <c:pt idx="7">
                  <c:v>13.4</c:v>
                </c:pt>
                <c:pt idx="8">
                  <c:v>14.2</c:v>
                </c:pt>
                <c:pt idx="9">
                  <c:v>15.2</c:v>
                </c:pt>
                <c:pt idx="10">
                  <c:v>15.5</c:v>
                </c:pt>
                <c:pt idx="11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36088"/>
        <c:axId val="248636480"/>
      </c:lineChart>
      <c:catAx>
        <c:axId val="248636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63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636480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6360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26.7</c:v>
                </c:pt>
                <c:pt idx="2">
                  <c:v>26.9</c:v>
                </c:pt>
                <c:pt idx="3">
                  <c:v>24</c:v>
                </c:pt>
                <c:pt idx="4">
                  <c:v>24.5</c:v>
                </c:pt>
                <c:pt idx="5">
                  <c:v>21.9</c:v>
                </c:pt>
                <c:pt idx="6">
                  <c:v>20.7</c:v>
                </c:pt>
                <c:pt idx="7">
                  <c:v>20.9</c:v>
                </c:pt>
                <c:pt idx="8">
                  <c:v>21</c:v>
                </c:pt>
                <c:pt idx="9">
                  <c:v>22.1</c:v>
                </c:pt>
                <c:pt idx="10">
                  <c:v>22.3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637264"/>
        <c:axId val="248637656"/>
      </c:lineChart>
      <c:catAx>
        <c:axId val="248637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637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637656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6372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50.9</c:v>
                </c:pt>
                <c:pt idx="1">
                  <c:v>50.5</c:v>
                </c:pt>
                <c:pt idx="2">
                  <c:v>62.4</c:v>
                </c:pt>
                <c:pt idx="3">
                  <c:v>77.400000000000006</c:v>
                </c:pt>
                <c:pt idx="4">
                  <c:v>58.5</c:v>
                </c:pt>
                <c:pt idx="5">
                  <c:v>65</c:v>
                </c:pt>
                <c:pt idx="6">
                  <c:v>73.5</c:v>
                </c:pt>
                <c:pt idx="7">
                  <c:v>64.2</c:v>
                </c:pt>
                <c:pt idx="8">
                  <c:v>67.400000000000006</c:v>
                </c:pt>
                <c:pt idx="9">
                  <c:v>68</c:v>
                </c:pt>
                <c:pt idx="10">
                  <c:v>69.400000000000006</c:v>
                </c:pt>
                <c:pt idx="11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309424"/>
        <c:axId val="250309816"/>
      </c:lineChart>
      <c:catAx>
        <c:axId val="25030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309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30981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3094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101.1</c:v>
                </c:pt>
                <c:pt idx="1">
                  <c:v>101.4</c:v>
                </c:pt>
                <c:pt idx="2">
                  <c:v>103.6</c:v>
                </c:pt>
                <c:pt idx="3">
                  <c:v>97.9</c:v>
                </c:pt>
                <c:pt idx="4">
                  <c:v>99.7</c:v>
                </c:pt>
                <c:pt idx="5">
                  <c:v>96.5</c:v>
                </c:pt>
                <c:pt idx="6">
                  <c:v>92.1</c:v>
                </c:pt>
                <c:pt idx="7">
                  <c:v>92.1</c:v>
                </c:pt>
                <c:pt idx="8">
                  <c:v>93.6</c:v>
                </c:pt>
                <c:pt idx="9">
                  <c:v>91.7</c:v>
                </c:pt>
                <c:pt idx="10">
                  <c:v>91.5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869432"/>
        <c:axId val="165873912"/>
      </c:lineChart>
      <c:catAx>
        <c:axId val="1658694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5873912"/>
        <c:crosses val="autoZero"/>
        <c:auto val="1"/>
        <c:lblAlgn val="ctr"/>
        <c:lblOffset val="100"/>
        <c:noMultiLvlLbl val="0"/>
      </c:catAx>
      <c:valAx>
        <c:axId val="165873912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86943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58</c:v>
                </c:pt>
                <c:pt idx="2">
                  <c:v>66.8</c:v>
                </c:pt>
                <c:pt idx="3">
                  <c:v>71.8</c:v>
                </c:pt>
                <c:pt idx="4">
                  <c:v>66.5</c:v>
                </c:pt>
                <c:pt idx="5">
                  <c:v>69.8</c:v>
                </c:pt>
                <c:pt idx="6">
                  <c:v>76.900000000000006</c:v>
                </c:pt>
                <c:pt idx="7">
                  <c:v>68.7</c:v>
                </c:pt>
                <c:pt idx="8">
                  <c:v>68.900000000000006</c:v>
                </c:pt>
                <c:pt idx="9">
                  <c:v>70.3</c:v>
                </c:pt>
                <c:pt idx="10">
                  <c:v>71.5</c:v>
                </c:pt>
                <c:pt idx="11">
                  <c:v>72.900000000000006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14072"/>
        <c:axId val="165902968"/>
      </c:lineChart>
      <c:catAx>
        <c:axId val="16591407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65902968"/>
        <c:crosses val="autoZero"/>
        <c:auto val="1"/>
        <c:lblAlgn val="ctr"/>
        <c:lblOffset val="100"/>
        <c:noMultiLvlLbl val="0"/>
      </c:catAx>
      <c:valAx>
        <c:axId val="16590296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591407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670793714953E-3"/>
                  <c:y val="1.1543784299689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475309528621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9835396857542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84917698428673E-3"/>
                  <c:y val="-2.27244321785420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569835396857476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94564433701833E-2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115101</c:v>
                </c:pt>
                <c:pt idx="1">
                  <c:v>90590</c:v>
                </c:pt>
                <c:pt idx="2">
                  <c:v>58373</c:v>
                </c:pt>
                <c:pt idx="3">
                  <c:v>57875</c:v>
                </c:pt>
                <c:pt idx="4">
                  <c:v>51640</c:v>
                </c:pt>
                <c:pt idx="5">
                  <c:v>37125</c:v>
                </c:pt>
                <c:pt idx="6">
                  <c:v>29492</c:v>
                </c:pt>
                <c:pt idx="7">
                  <c:v>28711</c:v>
                </c:pt>
                <c:pt idx="8">
                  <c:v>27491</c:v>
                </c:pt>
                <c:pt idx="9">
                  <c:v>26387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245884921435609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104123</c:v>
                </c:pt>
                <c:pt idx="1">
                  <c:v>73397</c:v>
                </c:pt>
                <c:pt idx="2">
                  <c:v>61554</c:v>
                </c:pt>
                <c:pt idx="3">
                  <c:v>42819</c:v>
                </c:pt>
                <c:pt idx="4">
                  <c:v>37929</c:v>
                </c:pt>
                <c:pt idx="5">
                  <c:v>26214</c:v>
                </c:pt>
                <c:pt idx="6">
                  <c:v>49797</c:v>
                </c:pt>
                <c:pt idx="7">
                  <c:v>26212</c:v>
                </c:pt>
                <c:pt idx="8">
                  <c:v>27585</c:v>
                </c:pt>
                <c:pt idx="9">
                  <c:v>27013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65670832"/>
        <c:axId val="166856304"/>
      </c:barChart>
      <c:catAx>
        <c:axId val="165670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6856304"/>
        <c:crosses val="autoZero"/>
        <c:auto val="1"/>
        <c:lblAlgn val="ctr"/>
        <c:lblOffset val="100"/>
        <c:noMultiLvlLbl val="0"/>
      </c:catAx>
      <c:valAx>
        <c:axId val="16685630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67083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29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29939140815415932"/>
          <c:y val="7.33944954128441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1528158950079E-2"/>
          <c:y val="0.21397312721230949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775225567392312"/>
                  <c:y val="0.17315375051802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590599574441325E-2"/>
                  <c:y val="-0.12024561150039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63326254766267"/>
                  <c:y val="-7.4843844060776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529392847197981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4386193505839563E-2"/>
                  <c:y val="-4.70035396951527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5932628614164596"/>
                  <c:y val="-4.0235738881263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1150022279535916E-2"/>
                  <c:y val="2.38508030532869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3951783283017076E-2"/>
                  <c:y val="-4.33997929157943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8244963874571199"/>
                  <c:y val="0.14676418888007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115101</c:v>
                </c:pt>
                <c:pt idx="1">
                  <c:v>90590</c:v>
                </c:pt>
                <c:pt idx="2">
                  <c:v>58373</c:v>
                </c:pt>
                <c:pt idx="3">
                  <c:v>57875</c:v>
                </c:pt>
                <c:pt idx="4">
                  <c:v>51640</c:v>
                </c:pt>
                <c:pt idx="5">
                  <c:v>37125</c:v>
                </c:pt>
                <c:pt idx="6">
                  <c:v>29492</c:v>
                </c:pt>
                <c:pt idx="7">
                  <c:v>28711</c:v>
                </c:pt>
                <c:pt idx="8">
                  <c:v>27491</c:v>
                </c:pt>
                <c:pt idx="9">
                  <c:v>26387</c:v>
                </c:pt>
                <c:pt idx="10">
                  <c:v>122626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115101</c:v>
                </c:pt>
                <c:pt idx="1">
                  <c:v>90590</c:v>
                </c:pt>
                <c:pt idx="2">
                  <c:v>58373</c:v>
                </c:pt>
                <c:pt idx="3">
                  <c:v>57875</c:v>
                </c:pt>
                <c:pt idx="4">
                  <c:v>51640</c:v>
                </c:pt>
                <c:pt idx="5">
                  <c:v>37125</c:v>
                </c:pt>
                <c:pt idx="6">
                  <c:v>29492</c:v>
                </c:pt>
                <c:pt idx="7">
                  <c:v>28711</c:v>
                </c:pt>
                <c:pt idx="8">
                  <c:v>27491</c:v>
                </c:pt>
                <c:pt idx="9">
                  <c:v>26387</c:v>
                </c:pt>
                <c:pt idx="10">
                  <c:v>122626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28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2141437837511690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090600765584415"/>
                  <c:y val="-5.5102181192868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073186695491775E-2"/>
                  <c:y val="-0.112444323769873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9434736904738293E-2"/>
                  <c:y val="-3.530262165505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529344096471574E-2"/>
                  <c:y val="-0.145184541587473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4774258381430222E-2"/>
                  <c:y val="-8.4026427731016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25262196129765896"/>
                  <c:y val="-0.1342065345280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95339058688193E-2"/>
                  <c:y val="-3.31275831900322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104123</c:v>
                </c:pt>
                <c:pt idx="1">
                  <c:v>73397</c:v>
                </c:pt>
                <c:pt idx="2">
                  <c:v>61554</c:v>
                </c:pt>
                <c:pt idx="3">
                  <c:v>42819</c:v>
                </c:pt>
                <c:pt idx="4">
                  <c:v>37929</c:v>
                </c:pt>
                <c:pt idx="5">
                  <c:v>26214</c:v>
                </c:pt>
                <c:pt idx="6">
                  <c:v>49797</c:v>
                </c:pt>
                <c:pt idx="7">
                  <c:v>26212</c:v>
                </c:pt>
                <c:pt idx="8">
                  <c:v>27585</c:v>
                </c:pt>
                <c:pt idx="9">
                  <c:v>27013</c:v>
                </c:pt>
                <c:pt idx="10" formatCode="#,##0_);[Red]\(#,##0\)">
                  <c:v>162116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1,044,167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1,122,968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1409700</xdr:colOff>
      <xdr:row>51</xdr:row>
      <xdr:rowOff>161925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56</xdr:row>
      <xdr:rowOff>66676</xdr:rowOff>
    </xdr:from>
    <xdr:to>
      <xdr:col>1</xdr:col>
      <xdr:colOff>171449</xdr:colOff>
      <xdr:row>57</xdr:row>
      <xdr:rowOff>47626</xdr:rowOff>
    </xdr:to>
    <xdr:sp macro="" textlink="">
      <xdr:nvSpPr>
        <xdr:cNvPr id="8" name="角丸四角形 7"/>
        <xdr:cNvSpPr/>
      </xdr:nvSpPr>
      <xdr:spPr bwMode="auto">
        <a:xfrm>
          <a:off x="371475" y="8858251"/>
          <a:ext cx="514349" cy="15240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304801</xdr:colOff>
      <xdr:row>30</xdr:row>
      <xdr:rowOff>95251</xdr:rowOff>
    </xdr:from>
    <xdr:to>
      <xdr:col>1</xdr:col>
      <xdr:colOff>114300</xdr:colOff>
      <xdr:row>31</xdr:row>
      <xdr:rowOff>85725</xdr:rowOff>
    </xdr:to>
    <xdr:sp macro="" textlink="">
      <xdr:nvSpPr>
        <xdr:cNvPr id="11" name="角丸四角形 10"/>
        <xdr:cNvSpPr/>
      </xdr:nvSpPr>
      <xdr:spPr bwMode="auto">
        <a:xfrm>
          <a:off x="304801" y="4943476"/>
          <a:ext cx="523874" cy="161924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257176</xdr:colOff>
      <xdr:row>7</xdr:row>
      <xdr:rowOff>57151</xdr:rowOff>
    </xdr:from>
    <xdr:to>
      <xdr:col>1</xdr:col>
      <xdr:colOff>28575</xdr:colOff>
      <xdr:row>8</xdr:row>
      <xdr:rowOff>19051</xdr:rowOff>
    </xdr:to>
    <xdr:sp macro="" textlink="">
      <xdr:nvSpPr>
        <xdr:cNvPr id="12" name="角丸四角形 11"/>
        <xdr:cNvSpPr/>
      </xdr:nvSpPr>
      <xdr:spPr bwMode="auto">
        <a:xfrm>
          <a:off x="257176" y="1257301"/>
          <a:ext cx="485774" cy="1333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0.27586</cdr:y>
    </cdr:from>
    <cdr:to>
      <cdr:x>0.99877</cdr:x>
      <cdr:y>0.78276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895" y="762001"/>
          <a:ext cx="563830" cy="140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0.91965</cdr:x>
      <cdr:y>0.30303</cdr:y>
    </cdr:from>
    <cdr:to>
      <cdr:x>0.98764</cdr:x>
      <cdr:y>0.81061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570" y="762000"/>
          <a:ext cx="523912" cy="1276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0.4056</cdr:y>
    </cdr:from>
    <cdr:to>
      <cdr:x>0.99631</cdr:x>
      <cdr:y>0.7774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1128091"/>
          <a:ext cx="585538" cy="1034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56</xdr:row>
      <xdr:rowOff>47625</xdr:rowOff>
    </xdr:from>
    <xdr:to>
      <xdr:col>1</xdr:col>
      <xdr:colOff>247650</xdr:colOff>
      <xdr:row>57</xdr:row>
      <xdr:rowOff>0</xdr:rowOff>
    </xdr:to>
    <xdr:sp macro="" textlink="">
      <xdr:nvSpPr>
        <xdr:cNvPr id="6" name="角丸四角形 5"/>
        <xdr:cNvSpPr/>
      </xdr:nvSpPr>
      <xdr:spPr bwMode="auto">
        <a:xfrm>
          <a:off x="314325" y="8629650"/>
          <a:ext cx="514350" cy="123825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371475</xdr:colOff>
      <xdr:row>31</xdr:row>
      <xdr:rowOff>104775</xdr:rowOff>
    </xdr:from>
    <xdr:to>
      <xdr:col>1</xdr:col>
      <xdr:colOff>304800</xdr:colOff>
      <xdr:row>32</xdr:row>
      <xdr:rowOff>76200</xdr:rowOff>
    </xdr:to>
    <xdr:sp macro="" textlink="">
      <xdr:nvSpPr>
        <xdr:cNvPr id="7" name="角丸四角形 6"/>
        <xdr:cNvSpPr/>
      </xdr:nvSpPr>
      <xdr:spPr bwMode="auto">
        <a:xfrm>
          <a:off x="371475" y="5143500"/>
          <a:ext cx="514350" cy="142875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123825</xdr:colOff>
      <xdr:row>9</xdr:row>
      <xdr:rowOff>142875</xdr:rowOff>
    </xdr:from>
    <xdr:to>
      <xdr:col>1</xdr:col>
      <xdr:colOff>38100</xdr:colOff>
      <xdr:row>10</xdr:row>
      <xdr:rowOff>123825</xdr:rowOff>
    </xdr:to>
    <xdr:sp macro="" textlink="">
      <xdr:nvSpPr>
        <xdr:cNvPr id="8" name="角丸四角形 7"/>
        <xdr:cNvSpPr/>
      </xdr:nvSpPr>
      <xdr:spPr bwMode="auto">
        <a:xfrm>
          <a:off x="123825" y="1685925"/>
          <a:ext cx="495300" cy="15240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0.92131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5"/>
          <a:ext cx="800210" cy="1581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0.89713</cdr:x>
      <cdr:y>0.25725</cdr:y>
    </cdr:from>
    <cdr:to>
      <cdr:x>0.98959</cdr:x>
      <cdr:y>0.86594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7" y="676275"/>
          <a:ext cx="676363" cy="1600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0.18573</cdr:y>
    </cdr:from>
    <cdr:to>
      <cdr:x>0.99086</cdr:x>
      <cdr:y>0.61716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9" y="521878"/>
          <a:ext cx="733475" cy="121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70</xdr:row>
      <xdr:rowOff>104776</xdr:rowOff>
    </xdr:from>
    <xdr:to>
      <xdr:col>1</xdr:col>
      <xdr:colOff>114300</xdr:colOff>
      <xdr:row>71</xdr:row>
      <xdr:rowOff>114301</xdr:rowOff>
    </xdr:to>
    <xdr:sp macro="" textlink="">
      <xdr:nvSpPr>
        <xdr:cNvPr id="5" name="角丸四角形 4"/>
        <xdr:cNvSpPr/>
      </xdr:nvSpPr>
      <xdr:spPr bwMode="auto">
        <a:xfrm>
          <a:off x="200025" y="8724901"/>
          <a:ext cx="495300" cy="1333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266700</xdr:colOff>
      <xdr:row>36</xdr:row>
      <xdr:rowOff>47625</xdr:rowOff>
    </xdr:from>
    <xdr:to>
      <xdr:col>1</xdr:col>
      <xdr:colOff>200025</xdr:colOff>
      <xdr:row>37</xdr:row>
      <xdr:rowOff>66675</xdr:rowOff>
    </xdr:to>
    <xdr:sp macro="" textlink="">
      <xdr:nvSpPr>
        <xdr:cNvPr id="6" name="角丸四角形 5"/>
        <xdr:cNvSpPr/>
      </xdr:nvSpPr>
      <xdr:spPr bwMode="auto">
        <a:xfrm>
          <a:off x="266700" y="4476750"/>
          <a:ext cx="514350" cy="142875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104775</xdr:colOff>
      <xdr:row>10</xdr:row>
      <xdr:rowOff>1</xdr:rowOff>
    </xdr:from>
    <xdr:to>
      <xdr:col>1</xdr:col>
      <xdr:colOff>57150</xdr:colOff>
      <xdr:row>11</xdr:row>
      <xdr:rowOff>38100</xdr:rowOff>
    </xdr:to>
    <xdr:sp macro="" textlink="">
      <xdr:nvSpPr>
        <xdr:cNvPr id="7" name="角丸四角形 6"/>
        <xdr:cNvSpPr/>
      </xdr:nvSpPr>
      <xdr:spPr bwMode="auto">
        <a:xfrm>
          <a:off x="104775" y="1238251"/>
          <a:ext cx="533400" cy="161924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0.31338</cdr:y>
    </cdr:from>
    <cdr:to>
      <cdr:x>1</cdr:x>
      <cdr:y>0.62324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916" y="847736"/>
          <a:ext cx="679808" cy="83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0.89514</cdr:x>
      <cdr:y>0.325</cdr:y>
    </cdr:from>
    <cdr:to>
      <cdr:x>0.9882</cdr:x>
      <cdr:y>0.78929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5529" y="866779"/>
          <a:ext cx="676321" cy="1238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0.89542</cdr:x>
      <cdr:y>0.28222</cdr:y>
    </cdr:from>
    <cdr:to>
      <cdr:x>0.983</cdr:x>
      <cdr:y>0.65853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569" y="771504"/>
          <a:ext cx="638163" cy="1028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257175</xdr:colOff>
      <xdr:row>13</xdr:row>
      <xdr:rowOff>114300</xdr:rowOff>
    </xdr:from>
    <xdr:to>
      <xdr:col>1</xdr:col>
      <xdr:colOff>123825</xdr:colOff>
      <xdr:row>15</xdr:row>
      <xdr:rowOff>38100</xdr:rowOff>
    </xdr:to>
    <xdr:sp macro="" textlink="">
      <xdr:nvSpPr>
        <xdr:cNvPr id="5" name="角丸四角形 4"/>
        <xdr:cNvSpPr/>
      </xdr:nvSpPr>
      <xdr:spPr bwMode="auto">
        <a:xfrm>
          <a:off x="257175" y="1724025"/>
          <a:ext cx="447675" cy="1714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36</xdr:row>
      <xdr:rowOff>57150</xdr:rowOff>
    </xdr:from>
    <xdr:to>
      <xdr:col>1</xdr:col>
      <xdr:colOff>123825</xdr:colOff>
      <xdr:row>37</xdr:row>
      <xdr:rowOff>104775</xdr:rowOff>
    </xdr:to>
    <xdr:sp macro="" textlink="">
      <xdr:nvSpPr>
        <xdr:cNvPr id="11" name="角丸四角形 10"/>
        <xdr:cNvSpPr/>
      </xdr:nvSpPr>
      <xdr:spPr bwMode="auto">
        <a:xfrm>
          <a:off x="257175" y="4486275"/>
          <a:ext cx="447675" cy="1714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74</xdr:row>
      <xdr:rowOff>19050</xdr:rowOff>
    </xdr:from>
    <xdr:to>
      <xdr:col>1</xdr:col>
      <xdr:colOff>180975</xdr:colOff>
      <xdr:row>75</xdr:row>
      <xdr:rowOff>47625</xdr:rowOff>
    </xdr:to>
    <xdr:sp macro="" textlink="">
      <xdr:nvSpPr>
        <xdr:cNvPr id="12" name="角丸四角形 11"/>
        <xdr:cNvSpPr/>
      </xdr:nvSpPr>
      <xdr:spPr bwMode="auto">
        <a:xfrm>
          <a:off x="257175" y="9210675"/>
          <a:ext cx="504825" cy="15240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0.89411</cdr:x>
      <cdr:y>0.17857</cdr:y>
    </cdr:from>
    <cdr:to>
      <cdr:x>0.9817</cdr:x>
      <cdr:y>0.75714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76" y="476250"/>
          <a:ext cx="638236" cy="154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0.89533</cdr:x>
      <cdr:y>0.31803</cdr:y>
    </cdr:from>
    <cdr:to>
      <cdr:x>0.99089</cdr:x>
      <cdr:y>0.81105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9512" y="869393"/>
          <a:ext cx="699040" cy="1347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9</xdr:row>
      <xdr:rowOff>0</xdr:rowOff>
    </xdr:from>
    <xdr:to>
      <xdr:col>1</xdr:col>
      <xdr:colOff>133350</xdr:colOff>
      <xdr:row>10</xdr:row>
      <xdr:rowOff>28574</xdr:rowOff>
    </xdr:to>
    <xdr:sp macro="" textlink="">
      <xdr:nvSpPr>
        <xdr:cNvPr id="5" name="角丸四角形 4"/>
        <xdr:cNvSpPr/>
      </xdr:nvSpPr>
      <xdr:spPr bwMode="auto">
        <a:xfrm>
          <a:off x="209550" y="1114425"/>
          <a:ext cx="533400" cy="152399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228599</xdr:colOff>
      <xdr:row>68</xdr:row>
      <xdr:rowOff>85725</xdr:rowOff>
    </xdr:from>
    <xdr:to>
      <xdr:col>1</xdr:col>
      <xdr:colOff>161924</xdr:colOff>
      <xdr:row>69</xdr:row>
      <xdr:rowOff>114299</xdr:rowOff>
    </xdr:to>
    <xdr:sp macro="" textlink="">
      <xdr:nvSpPr>
        <xdr:cNvPr id="8" name="角丸四角形 7"/>
        <xdr:cNvSpPr/>
      </xdr:nvSpPr>
      <xdr:spPr bwMode="auto">
        <a:xfrm>
          <a:off x="228599" y="8543925"/>
          <a:ext cx="542925" cy="152399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285750</xdr:colOff>
      <xdr:row>37</xdr:row>
      <xdr:rowOff>114300</xdr:rowOff>
    </xdr:from>
    <xdr:to>
      <xdr:col>1</xdr:col>
      <xdr:colOff>209550</xdr:colOff>
      <xdr:row>39</xdr:row>
      <xdr:rowOff>9524</xdr:rowOff>
    </xdr:to>
    <xdr:sp macro="" textlink="">
      <xdr:nvSpPr>
        <xdr:cNvPr id="9" name="角丸四角形 8"/>
        <xdr:cNvSpPr/>
      </xdr:nvSpPr>
      <xdr:spPr bwMode="auto">
        <a:xfrm>
          <a:off x="285750" y="4676775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0.89883</cdr:x>
      <cdr:y>0.27463</cdr:y>
    </cdr:from>
    <cdr:to>
      <cdr:x>0.98889</cdr:x>
      <cdr:y>0.62615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5" y="745518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0.37161</cdr:y>
    </cdr:from>
    <cdr:to>
      <cdr:x>0.99221</cdr:x>
      <cdr:y>0.79371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0" y="1012310"/>
          <a:ext cx="666756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71</xdr:row>
      <xdr:rowOff>28575</xdr:rowOff>
    </xdr:from>
    <xdr:to>
      <xdr:col>1</xdr:col>
      <xdr:colOff>219075</xdr:colOff>
      <xdr:row>72</xdr:row>
      <xdr:rowOff>47624</xdr:rowOff>
    </xdr:to>
    <xdr:sp macro="" textlink="">
      <xdr:nvSpPr>
        <xdr:cNvPr id="9" name="角丸四角形 8"/>
        <xdr:cNvSpPr/>
      </xdr:nvSpPr>
      <xdr:spPr bwMode="auto">
        <a:xfrm>
          <a:off x="266700" y="8848725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41</xdr:row>
      <xdr:rowOff>19050</xdr:rowOff>
    </xdr:from>
    <xdr:to>
      <xdr:col>1</xdr:col>
      <xdr:colOff>209550</xdr:colOff>
      <xdr:row>42</xdr:row>
      <xdr:rowOff>38099</xdr:rowOff>
    </xdr:to>
    <xdr:sp macro="" textlink="">
      <xdr:nvSpPr>
        <xdr:cNvPr id="10" name="角丸四角形 9"/>
        <xdr:cNvSpPr/>
      </xdr:nvSpPr>
      <xdr:spPr bwMode="auto">
        <a:xfrm>
          <a:off x="257175" y="5133975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190500</xdr:colOff>
      <xdr:row>13</xdr:row>
      <xdr:rowOff>104775</xdr:rowOff>
    </xdr:from>
    <xdr:to>
      <xdr:col>1</xdr:col>
      <xdr:colOff>142875</xdr:colOff>
      <xdr:row>14</xdr:row>
      <xdr:rowOff>123824</xdr:rowOff>
    </xdr:to>
    <xdr:sp macro="" textlink="">
      <xdr:nvSpPr>
        <xdr:cNvPr id="11" name="角丸四角形 10"/>
        <xdr:cNvSpPr/>
      </xdr:nvSpPr>
      <xdr:spPr bwMode="auto">
        <a:xfrm>
          <a:off x="190500" y="1714500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0.51418</cdr:y>
    </cdr:from>
    <cdr:to>
      <cdr:x>0.99088</cdr:x>
      <cdr:y>0.77892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64" y="1439871"/>
          <a:ext cx="619156" cy="741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0.91123</cdr:x>
      <cdr:y>0.49103</cdr:y>
    </cdr:from>
    <cdr:to>
      <cdr:x>0.99478</cdr:x>
      <cdr:y>0.84229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8450" y="1304912"/>
          <a:ext cx="609614" cy="933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38100</xdr:rowOff>
    </xdr:from>
    <xdr:to>
      <xdr:col>14</xdr:col>
      <xdr:colOff>542925</xdr:colOff>
      <xdr:row>82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10</xdr:row>
      <xdr:rowOff>66676</xdr:rowOff>
    </xdr:from>
    <xdr:to>
      <xdr:col>1</xdr:col>
      <xdr:colOff>171450</xdr:colOff>
      <xdr:row>11</xdr:row>
      <xdr:rowOff>104775</xdr:rowOff>
    </xdr:to>
    <xdr:sp macro="" textlink="">
      <xdr:nvSpPr>
        <xdr:cNvPr id="5" name="角丸四角形 4"/>
        <xdr:cNvSpPr/>
      </xdr:nvSpPr>
      <xdr:spPr bwMode="auto">
        <a:xfrm>
          <a:off x="276225" y="1304926"/>
          <a:ext cx="476250" cy="161924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0</xdr:col>
      <xdr:colOff>257175</xdr:colOff>
      <xdr:row>72</xdr:row>
      <xdr:rowOff>114301</xdr:rowOff>
    </xdr:from>
    <xdr:to>
      <xdr:col>1</xdr:col>
      <xdr:colOff>152400</xdr:colOff>
      <xdr:row>74</xdr:row>
      <xdr:rowOff>28575</xdr:rowOff>
    </xdr:to>
    <xdr:sp macro="" textlink="">
      <xdr:nvSpPr>
        <xdr:cNvPr id="7" name="角丸四角形 6"/>
        <xdr:cNvSpPr/>
      </xdr:nvSpPr>
      <xdr:spPr bwMode="auto">
        <a:xfrm>
          <a:off x="257175" y="9048751"/>
          <a:ext cx="476250" cy="161924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0</xdr:col>
      <xdr:colOff>285750</xdr:colOff>
      <xdr:row>40</xdr:row>
      <xdr:rowOff>1</xdr:rowOff>
    </xdr:from>
    <xdr:to>
      <xdr:col>1</xdr:col>
      <xdr:colOff>180975</xdr:colOff>
      <xdr:row>41</xdr:row>
      <xdr:rowOff>28575</xdr:rowOff>
    </xdr:to>
    <xdr:sp macro="" textlink="">
      <xdr:nvSpPr>
        <xdr:cNvPr id="8" name="角丸四角形 7"/>
        <xdr:cNvSpPr/>
      </xdr:nvSpPr>
      <xdr:spPr bwMode="auto">
        <a:xfrm>
          <a:off x="285750" y="4953001"/>
          <a:ext cx="476250" cy="152399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0.86328</cdr:x>
      <cdr:y>0.17106</cdr:y>
    </cdr:from>
    <cdr:to>
      <cdr:x>0.98828</cdr:x>
      <cdr:y>0.57237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5093" y="495329"/>
          <a:ext cx="914400" cy="1162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0.39262</cdr:y>
    </cdr:from>
    <cdr:to>
      <cdr:x>0.99347</cdr:x>
      <cdr:y>0.89597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848" y="1114420"/>
          <a:ext cx="909684" cy="1428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0.88718</cdr:x>
      <cdr:y>0.19048</cdr:y>
    </cdr:from>
    <cdr:to>
      <cdr:x>0.98044</cdr:x>
      <cdr:y>0.76531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81467" y="533408"/>
          <a:ext cx="681327" cy="160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381001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371475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L10" sqref="L10"/>
    </sheetView>
  </sheetViews>
  <sheetFormatPr defaultRowHeight="17.25"/>
  <cols>
    <col min="1" max="1" width="9.625" style="327" customWidth="1"/>
    <col min="2" max="2" width="7.25" style="378" customWidth="1"/>
    <col min="3" max="3" width="9.625" style="379" customWidth="1"/>
    <col min="4" max="4" width="9" style="327"/>
    <col min="5" max="5" width="20" style="327" bestFit="1" customWidth="1"/>
    <col min="6" max="6" width="18.625" style="327" customWidth="1"/>
    <col min="7" max="7" width="7.75" style="327" customWidth="1"/>
    <col min="8" max="8" width="2.375" style="327" customWidth="1"/>
    <col min="9" max="9" width="7.75" style="327" customWidth="1"/>
    <col min="10" max="256" width="9" style="327"/>
    <col min="257" max="257" width="9.625" style="327" customWidth="1"/>
    <col min="258" max="258" width="7.25" style="327" customWidth="1"/>
    <col min="259" max="259" width="9.625" style="327" customWidth="1"/>
    <col min="260" max="260" width="9" style="327"/>
    <col min="261" max="261" width="20" style="327" bestFit="1" customWidth="1"/>
    <col min="262" max="262" width="18.625" style="327" customWidth="1"/>
    <col min="263" max="263" width="7.75" style="327" customWidth="1"/>
    <col min="264" max="264" width="2.375" style="327" customWidth="1"/>
    <col min="265" max="265" width="7.75" style="327" customWidth="1"/>
    <col min="266" max="512" width="9" style="327"/>
    <col min="513" max="513" width="9.625" style="327" customWidth="1"/>
    <col min="514" max="514" width="7.25" style="327" customWidth="1"/>
    <col min="515" max="515" width="9.625" style="327" customWidth="1"/>
    <col min="516" max="516" width="9" style="327"/>
    <col min="517" max="517" width="20" style="327" bestFit="1" customWidth="1"/>
    <col min="518" max="518" width="18.625" style="327" customWidth="1"/>
    <col min="519" max="519" width="7.75" style="327" customWidth="1"/>
    <col min="520" max="520" width="2.375" style="327" customWidth="1"/>
    <col min="521" max="521" width="7.75" style="327" customWidth="1"/>
    <col min="522" max="768" width="9" style="327"/>
    <col min="769" max="769" width="9.625" style="327" customWidth="1"/>
    <col min="770" max="770" width="7.25" style="327" customWidth="1"/>
    <col min="771" max="771" width="9.625" style="327" customWidth="1"/>
    <col min="772" max="772" width="9" style="327"/>
    <col min="773" max="773" width="20" style="327" bestFit="1" customWidth="1"/>
    <col min="774" max="774" width="18.625" style="327" customWidth="1"/>
    <col min="775" max="775" width="7.75" style="327" customWidth="1"/>
    <col min="776" max="776" width="2.375" style="327" customWidth="1"/>
    <col min="777" max="777" width="7.75" style="327" customWidth="1"/>
    <col min="778" max="1024" width="9" style="327"/>
    <col min="1025" max="1025" width="9.625" style="327" customWidth="1"/>
    <col min="1026" max="1026" width="7.25" style="327" customWidth="1"/>
    <col min="1027" max="1027" width="9.625" style="327" customWidth="1"/>
    <col min="1028" max="1028" width="9" style="327"/>
    <col min="1029" max="1029" width="20" style="327" bestFit="1" customWidth="1"/>
    <col min="1030" max="1030" width="18.625" style="327" customWidth="1"/>
    <col min="1031" max="1031" width="7.75" style="327" customWidth="1"/>
    <col min="1032" max="1032" width="2.375" style="327" customWidth="1"/>
    <col min="1033" max="1033" width="7.75" style="327" customWidth="1"/>
    <col min="1034" max="1280" width="9" style="327"/>
    <col min="1281" max="1281" width="9.625" style="327" customWidth="1"/>
    <col min="1282" max="1282" width="7.25" style="327" customWidth="1"/>
    <col min="1283" max="1283" width="9.625" style="327" customWidth="1"/>
    <col min="1284" max="1284" width="9" style="327"/>
    <col min="1285" max="1285" width="20" style="327" bestFit="1" customWidth="1"/>
    <col min="1286" max="1286" width="18.625" style="327" customWidth="1"/>
    <col min="1287" max="1287" width="7.75" style="327" customWidth="1"/>
    <col min="1288" max="1288" width="2.375" style="327" customWidth="1"/>
    <col min="1289" max="1289" width="7.75" style="327" customWidth="1"/>
    <col min="1290" max="1536" width="9" style="327"/>
    <col min="1537" max="1537" width="9.625" style="327" customWidth="1"/>
    <col min="1538" max="1538" width="7.25" style="327" customWidth="1"/>
    <col min="1539" max="1539" width="9.625" style="327" customWidth="1"/>
    <col min="1540" max="1540" width="9" style="327"/>
    <col min="1541" max="1541" width="20" style="327" bestFit="1" customWidth="1"/>
    <col min="1542" max="1542" width="18.625" style="327" customWidth="1"/>
    <col min="1543" max="1543" width="7.75" style="327" customWidth="1"/>
    <col min="1544" max="1544" width="2.375" style="327" customWidth="1"/>
    <col min="1545" max="1545" width="7.75" style="327" customWidth="1"/>
    <col min="1546" max="1792" width="9" style="327"/>
    <col min="1793" max="1793" width="9.625" style="327" customWidth="1"/>
    <col min="1794" max="1794" width="7.25" style="327" customWidth="1"/>
    <col min="1795" max="1795" width="9.625" style="327" customWidth="1"/>
    <col min="1796" max="1796" width="9" style="327"/>
    <col min="1797" max="1797" width="20" style="327" bestFit="1" customWidth="1"/>
    <col min="1798" max="1798" width="18.625" style="327" customWidth="1"/>
    <col min="1799" max="1799" width="7.75" style="327" customWidth="1"/>
    <col min="1800" max="1800" width="2.375" style="327" customWidth="1"/>
    <col min="1801" max="1801" width="7.75" style="327" customWidth="1"/>
    <col min="1802" max="2048" width="9" style="327"/>
    <col min="2049" max="2049" width="9.625" style="327" customWidth="1"/>
    <col min="2050" max="2050" width="7.25" style="327" customWidth="1"/>
    <col min="2051" max="2051" width="9.625" style="327" customWidth="1"/>
    <col min="2052" max="2052" width="9" style="327"/>
    <col min="2053" max="2053" width="20" style="327" bestFit="1" customWidth="1"/>
    <col min="2054" max="2054" width="18.625" style="327" customWidth="1"/>
    <col min="2055" max="2055" width="7.75" style="327" customWidth="1"/>
    <col min="2056" max="2056" width="2.375" style="327" customWidth="1"/>
    <col min="2057" max="2057" width="7.75" style="327" customWidth="1"/>
    <col min="2058" max="2304" width="9" style="327"/>
    <col min="2305" max="2305" width="9.625" style="327" customWidth="1"/>
    <col min="2306" max="2306" width="7.25" style="327" customWidth="1"/>
    <col min="2307" max="2307" width="9.625" style="327" customWidth="1"/>
    <col min="2308" max="2308" width="9" style="327"/>
    <col min="2309" max="2309" width="20" style="327" bestFit="1" customWidth="1"/>
    <col min="2310" max="2310" width="18.625" style="327" customWidth="1"/>
    <col min="2311" max="2311" width="7.75" style="327" customWidth="1"/>
    <col min="2312" max="2312" width="2.375" style="327" customWidth="1"/>
    <col min="2313" max="2313" width="7.75" style="327" customWidth="1"/>
    <col min="2314" max="2560" width="9" style="327"/>
    <col min="2561" max="2561" width="9.625" style="327" customWidth="1"/>
    <col min="2562" max="2562" width="7.25" style="327" customWidth="1"/>
    <col min="2563" max="2563" width="9.625" style="327" customWidth="1"/>
    <col min="2564" max="2564" width="9" style="327"/>
    <col min="2565" max="2565" width="20" style="327" bestFit="1" customWidth="1"/>
    <col min="2566" max="2566" width="18.625" style="327" customWidth="1"/>
    <col min="2567" max="2567" width="7.75" style="327" customWidth="1"/>
    <col min="2568" max="2568" width="2.375" style="327" customWidth="1"/>
    <col min="2569" max="2569" width="7.75" style="327" customWidth="1"/>
    <col min="2570" max="2816" width="9" style="327"/>
    <col min="2817" max="2817" width="9.625" style="327" customWidth="1"/>
    <col min="2818" max="2818" width="7.25" style="327" customWidth="1"/>
    <col min="2819" max="2819" width="9.625" style="327" customWidth="1"/>
    <col min="2820" max="2820" width="9" style="327"/>
    <col min="2821" max="2821" width="20" style="327" bestFit="1" customWidth="1"/>
    <col min="2822" max="2822" width="18.625" style="327" customWidth="1"/>
    <col min="2823" max="2823" width="7.75" style="327" customWidth="1"/>
    <col min="2824" max="2824" width="2.375" style="327" customWidth="1"/>
    <col min="2825" max="2825" width="7.75" style="327" customWidth="1"/>
    <col min="2826" max="3072" width="9" style="327"/>
    <col min="3073" max="3073" width="9.625" style="327" customWidth="1"/>
    <col min="3074" max="3074" width="7.25" style="327" customWidth="1"/>
    <col min="3075" max="3075" width="9.625" style="327" customWidth="1"/>
    <col min="3076" max="3076" width="9" style="327"/>
    <col min="3077" max="3077" width="20" style="327" bestFit="1" customWidth="1"/>
    <col min="3078" max="3078" width="18.625" style="327" customWidth="1"/>
    <col min="3079" max="3079" width="7.75" style="327" customWidth="1"/>
    <col min="3080" max="3080" width="2.375" style="327" customWidth="1"/>
    <col min="3081" max="3081" width="7.75" style="327" customWidth="1"/>
    <col min="3082" max="3328" width="9" style="327"/>
    <col min="3329" max="3329" width="9.625" style="327" customWidth="1"/>
    <col min="3330" max="3330" width="7.25" style="327" customWidth="1"/>
    <col min="3331" max="3331" width="9.625" style="327" customWidth="1"/>
    <col min="3332" max="3332" width="9" style="327"/>
    <col min="3333" max="3333" width="20" style="327" bestFit="1" customWidth="1"/>
    <col min="3334" max="3334" width="18.625" style="327" customWidth="1"/>
    <col min="3335" max="3335" width="7.75" style="327" customWidth="1"/>
    <col min="3336" max="3336" width="2.375" style="327" customWidth="1"/>
    <col min="3337" max="3337" width="7.75" style="327" customWidth="1"/>
    <col min="3338" max="3584" width="9" style="327"/>
    <col min="3585" max="3585" width="9.625" style="327" customWidth="1"/>
    <col min="3586" max="3586" width="7.25" style="327" customWidth="1"/>
    <col min="3587" max="3587" width="9.625" style="327" customWidth="1"/>
    <col min="3588" max="3588" width="9" style="327"/>
    <col min="3589" max="3589" width="20" style="327" bestFit="1" customWidth="1"/>
    <col min="3590" max="3590" width="18.625" style="327" customWidth="1"/>
    <col min="3591" max="3591" width="7.75" style="327" customWidth="1"/>
    <col min="3592" max="3592" width="2.375" style="327" customWidth="1"/>
    <col min="3593" max="3593" width="7.75" style="327" customWidth="1"/>
    <col min="3594" max="3840" width="9" style="327"/>
    <col min="3841" max="3841" width="9.625" style="327" customWidth="1"/>
    <col min="3842" max="3842" width="7.25" style="327" customWidth="1"/>
    <col min="3843" max="3843" width="9.625" style="327" customWidth="1"/>
    <col min="3844" max="3844" width="9" style="327"/>
    <col min="3845" max="3845" width="20" style="327" bestFit="1" customWidth="1"/>
    <col min="3846" max="3846" width="18.625" style="327" customWidth="1"/>
    <col min="3847" max="3847" width="7.75" style="327" customWidth="1"/>
    <col min="3848" max="3848" width="2.375" style="327" customWidth="1"/>
    <col min="3849" max="3849" width="7.75" style="327" customWidth="1"/>
    <col min="3850" max="4096" width="9" style="327"/>
    <col min="4097" max="4097" width="9.625" style="327" customWidth="1"/>
    <col min="4098" max="4098" width="7.25" style="327" customWidth="1"/>
    <col min="4099" max="4099" width="9.625" style="327" customWidth="1"/>
    <col min="4100" max="4100" width="9" style="327"/>
    <col min="4101" max="4101" width="20" style="327" bestFit="1" customWidth="1"/>
    <col min="4102" max="4102" width="18.625" style="327" customWidth="1"/>
    <col min="4103" max="4103" width="7.75" style="327" customWidth="1"/>
    <col min="4104" max="4104" width="2.375" style="327" customWidth="1"/>
    <col min="4105" max="4105" width="7.75" style="327" customWidth="1"/>
    <col min="4106" max="4352" width="9" style="327"/>
    <col min="4353" max="4353" width="9.625" style="327" customWidth="1"/>
    <col min="4354" max="4354" width="7.25" style="327" customWidth="1"/>
    <col min="4355" max="4355" width="9.625" style="327" customWidth="1"/>
    <col min="4356" max="4356" width="9" style="327"/>
    <col min="4357" max="4357" width="20" style="327" bestFit="1" customWidth="1"/>
    <col min="4358" max="4358" width="18.625" style="327" customWidth="1"/>
    <col min="4359" max="4359" width="7.75" style="327" customWidth="1"/>
    <col min="4360" max="4360" width="2.375" style="327" customWidth="1"/>
    <col min="4361" max="4361" width="7.75" style="327" customWidth="1"/>
    <col min="4362" max="4608" width="9" style="327"/>
    <col min="4609" max="4609" width="9.625" style="327" customWidth="1"/>
    <col min="4610" max="4610" width="7.25" style="327" customWidth="1"/>
    <col min="4611" max="4611" width="9.625" style="327" customWidth="1"/>
    <col min="4612" max="4612" width="9" style="327"/>
    <col min="4613" max="4613" width="20" style="327" bestFit="1" customWidth="1"/>
    <col min="4614" max="4614" width="18.625" style="327" customWidth="1"/>
    <col min="4615" max="4615" width="7.75" style="327" customWidth="1"/>
    <col min="4616" max="4616" width="2.375" style="327" customWidth="1"/>
    <col min="4617" max="4617" width="7.75" style="327" customWidth="1"/>
    <col min="4618" max="4864" width="9" style="327"/>
    <col min="4865" max="4865" width="9.625" style="327" customWidth="1"/>
    <col min="4866" max="4866" width="7.25" style="327" customWidth="1"/>
    <col min="4867" max="4867" width="9.625" style="327" customWidth="1"/>
    <col min="4868" max="4868" width="9" style="327"/>
    <col min="4869" max="4869" width="20" style="327" bestFit="1" customWidth="1"/>
    <col min="4870" max="4870" width="18.625" style="327" customWidth="1"/>
    <col min="4871" max="4871" width="7.75" style="327" customWidth="1"/>
    <col min="4872" max="4872" width="2.375" style="327" customWidth="1"/>
    <col min="4873" max="4873" width="7.75" style="327" customWidth="1"/>
    <col min="4874" max="5120" width="9" style="327"/>
    <col min="5121" max="5121" width="9.625" style="327" customWidth="1"/>
    <col min="5122" max="5122" width="7.25" style="327" customWidth="1"/>
    <col min="5123" max="5123" width="9.625" style="327" customWidth="1"/>
    <col min="5124" max="5124" width="9" style="327"/>
    <col min="5125" max="5125" width="20" style="327" bestFit="1" customWidth="1"/>
    <col min="5126" max="5126" width="18.625" style="327" customWidth="1"/>
    <col min="5127" max="5127" width="7.75" style="327" customWidth="1"/>
    <col min="5128" max="5128" width="2.375" style="327" customWidth="1"/>
    <col min="5129" max="5129" width="7.75" style="327" customWidth="1"/>
    <col min="5130" max="5376" width="9" style="327"/>
    <col min="5377" max="5377" width="9.625" style="327" customWidth="1"/>
    <col min="5378" max="5378" width="7.25" style="327" customWidth="1"/>
    <col min="5379" max="5379" width="9.625" style="327" customWidth="1"/>
    <col min="5380" max="5380" width="9" style="327"/>
    <col min="5381" max="5381" width="20" style="327" bestFit="1" customWidth="1"/>
    <col min="5382" max="5382" width="18.625" style="327" customWidth="1"/>
    <col min="5383" max="5383" width="7.75" style="327" customWidth="1"/>
    <col min="5384" max="5384" width="2.375" style="327" customWidth="1"/>
    <col min="5385" max="5385" width="7.75" style="327" customWidth="1"/>
    <col min="5386" max="5632" width="9" style="327"/>
    <col min="5633" max="5633" width="9.625" style="327" customWidth="1"/>
    <col min="5634" max="5634" width="7.25" style="327" customWidth="1"/>
    <col min="5635" max="5635" width="9.625" style="327" customWidth="1"/>
    <col min="5636" max="5636" width="9" style="327"/>
    <col min="5637" max="5637" width="20" style="327" bestFit="1" customWidth="1"/>
    <col min="5638" max="5638" width="18.625" style="327" customWidth="1"/>
    <col min="5639" max="5639" width="7.75" style="327" customWidth="1"/>
    <col min="5640" max="5640" width="2.375" style="327" customWidth="1"/>
    <col min="5641" max="5641" width="7.75" style="327" customWidth="1"/>
    <col min="5642" max="5888" width="9" style="327"/>
    <col min="5889" max="5889" width="9.625" style="327" customWidth="1"/>
    <col min="5890" max="5890" width="7.25" style="327" customWidth="1"/>
    <col min="5891" max="5891" width="9.625" style="327" customWidth="1"/>
    <col min="5892" max="5892" width="9" style="327"/>
    <col min="5893" max="5893" width="20" style="327" bestFit="1" customWidth="1"/>
    <col min="5894" max="5894" width="18.625" style="327" customWidth="1"/>
    <col min="5895" max="5895" width="7.75" style="327" customWidth="1"/>
    <col min="5896" max="5896" width="2.375" style="327" customWidth="1"/>
    <col min="5897" max="5897" width="7.75" style="327" customWidth="1"/>
    <col min="5898" max="6144" width="9" style="327"/>
    <col min="6145" max="6145" width="9.625" style="327" customWidth="1"/>
    <col min="6146" max="6146" width="7.25" style="327" customWidth="1"/>
    <col min="6147" max="6147" width="9.625" style="327" customWidth="1"/>
    <col min="6148" max="6148" width="9" style="327"/>
    <col min="6149" max="6149" width="20" style="327" bestFit="1" customWidth="1"/>
    <col min="6150" max="6150" width="18.625" style="327" customWidth="1"/>
    <col min="6151" max="6151" width="7.75" style="327" customWidth="1"/>
    <col min="6152" max="6152" width="2.375" style="327" customWidth="1"/>
    <col min="6153" max="6153" width="7.75" style="327" customWidth="1"/>
    <col min="6154" max="6400" width="9" style="327"/>
    <col min="6401" max="6401" width="9.625" style="327" customWidth="1"/>
    <col min="6402" max="6402" width="7.25" style="327" customWidth="1"/>
    <col min="6403" max="6403" width="9.625" style="327" customWidth="1"/>
    <col min="6404" max="6404" width="9" style="327"/>
    <col min="6405" max="6405" width="20" style="327" bestFit="1" customWidth="1"/>
    <col min="6406" max="6406" width="18.625" style="327" customWidth="1"/>
    <col min="6407" max="6407" width="7.75" style="327" customWidth="1"/>
    <col min="6408" max="6408" width="2.375" style="327" customWidth="1"/>
    <col min="6409" max="6409" width="7.75" style="327" customWidth="1"/>
    <col min="6410" max="6656" width="9" style="327"/>
    <col min="6657" max="6657" width="9.625" style="327" customWidth="1"/>
    <col min="6658" max="6658" width="7.25" style="327" customWidth="1"/>
    <col min="6659" max="6659" width="9.625" style="327" customWidth="1"/>
    <col min="6660" max="6660" width="9" style="327"/>
    <col min="6661" max="6661" width="20" style="327" bestFit="1" customWidth="1"/>
    <col min="6662" max="6662" width="18.625" style="327" customWidth="1"/>
    <col min="6663" max="6663" width="7.75" style="327" customWidth="1"/>
    <col min="6664" max="6664" width="2.375" style="327" customWidth="1"/>
    <col min="6665" max="6665" width="7.75" style="327" customWidth="1"/>
    <col min="6666" max="6912" width="9" style="327"/>
    <col min="6913" max="6913" width="9.625" style="327" customWidth="1"/>
    <col min="6914" max="6914" width="7.25" style="327" customWidth="1"/>
    <col min="6915" max="6915" width="9.625" style="327" customWidth="1"/>
    <col min="6916" max="6916" width="9" style="327"/>
    <col min="6917" max="6917" width="20" style="327" bestFit="1" customWidth="1"/>
    <col min="6918" max="6918" width="18.625" style="327" customWidth="1"/>
    <col min="6919" max="6919" width="7.75" style="327" customWidth="1"/>
    <col min="6920" max="6920" width="2.375" style="327" customWidth="1"/>
    <col min="6921" max="6921" width="7.75" style="327" customWidth="1"/>
    <col min="6922" max="7168" width="9" style="327"/>
    <col min="7169" max="7169" width="9.625" style="327" customWidth="1"/>
    <col min="7170" max="7170" width="7.25" style="327" customWidth="1"/>
    <col min="7171" max="7171" width="9.625" style="327" customWidth="1"/>
    <col min="7172" max="7172" width="9" style="327"/>
    <col min="7173" max="7173" width="20" style="327" bestFit="1" customWidth="1"/>
    <col min="7174" max="7174" width="18.625" style="327" customWidth="1"/>
    <col min="7175" max="7175" width="7.75" style="327" customWidth="1"/>
    <col min="7176" max="7176" width="2.375" style="327" customWidth="1"/>
    <col min="7177" max="7177" width="7.75" style="327" customWidth="1"/>
    <col min="7178" max="7424" width="9" style="327"/>
    <col min="7425" max="7425" width="9.625" style="327" customWidth="1"/>
    <col min="7426" max="7426" width="7.25" style="327" customWidth="1"/>
    <col min="7427" max="7427" width="9.625" style="327" customWidth="1"/>
    <col min="7428" max="7428" width="9" style="327"/>
    <col min="7429" max="7429" width="20" style="327" bestFit="1" customWidth="1"/>
    <col min="7430" max="7430" width="18.625" style="327" customWidth="1"/>
    <col min="7431" max="7431" width="7.75" style="327" customWidth="1"/>
    <col min="7432" max="7432" width="2.375" style="327" customWidth="1"/>
    <col min="7433" max="7433" width="7.75" style="327" customWidth="1"/>
    <col min="7434" max="7680" width="9" style="327"/>
    <col min="7681" max="7681" width="9.625" style="327" customWidth="1"/>
    <col min="7682" max="7682" width="7.25" style="327" customWidth="1"/>
    <col min="7683" max="7683" width="9.625" style="327" customWidth="1"/>
    <col min="7684" max="7684" width="9" style="327"/>
    <col min="7685" max="7685" width="20" style="327" bestFit="1" customWidth="1"/>
    <col min="7686" max="7686" width="18.625" style="327" customWidth="1"/>
    <col min="7687" max="7687" width="7.75" style="327" customWidth="1"/>
    <col min="7688" max="7688" width="2.375" style="327" customWidth="1"/>
    <col min="7689" max="7689" width="7.75" style="327" customWidth="1"/>
    <col min="7690" max="7936" width="9" style="327"/>
    <col min="7937" max="7937" width="9.625" style="327" customWidth="1"/>
    <col min="7938" max="7938" width="7.25" style="327" customWidth="1"/>
    <col min="7939" max="7939" width="9.625" style="327" customWidth="1"/>
    <col min="7940" max="7940" width="9" style="327"/>
    <col min="7941" max="7941" width="20" style="327" bestFit="1" customWidth="1"/>
    <col min="7942" max="7942" width="18.625" style="327" customWidth="1"/>
    <col min="7943" max="7943" width="7.75" style="327" customWidth="1"/>
    <col min="7944" max="7944" width="2.375" style="327" customWidth="1"/>
    <col min="7945" max="7945" width="7.75" style="327" customWidth="1"/>
    <col min="7946" max="8192" width="9" style="327"/>
    <col min="8193" max="8193" width="9.625" style="327" customWidth="1"/>
    <col min="8194" max="8194" width="7.25" style="327" customWidth="1"/>
    <col min="8195" max="8195" width="9.625" style="327" customWidth="1"/>
    <col min="8196" max="8196" width="9" style="327"/>
    <col min="8197" max="8197" width="20" style="327" bestFit="1" customWidth="1"/>
    <col min="8198" max="8198" width="18.625" style="327" customWidth="1"/>
    <col min="8199" max="8199" width="7.75" style="327" customWidth="1"/>
    <col min="8200" max="8200" width="2.375" style="327" customWidth="1"/>
    <col min="8201" max="8201" width="7.75" style="327" customWidth="1"/>
    <col min="8202" max="8448" width="9" style="327"/>
    <col min="8449" max="8449" width="9.625" style="327" customWidth="1"/>
    <col min="8450" max="8450" width="7.25" style="327" customWidth="1"/>
    <col min="8451" max="8451" width="9.625" style="327" customWidth="1"/>
    <col min="8452" max="8452" width="9" style="327"/>
    <col min="8453" max="8453" width="20" style="327" bestFit="1" customWidth="1"/>
    <col min="8454" max="8454" width="18.625" style="327" customWidth="1"/>
    <col min="8455" max="8455" width="7.75" style="327" customWidth="1"/>
    <col min="8456" max="8456" width="2.375" style="327" customWidth="1"/>
    <col min="8457" max="8457" width="7.75" style="327" customWidth="1"/>
    <col min="8458" max="8704" width="9" style="327"/>
    <col min="8705" max="8705" width="9.625" style="327" customWidth="1"/>
    <col min="8706" max="8706" width="7.25" style="327" customWidth="1"/>
    <col min="8707" max="8707" width="9.625" style="327" customWidth="1"/>
    <col min="8708" max="8708" width="9" style="327"/>
    <col min="8709" max="8709" width="20" style="327" bestFit="1" customWidth="1"/>
    <col min="8710" max="8710" width="18.625" style="327" customWidth="1"/>
    <col min="8711" max="8711" width="7.75" style="327" customWidth="1"/>
    <col min="8712" max="8712" width="2.375" style="327" customWidth="1"/>
    <col min="8713" max="8713" width="7.75" style="327" customWidth="1"/>
    <col min="8714" max="8960" width="9" style="327"/>
    <col min="8961" max="8961" width="9.625" style="327" customWidth="1"/>
    <col min="8962" max="8962" width="7.25" style="327" customWidth="1"/>
    <col min="8963" max="8963" width="9.625" style="327" customWidth="1"/>
    <col min="8964" max="8964" width="9" style="327"/>
    <col min="8965" max="8965" width="20" style="327" bestFit="1" customWidth="1"/>
    <col min="8966" max="8966" width="18.625" style="327" customWidth="1"/>
    <col min="8967" max="8967" width="7.75" style="327" customWidth="1"/>
    <col min="8968" max="8968" width="2.375" style="327" customWidth="1"/>
    <col min="8969" max="8969" width="7.75" style="327" customWidth="1"/>
    <col min="8970" max="9216" width="9" style="327"/>
    <col min="9217" max="9217" width="9.625" style="327" customWidth="1"/>
    <col min="9218" max="9218" width="7.25" style="327" customWidth="1"/>
    <col min="9219" max="9219" width="9.625" style="327" customWidth="1"/>
    <col min="9220" max="9220" width="9" style="327"/>
    <col min="9221" max="9221" width="20" style="327" bestFit="1" customWidth="1"/>
    <col min="9222" max="9222" width="18.625" style="327" customWidth="1"/>
    <col min="9223" max="9223" width="7.75" style="327" customWidth="1"/>
    <col min="9224" max="9224" width="2.375" style="327" customWidth="1"/>
    <col min="9225" max="9225" width="7.75" style="327" customWidth="1"/>
    <col min="9226" max="9472" width="9" style="327"/>
    <col min="9473" max="9473" width="9.625" style="327" customWidth="1"/>
    <col min="9474" max="9474" width="7.25" style="327" customWidth="1"/>
    <col min="9475" max="9475" width="9.625" style="327" customWidth="1"/>
    <col min="9476" max="9476" width="9" style="327"/>
    <col min="9477" max="9477" width="20" style="327" bestFit="1" customWidth="1"/>
    <col min="9478" max="9478" width="18.625" style="327" customWidth="1"/>
    <col min="9479" max="9479" width="7.75" style="327" customWidth="1"/>
    <col min="9480" max="9480" width="2.375" style="327" customWidth="1"/>
    <col min="9481" max="9481" width="7.75" style="327" customWidth="1"/>
    <col min="9482" max="9728" width="9" style="327"/>
    <col min="9729" max="9729" width="9.625" style="327" customWidth="1"/>
    <col min="9730" max="9730" width="7.25" style="327" customWidth="1"/>
    <col min="9731" max="9731" width="9.625" style="327" customWidth="1"/>
    <col min="9732" max="9732" width="9" style="327"/>
    <col min="9733" max="9733" width="20" style="327" bestFit="1" customWidth="1"/>
    <col min="9734" max="9734" width="18.625" style="327" customWidth="1"/>
    <col min="9735" max="9735" width="7.75" style="327" customWidth="1"/>
    <col min="9736" max="9736" width="2.375" style="327" customWidth="1"/>
    <col min="9737" max="9737" width="7.75" style="327" customWidth="1"/>
    <col min="9738" max="9984" width="9" style="327"/>
    <col min="9985" max="9985" width="9.625" style="327" customWidth="1"/>
    <col min="9986" max="9986" width="7.25" style="327" customWidth="1"/>
    <col min="9987" max="9987" width="9.625" style="327" customWidth="1"/>
    <col min="9988" max="9988" width="9" style="327"/>
    <col min="9989" max="9989" width="20" style="327" bestFit="1" customWidth="1"/>
    <col min="9990" max="9990" width="18.625" style="327" customWidth="1"/>
    <col min="9991" max="9991" width="7.75" style="327" customWidth="1"/>
    <col min="9992" max="9992" width="2.375" style="327" customWidth="1"/>
    <col min="9993" max="9993" width="7.75" style="327" customWidth="1"/>
    <col min="9994" max="10240" width="9" style="327"/>
    <col min="10241" max="10241" width="9.625" style="327" customWidth="1"/>
    <col min="10242" max="10242" width="7.25" style="327" customWidth="1"/>
    <col min="10243" max="10243" width="9.625" style="327" customWidth="1"/>
    <col min="10244" max="10244" width="9" style="327"/>
    <col min="10245" max="10245" width="20" style="327" bestFit="1" customWidth="1"/>
    <col min="10246" max="10246" width="18.625" style="327" customWidth="1"/>
    <col min="10247" max="10247" width="7.75" style="327" customWidth="1"/>
    <col min="10248" max="10248" width="2.375" style="327" customWidth="1"/>
    <col min="10249" max="10249" width="7.75" style="327" customWidth="1"/>
    <col min="10250" max="10496" width="9" style="327"/>
    <col min="10497" max="10497" width="9.625" style="327" customWidth="1"/>
    <col min="10498" max="10498" width="7.25" style="327" customWidth="1"/>
    <col min="10499" max="10499" width="9.625" style="327" customWidth="1"/>
    <col min="10500" max="10500" width="9" style="327"/>
    <col min="10501" max="10501" width="20" style="327" bestFit="1" customWidth="1"/>
    <col min="10502" max="10502" width="18.625" style="327" customWidth="1"/>
    <col min="10503" max="10503" width="7.75" style="327" customWidth="1"/>
    <col min="10504" max="10504" width="2.375" style="327" customWidth="1"/>
    <col min="10505" max="10505" width="7.75" style="327" customWidth="1"/>
    <col min="10506" max="10752" width="9" style="327"/>
    <col min="10753" max="10753" width="9.625" style="327" customWidth="1"/>
    <col min="10754" max="10754" width="7.25" style="327" customWidth="1"/>
    <col min="10755" max="10755" width="9.625" style="327" customWidth="1"/>
    <col min="10756" max="10756" width="9" style="327"/>
    <col min="10757" max="10757" width="20" style="327" bestFit="1" customWidth="1"/>
    <col min="10758" max="10758" width="18.625" style="327" customWidth="1"/>
    <col min="10759" max="10759" width="7.75" style="327" customWidth="1"/>
    <col min="10760" max="10760" width="2.375" style="327" customWidth="1"/>
    <col min="10761" max="10761" width="7.75" style="327" customWidth="1"/>
    <col min="10762" max="11008" width="9" style="327"/>
    <col min="11009" max="11009" width="9.625" style="327" customWidth="1"/>
    <col min="11010" max="11010" width="7.25" style="327" customWidth="1"/>
    <col min="11011" max="11011" width="9.625" style="327" customWidth="1"/>
    <col min="11012" max="11012" width="9" style="327"/>
    <col min="11013" max="11013" width="20" style="327" bestFit="1" customWidth="1"/>
    <col min="11014" max="11014" width="18.625" style="327" customWidth="1"/>
    <col min="11015" max="11015" width="7.75" style="327" customWidth="1"/>
    <col min="11016" max="11016" width="2.375" style="327" customWidth="1"/>
    <col min="11017" max="11017" width="7.75" style="327" customWidth="1"/>
    <col min="11018" max="11264" width="9" style="327"/>
    <col min="11265" max="11265" width="9.625" style="327" customWidth="1"/>
    <col min="11266" max="11266" width="7.25" style="327" customWidth="1"/>
    <col min="11267" max="11267" width="9.625" style="327" customWidth="1"/>
    <col min="11268" max="11268" width="9" style="327"/>
    <col min="11269" max="11269" width="20" style="327" bestFit="1" customWidth="1"/>
    <col min="11270" max="11270" width="18.625" style="327" customWidth="1"/>
    <col min="11271" max="11271" width="7.75" style="327" customWidth="1"/>
    <col min="11272" max="11272" width="2.375" style="327" customWidth="1"/>
    <col min="11273" max="11273" width="7.75" style="327" customWidth="1"/>
    <col min="11274" max="11520" width="9" style="327"/>
    <col min="11521" max="11521" width="9.625" style="327" customWidth="1"/>
    <col min="11522" max="11522" width="7.25" style="327" customWidth="1"/>
    <col min="11523" max="11523" width="9.625" style="327" customWidth="1"/>
    <col min="11524" max="11524" width="9" style="327"/>
    <col min="11525" max="11525" width="20" style="327" bestFit="1" customWidth="1"/>
    <col min="11526" max="11526" width="18.625" style="327" customWidth="1"/>
    <col min="11527" max="11527" width="7.75" style="327" customWidth="1"/>
    <col min="11528" max="11528" width="2.375" style="327" customWidth="1"/>
    <col min="11529" max="11529" width="7.75" style="327" customWidth="1"/>
    <col min="11530" max="11776" width="9" style="327"/>
    <col min="11777" max="11777" width="9.625" style="327" customWidth="1"/>
    <col min="11778" max="11778" width="7.25" style="327" customWidth="1"/>
    <col min="11779" max="11779" width="9.625" style="327" customWidth="1"/>
    <col min="11780" max="11780" width="9" style="327"/>
    <col min="11781" max="11781" width="20" style="327" bestFit="1" customWidth="1"/>
    <col min="11782" max="11782" width="18.625" style="327" customWidth="1"/>
    <col min="11783" max="11783" width="7.75" style="327" customWidth="1"/>
    <col min="11784" max="11784" width="2.375" style="327" customWidth="1"/>
    <col min="11785" max="11785" width="7.75" style="327" customWidth="1"/>
    <col min="11786" max="12032" width="9" style="327"/>
    <col min="12033" max="12033" width="9.625" style="327" customWidth="1"/>
    <col min="12034" max="12034" width="7.25" style="327" customWidth="1"/>
    <col min="12035" max="12035" width="9.625" style="327" customWidth="1"/>
    <col min="12036" max="12036" width="9" style="327"/>
    <col min="12037" max="12037" width="20" style="327" bestFit="1" customWidth="1"/>
    <col min="12038" max="12038" width="18.625" style="327" customWidth="1"/>
    <col min="12039" max="12039" width="7.75" style="327" customWidth="1"/>
    <col min="12040" max="12040" width="2.375" style="327" customWidth="1"/>
    <col min="12041" max="12041" width="7.75" style="327" customWidth="1"/>
    <col min="12042" max="12288" width="9" style="327"/>
    <col min="12289" max="12289" width="9.625" style="327" customWidth="1"/>
    <col min="12290" max="12290" width="7.25" style="327" customWidth="1"/>
    <col min="12291" max="12291" width="9.625" style="327" customWidth="1"/>
    <col min="12292" max="12292" width="9" style="327"/>
    <col min="12293" max="12293" width="20" style="327" bestFit="1" customWidth="1"/>
    <col min="12294" max="12294" width="18.625" style="327" customWidth="1"/>
    <col min="12295" max="12295" width="7.75" style="327" customWidth="1"/>
    <col min="12296" max="12296" width="2.375" style="327" customWidth="1"/>
    <col min="12297" max="12297" width="7.75" style="327" customWidth="1"/>
    <col min="12298" max="12544" width="9" style="327"/>
    <col min="12545" max="12545" width="9.625" style="327" customWidth="1"/>
    <col min="12546" max="12546" width="7.25" style="327" customWidth="1"/>
    <col min="12547" max="12547" width="9.625" style="327" customWidth="1"/>
    <col min="12548" max="12548" width="9" style="327"/>
    <col min="12549" max="12549" width="20" style="327" bestFit="1" customWidth="1"/>
    <col min="12550" max="12550" width="18.625" style="327" customWidth="1"/>
    <col min="12551" max="12551" width="7.75" style="327" customWidth="1"/>
    <col min="12552" max="12552" width="2.375" style="327" customWidth="1"/>
    <col min="12553" max="12553" width="7.75" style="327" customWidth="1"/>
    <col min="12554" max="12800" width="9" style="327"/>
    <col min="12801" max="12801" width="9.625" style="327" customWidth="1"/>
    <col min="12802" max="12802" width="7.25" style="327" customWidth="1"/>
    <col min="12803" max="12803" width="9.625" style="327" customWidth="1"/>
    <col min="12804" max="12804" width="9" style="327"/>
    <col min="12805" max="12805" width="20" style="327" bestFit="1" customWidth="1"/>
    <col min="12806" max="12806" width="18.625" style="327" customWidth="1"/>
    <col min="12807" max="12807" width="7.75" style="327" customWidth="1"/>
    <col min="12808" max="12808" width="2.375" style="327" customWidth="1"/>
    <col min="12809" max="12809" width="7.75" style="327" customWidth="1"/>
    <col min="12810" max="13056" width="9" style="327"/>
    <col min="13057" max="13057" width="9.625" style="327" customWidth="1"/>
    <col min="13058" max="13058" width="7.25" style="327" customWidth="1"/>
    <col min="13059" max="13059" width="9.625" style="327" customWidth="1"/>
    <col min="13060" max="13060" width="9" style="327"/>
    <col min="13061" max="13061" width="20" style="327" bestFit="1" customWidth="1"/>
    <col min="13062" max="13062" width="18.625" style="327" customWidth="1"/>
    <col min="13063" max="13063" width="7.75" style="327" customWidth="1"/>
    <col min="13064" max="13064" width="2.375" style="327" customWidth="1"/>
    <col min="13065" max="13065" width="7.75" style="327" customWidth="1"/>
    <col min="13066" max="13312" width="9" style="327"/>
    <col min="13313" max="13313" width="9.625" style="327" customWidth="1"/>
    <col min="13314" max="13314" width="7.25" style="327" customWidth="1"/>
    <col min="13315" max="13315" width="9.625" style="327" customWidth="1"/>
    <col min="13316" max="13316" width="9" style="327"/>
    <col min="13317" max="13317" width="20" style="327" bestFit="1" customWidth="1"/>
    <col min="13318" max="13318" width="18.625" style="327" customWidth="1"/>
    <col min="13319" max="13319" width="7.75" style="327" customWidth="1"/>
    <col min="13320" max="13320" width="2.375" style="327" customWidth="1"/>
    <col min="13321" max="13321" width="7.75" style="327" customWidth="1"/>
    <col min="13322" max="13568" width="9" style="327"/>
    <col min="13569" max="13569" width="9.625" style="327" customWidth="1"/>
    <col min="13570" max="13570" width="7.25" style="327" customWidth="1"/>
    <col min="13571" max="13571" width="9.625" style="327" customWidth="1"/>
    <col min="13572" max="13572" width="9" style="327"/>
    <col min="13573" max="13573" width="20" style="327" bestFit="1" customWidth="1"/>
    <col min="13574" max="13574" width="18.625" style="327" customWidth="1"/>
    <col min="13575" max="13575" width="7.75" style="327" customWidth="1"/>
    <col min="13576" max="13576" width="2.375" style="327" customWidth="1"/>
    <col min="13577" max="13577" width="7.75" style="327" customWidth="1"/>
    <col min="13578" max="13824" width="9" style="327"/>
    <col min="13825" max="13825" width="9.625" style="327" customWidth="1"/>
    <col min="13826" max="13826" width="7.25" style="327" customWidth="1"/>
    <col min="13827" max="13827" width="9.625" style="327" customWidth="1"/>
    <col min="13828" max="13828" width="9" style="327"/>
    <col min="13829" max="13829" width="20" style="327" bestFit="1" customWidth="1"/>
    <col min="13830" max="13830" width="18.625" style="327" customWidth="1"/>
    <col min="13831" max="13831" width="7.75" style="327" customWidth="1"/>
    <col min="13832" max="13832" width="2.375" style="327" customWidth="1"/>
    <col min="13833" max="13833" width="7.75" style="327" customWidth="1"/>
    <col min="13834" max="14080" width="9" style="327"/>
    <col min="14081" max="14081" width="9.625" style="327" customWidth="1"/>
    <col min="14082" max="14082" width="7.25" style="327" customWidth="1"/>
    <col min="14083" max="14083" width="9.625" style="327" customWidth="1"/>
    <col min="14084" max="14084" width="9" style="327"/>
    <col min="14085" max="14085" width="20" style="327" bestFit="1" customWidth="1"/>
    <col min="14086" max="14086" width="18.625" style="327" customWidth="1"/>
    <col min="14087" max="14087" width="7.75" style="327" customWidth="1"/>
    <col min="14088" max="14088" width="2.375" style="327" customWidth="1"/>
    <col min="14089" max="14089" width="7.75" style="327" customWidth="1"/>
    <col min="14090" max="14336" width="9" style="327"/>
    <col min="14337" max="14337" width="9.625" style="327" customWidth="1"/>
    <col min="14338" max="14338" width="7.25" style="327" customWidth="1"/>
    <col min="14339" max="14339" width="9.625" style="327" customWidth="1"/>
    <col min="14340" max="14340" width="9" style="327"/>
    <col min="14341" max="14341" width="20" style="327" bestFit="1" customWidth="1"/>
    <col min="14342" max="14342" width="18.625" style="327" customWidth="1"/>
    <col min="14343" max="14343" width="7.75" style="327" customWidth="1"/>
    <col min="14344" max="14344" width="2.375" style="327" customWidth="1"/>
    <col min="14345" max="14345" width="7.75" style="327" customWidth="1"/>
    <col min="14346" max="14592" width="9" style="327"/>
    <col min="14593" max="14593" width="9.625" style="327" customWidth="1"/>
    <col min="14594" max="14594" width="7.25" style="327" customWidth="1"/>
    <col min="14595" max="14595" width="9.625" style="327" customWidth="1"/>
    <col min="14596" max="14596" width="9" style="327"/>
    <col min="14597" max="14597" width="20" style="327" bestFit="1" customWidth="1"/>
    <col min="14598" max="14598" width="18.625" style="327" customWidth="1"/>
    <col min="14599" max="14599" width="7.75" style="327" customWidth="1"/>
    <col min="14600" max="14600" width="2.375" style="327" customWidth="1"/>
    <col min="14601" max="14601" width="7.75" style="327" customWidth="1"/>
    <col min="14602" max="14848" width="9" style="327"/>
    <col min="14849" max="14849" width="9.625" style="327" customWidth="1"/>
    <col min="14850" max="14850" width="7.25" style="327" customWidth="1"/>
    <col min="14851" max="14851" width="9.625" style="327" customWidth="1"/>
    <col min="14852" max="14852" width="9" style="327"/>
    <col min="14853" max="14853" width="20" style="327" bestFit="1" customWidth="1"/>
    <col min="14854" max="14854" width="18.625" style="327" customWidth="1"/>
    <col min="14855" max="14855" width="7.75" style="327" customWidth="1"/>
    <col min="14856" max="14856" width="2.375" style="327" customWidth="1"/>
    <col min="14857" max="14857" width="7.75" style="327" customWidth="1"/>
    <col min="14858" max="15104" width="9" style="327"/>
    <col min="15105" max="15105" width="9.625" style="327" customWidth="1"/>
    <col min="15106" max="15106" width="7.25" style="327" customWidth="1"/>
    <col min="15107" max="15107" width="9.625" style="327" customWidth="1"/>
    <col min="15108" max="15108" width="9" style="327"/>
    <col min="15109" max="15109" width="20" style="327" bestFit="1" customWidth="1"/>
    <col min="15110" max="15110" width="18.625" style="327" customWidth="1"/>
    <col min="15111" max="15111" width="7.75" style="327" customWidth="1"/>
    <col min="15112" max="15112" width="2.375" style="327" customWidth="1"/>
    <col min="15113" max="15113" width="7.75" style="327" customWidth="1"/>
    <col min="15114" max="15360" width="9" style="327"/>
    <col min="15361" max="15361" width="9.625" style="327" customWidth="1"/>
    <col min="15362" max="15362" width="7.25" style="327" customWidth="1"/>
    <col min="15363" max="15363" width="9.625" style="327" customWidth="1"/>
    <col min="15364" max="15364" width="9" style="327"/>
    <col min="15365" max="15365" width="20" style="327" bestFit="1" customWidth="1"/>
    <col min="15366" max="15366" width="18.625" style="327" customWidth="1"/>
    <col min="15367" max="15367" width="7.75" style="327" customWidth="1"/>
    <col min="15368" max="15368" width="2.375" style="327" customWidth="1"/>
    <col min="15369" max="15369" width="7.75" style="327" customWidth="1"/>
    <col min="15370" max="15616" width="9" style="327"/>
    <col min="15617" max="15617" width="9.625" style="327" customWidth="1"/>
    <col min="15618" max="15618" width="7.25" style="327" customWidth="1"/>
    <col min="15619" max="15619" width="9.625" style="327" customWidth="1"/>
    <col min="15620" max="15620" width="9" style="327"/>
    <col min="15621" max="15621" width="20" style="327" bestFit="1" customWidth="1"/>
    <col min="15622" max="15622" width="18.625" style="327" customWidth="1"/>
    <col min="15623" max="15623" width="7.75" style="327" customWidth="1"/>
    <col min="15624" max="15624" width="2.375" style="327" customWidth="1"/>
    <col min="15625" max="15625" width="7.75" style="327" customWidth="1"/>
    <col min="15626" max="15872" width="9" style="327"/>
    <col min="15873" max="15873" width="9.625" style="327" customWidth="1"/>
    <col min="15874" max="15874" width="7.25" style="327" customWidth="1"/>
    <col min="15875" max="15875" width="9.625" style="327" customWidth="1"/>
    <col min="15876" max="15876" width="9" style="327"/>
    <col min="15877" max="15877" width="20" style="327" bestFit="1" customWidth="1"/>
    <col min="15878" max="15878" width="18.625" style="327" customWidth="1"/>
    <col min="15879" max="15879" width="7.75" style="327" customWidth="1"/>
    <col min="15880" max="15880" width="2.375" style="327" customWidth="1"/>
    <col min="15881" max="15881" width="7.75" style="327" customWidth="1"/>
    <col min="15882" max="16128" width="9" style="327"/>
    <col min="16129" max="16129" width="9.625" style="327" customWidth="1"/>
    <col min="16130" max="16130" width="7.25" style="327" customWidth="1"/>
    <col min="16131" max="16131" width="9.625" style="327" customWidth="1"/>
    <col min="16132" max="16132" width="9" style="327"/>
    <col min="16133" max="16133" width="20" style="327" bestFit="1" customWidth="1"/>
    <col min="16134" max="16134" width="18.625" style="327" customWidth="1"/>
    <col min="16135" max="16135" width="7.75" style="327" customWidth="1"/>
    <col min="16136" max="16136" width="2.375" style="327" customWidth="1"/>
    <col min="16137" max="16137" width="7.75" style="327" customWidth="1"/>
    <col min="16138" max="16384" width="9" style="327"/>
  </cols>
  <sheetData>
    <row r="1" spans="1:8" ht="21" customHeight="1">
      <c r="A1" s="322"/>
      <c r="B1" s="323"/>
      <c r="C1" s="324"/>
      <c r="D1" s="325"/>
      <c r="E1" s="325"/>
      <c r="F1" s="325"/>
      <c r="G1" s="325"/>
      <c r="H1" s="326"/>
    </row>
    <row r="2" spans="1:8" ht="24">
      <c r="A2" s="538" t="s">
        <v>167</v>
      </c>
      <c r="B2" s="539"/>
      <c r="C2" s="539"/>
      <c r="D2" s="539"/>
      <c r="E2" s="539"/>
      <c r="F2" s="539"/>
      <c r="G2" s="539"/>
      <c r="H2" s="540"/>
    </row>
    <row r="3" spans="1:8" ht="30" customHeight="1">
      <c r="A3" s="541" t="s">
        <v>227</v>
      </c>
      <c r="B3" s="539"/>
      <c r="C3" s="539"/>
      <c r="D3" s="539"/>
      <c r="E3" s="539"/>
      <c r="F3" s="539"/>
      <c r="G3" s="539"/>
      <c r="H3" s="540"/>
    </row>
    <row r="4" spans="1:8">
      <c r="A4" s="141"/>
      <c r="B4" s="328"/>
      <c r="C4" s="329"/>
      <c r="D4" s="38"/>
      <c r="E4" s="38"/>
      <c r="F4" s="38"/>
      <c r="G4" s="38"/>
      <c r="H4" s="330"/>
    </row>
    <row r="5" spans="1:8">
      <c r="A5" s="331"/>
      <c r="B5" s="332"/>
      <c r="C5" s="332"/>
      <c r="D5" s="332"/>
      <c r="E5" s="332"/>
      <c r="F5" s="332"/>
      <c r="G5" s="332"/>
      <c r="H5" s="333"/>
    </row>
    <row r="6" spans="1:8" ht="23.25" customHeight="1">
      <c r="A6" s="334"/>
      <c r="B6" s="335" t="s">
        <v>168</v>
      </c>
      <c r="C6" s="336"/>
      <c r="D6" s="337" t="s">
        <v>169</v>
      </c>
      <c r="E6" s="337"/>
      <c r="F6" s="338"/>
      <c r="G6" s="338"/>
      <c r="H6" s="330"/>
    </row>
    <row r="7" spans="1:8" s="344" customFormat="1" ht="17.100000000000001" customHeight="1">
      <c r="A7" s="339"/>
      <c r="B7" s="340">
        <v>1</v>
      </c>
      <c r="C7" s="341"/>
      <c r="D7" s="338" t="s">
        <v>170</v>
      </c>
      <c r="E7" s="338"/>
      <c r="F7" s="338"/>
      <c r="G7" s="342"/>
      <c r="H7" s="343"/>
    </row>
    <row r="8" spans="1:8" s="344" customFormat="1" ht="17.100000000000001" customHeight="1">
      <c r="A8" s="339"/>
      <c r="B8" s="345"/>
      <c r="C8" s="341"/>
      <c r="D8" s="338"/>
      <c r="E8" s="338"/>
      <c r="F8" s="338"/>
      <c r="G8" s="338"/>
      <c r="H8" s="343"/>
    </row>
    <row r="9" spans="1:8" s="344" customFormat="1" ht="17.100000000000001" customHeight="1">
      <c r="A9" s="339"/>
      <c r="B9" s="346">
        <v>2</v>
      </c>
      <c r="C9" s="341"/>
      <c r="D9" s="338" t="s">
        <v>171</v>
      </c>
      <c r="E9" s="338"/>
      <c r="F9" s="338"/>
      <c r="G9" s="342"/>
      <c r="H9" s="343"/>
    </row>
    <row r="10" spans="1:8" s="344" customFormat="1" ht="17.100000000000001" customHeight="1">
      <c r="A10" s="339"/>
      <c r="B10" s="345"/>
      <c r="C10" s="341"/>
      <c r="D10" s="338"/>
      <c r="E10" s="338"/>
      <c r="F10" s="338"/>
      <c r="G10" s="338"/>
      <c r="H10" s="343"/>
    </row>
    <row r="11" spans="1:8" s="344" customFormat="1" ht="17.100000000000001" customHeight="1">
      <c r="A11" s="339"/>
      <c r="B11" s="347">
        <v>3</v>
      </c>
      <c r="C11" s="341"/>
      <c r="D11" s="338" t="s">
        <v>172</v>
      </c>
      <c r="E11" s="338"/>
      <c r="F11" s="338"/>
      <c r="G11" s="342"/>
      <c r="H11" s="343"/>
    </row>
    <row r="12" spans="1:8" s="344" customFormat="1" ht="17.100000000000001" customHeight="1">
      <c r="A12" s="339"/>
      <c r="B12" s="345"/>
      <c r="C12" s="341"/>
      <c r="D12" s="338"/>
      <c r="E12" s="338"/>
      <c r="F12" s="338"/>
      <c r="G12" s="338"/>
      <c r="H12" s="343"/>
    </row>
    <row r="13" spans="1:8" s="344" customFormat="1" ht="17.100000000000001" customHeight="1">
      <c r="A13" s="339"/>
      <c r="B13" s="493">
        <v>4</v>
      </c>
      <c r="C13" s="341"/>
      <c r="D13" s="338" t="s">
        <v>173</v>
      </c>
      <c r="E13" s="338"/>
      <c r="F13" s="338"/>
      <c r="G13" s="342"/>
      <c r="H13" s="343"/>
    </row>
    <row r="14" spans="1:8" s="344" customFormat="1" ht="17.100000000000001" customHeight="1">
      <c r="A14" s="339"/>
      <c r="B14" s="345" t="s">
        <v>174</v>
      </c>
      <c r="C14" s="341"/>
      <c r="D14" s="338"/>
      <c r="E14" s="338"/>
      <c r="F14" s="338"/>
      <c r="G14" s="338"/>
      <c r="H14" s="343"/>
    </row>
    <row r="15" spans="1:8" s="344" customFormat="1" ht="17.100000000000001" customHeight="1">
      <c r="A15" s="339"/>
      <c r="B15" s="348">
        <v>5</v>
      </c>
      <c r="C15" s="349"/>
      <c r="D15" s="338" t="s">
        <v>175</v>
      </c>
      <c r="E15" s="338"/>
      <c r="F15" s="338"/>
      <c r="G15" s="342"/>
      <c r="H15" s="343"/>
    </row>
    <row r="16" spans="1:8" s="344" customFormat="1" ht="17.100000000000001" customHeight="1">
      <c r="A16" s="339"/>
      <c r="B16" s="345"/>
      <c r="C16" s="341"/>
      <c r="D16" s="338"/>
      <c r="E16" s="338"/>
      <c r="F16" s="338"/>
      <c r="G16" s="338"/>
      <c r="H16" s="343"/>
    </row>
    <row r="17" spans="1:8" s="344" customFormat="1" ht="17.100000000000001" customHeight="1">
      <c r="A17" s="339"/>
      <c r="B17" s="350">
        <v>6</v>
      </c>
      <c r="C17" s="341"/>
      <c r="D17" s="338" t="s">
        <v>176</v>
      </c>
      <c r="E17" s="338"/>
      <c r="F17" s="338"/>
      <c r="G17" s="338"/>
      <c r="H17" s="343"/>
    </row>
    <row r="18" spans="1:8" s="344" customFormat="1" ht="17.100000000000001" customHeight="1">
      <c r="A18" s="339"/>
      <c r="B18" s="345"/>
      <c r="C18" s="341"/>
      <c r="D18" s="338"/>
      <c r="E18" s="338"/>
      <c r="F18" s="338"/>
      <c r="G18" s="338"/>
      <c r="H18" s="343"/>
    </row>
    <row r="19" spans="1:8" s="344" customFormat="1" ht="17.100000000000001" customHeight="1">
      <c r="A19" s="339"/>
      <c r="B19" s="351">
        <v>7</v>
      </c>
      <c r="C19" s="341"/>
      <c r="D19" s="338" t="s">
        <v>177</v>
      </c>
      <c r="E19" s="338"/>
      <c r="F19" s="338"/>
      <c r="G19" s="338"/>
      <c r="H19" s="343"/>
    </row>
    <row r="20" spans="1:8" s="344" customFormat="1" ht="17.100000000000001" customHeight="1">
      <c r="A20" s="339"/>
      <c r="B20" s="345"/>
      <c r="C20" s="341"/>
      <c r="D20" s="338"/>
      <c r="E20" s="338"/>
      <c r="F20" s="338"/>
      <c r="G20" s="338"/>
      <c r="H20" s="343"/>
    </row>
    <row r="21" spans="1:8" s="344" customFormat="1" ht="17.100000000000001" customHeight="1">
      <c r="A21" s="339"/>
      <c r="B21" s="352">
        <v>8</v>
      </c>
      <c r="C21" s="341"/>
      <c r="D21" s="338" t="s">
        <v>178</v>
      </c>
      <c r="E21" s="338"/>
      <c r="F21" s="338"/>
      <c r="G21" s="338"/>
      <c r="H21" s="343"/>
    </row>
    <row r="22" spans="1:8" s="344" customFormat="1" ht="17.100000000000001" customHeight="1">
      <c r="A22" s="339"/>
      <c r="B22" s="345"/>
      <c r="C22" s="341"/>
      <c r="D22" s="338"/>
      <c r="E22" s="338"/>
      <c r="F22" s="338"/>
      <c r="G22" s="338"/>
      <c r="H22" s="343"/>
    </row>
    <row r="23" spans="1:8" s="344" customFormat="1" ht="17.100000000000001" customHeight="1">
      <c r="A23" s="339"/>
      <c r="B23" s="353">
        <v>9</v>
      </c>
      <c r="C23" s="341"/>
      <c r="D23" s="338" t="s">
        <v>179</v>
      </c>
      <c r="E23" s="338"/>
      <c r="F23" s="338"/>
      <c r="G23" s="338"/>
      <c r="H23" s="343"/>
    </row>
    <row r="24" spans="1:8" s="344" customFormat="1" ht="17.100000000000001" customHeight="1">
      <c r="A24" s="339"/>
      <c r="B24" s="345"/>
      <c r="C24" s="341"/>
      <c r="D24" s="338"/>
      <c r="E24" s="338"/>
      <c r="F24" s="338"/>
      <c r="G24" s="338"/>
      <c r="H24" s="343"/>
    </row>
    <row r="25" spans="1:8" s="344" customFormat="1" ht="17.100000000000001" customHeight="1">
      <c r="A25" s="339"/>
      <c r="B25" s="354">
        <v>10</v>
      </c>
      <c r="C25" s="341"/>
      <c r="D25" s="338" t="s">
        <v>180</v>
      </c>
      <c r="E25" s="338"/>
      <c r="F25" s="338"/>
      <c r="G25" s="338"/>
      <c r="H25" s="343"/>
    </row>
    <row r="26" spans="1:8" s="344" customFormat="1" ht="17.100000000000001" customHeight="1">
      <c r="A26" s="339"/>
      <c r="B26" s="345"/>
      <c r="C26" s="341"/>
      <c r="D26" s="338"/>
      <c r="E26" s="338"/>
      <c r="F26" s="338"/>
      <c r="G26" s="338"/>
      <c r="H26" s="343"/>
    </row>
    <row r="27" spans="1:8" s="344" customFormat="1" ht="17.100000000000001" customHeight="1">
      <c r="A27" s="339"/>
      <c r="B27" s="355">
        <v>11</v>
      </c>
      <c r="C27" s="341"/>
      <c r="D27" s="338" t="s">
        <v>181</v>
      </c>
      <c r="E27" s="338"/>
      <c r="F27" s="338"/>
      <c r="G27" s="338"/>
      <c r="H27" s="343"/>
    </row>
    <row r="28" spans="1:8" s="344" customFormat="1" ht="17.100000000000001" customHeight="1">
      <c r="A28" s="339"/>
      <c r="B28" s="345"/>
      <c r="C28" s="341"/>
      <c r="D28" s="338"/>
      <c r="E28" s="338"/>
      <c r="F28" s="338"/>
      <c r="G28" s="338"/>
      <c r="H28" s="343"/>
    </row>
    <row r="29" spans="1:8" s="344" customFormat="1" ht="17.100000000000001" customHeight="1">
      <c r="A29" s="339"/>
      <c r="B29" s="380">
        <v>12</v>
      </c>
      <c r="C29" s="341"/>
      <c r="D29" s="338" t="s">
        <v>182</v>
      </c>
      <c r="E29" s="338"/>
      <c r="F29" s="338"/>
      <c r="G29" s="338"/>
      <c r="H29" s="343"/>
    </row>
    <row r="30" spans="1:8" s="344" customFormat="1" ht="17.100000000000001" customHeight="1">
      <c r="A30" s="356"/>
      <c r="B30" s="357"/>
      <c r="C30" s="358"/>
      <c r="D30" s="359"/>
      <c r="E30" s="359"/>
      <c r="F30" s="359"/>
      <c r="G30" s="359"/>
      <c r="H30" s="360"/>
    </row>
    <row r="31" spans="1:8" s="344" customFormat="1" ht="17.100000000000001" customHeight="1">
      <c r="A31" s="339"/>
      <c r="B31" s="380">
        <v>13</v>
      </c>
      <c r="C31" s="361"/>
      <c r="D31" s="338" t="s">
        <v>183</v>
      </c>
      <c r="E31" s="338"/>
      <c r="F31" s="338"/>
      <c r="G31" s="338"/>
      <c r="H31" s="343"/>
    </row>
    <row r="32" spans="1:8" s="344" customFormat="1" ht="17.100000000000001" customHeight="1">
      <c r="A32" s="339"/>
      <c r="B32" s="345"/>
      <c r="C32" s="341"/>
      <c r="D32" s="338"/>
      <c r="E32" s="338"/>
      <c r="F32" s="338"/>
      <c r="G32" s="338"/>
      <c r="H32" s="343"/>
    </row>
    <row r="33" spans="1:8" s="344" customFormat="1" ht="17.100000000000001" customHeight="1">
      <c r="A33" s="339"/>
      <c r="B33" s="380">
        <v>14</v>
      </c>
      <c r="C33" s="341"/>
      <c r="D33" s="338" t="s">
        <v>184</v>
      </c>
      <c r="E33" s="338"/>
      <c r="F33" s="338"/>
      <c r="G33" s="338"/>
      <c r="H33" s="343"/>
    </row>
    <row r="34" spans="1:8" s="344" customFormat="1" ht="17.100000000000001" customHeight="1">
      <c r="A34" s="362"/>
      <c r="B34" s="345"/>
      <c r="C34" s="341"/>
      <c r="D34" s="363"/>
      <c r="E34" s="363"/>
      <c r="F34" s="363"/>
      <c r="G34" s="363"/>
      <c r="H34" s="364"/>
    </row>
    <row r="35" spans="1:8" s="344" customFormat="1" ht="17.100000000000001" customHeight="1">
      <c r="A35" s="365"/>
      <c r="B35" s="380">
        <v>15</v>
      </c>
      <c r="C35" s="341"/>
      <c r="D35" s="366" t="s">
        <v>105</v>
      </c>
      <c r="E35" s="366" t="s">
        <v>185</v>
      </c>
      <c r="F35" s="366"/>
      <c r="G35" s="366"/>
      <c r="H35" s="367"/>
    </row>
    <row r="36" spans="1:8" s="344" customFormat="1" ht="17.100000000000001" customHeight="1">
      <c r="A36" s="362"/>
      <c r="B36" s="368"/>
      <c r="C36" s="369"/>
      <c r="D36" s="363"/>
      <c r="E36" s="363"/>
      <c r="F36" s="363"/>
      <c r="G36" s="363"/>
      <c r="H36" s="364"/>
    </row>
    <row r="37" spans="1:8" s="344" customFormat="1" ht="17.100000000000001" customHeight="1">
      <c r="A37" s="339"/>
      <c r="B37" s="380">
        <v>16</v>
      </c>
      <c r="C37" s="361"/>
      <c r="D37" s="338" t="s">
        <v>186</v>
      </c>
      <c r="E37" s="338"/>
      <c r="F37" s="338"/>
      <c r="G37" s="338"/>
      <c r="H37" s="343"/>
    </row>
    <row r="38" spans="1:8" s="344" customFormat="1" ht="17.100000000000001" customHeight="1">
      <c r="A38" s="339"/>
      <c r="B38" s="345"/>
      <c r="C38" s="341"/>
      <c r="D38" s="338"/>
      <c r="E38" s="338"/>
      <c r="F38" s="338"/>
      <c r="G38" s="338"/>
      <c r="H38" s="343"/>
    </row>
    <row r="39" spans="1:8" s="344" customFormat="1" ht="17.100000000000001" customHeight="1">
      <c r="A39" s="339"/>
      <c r="B39" s="380">
        <v>17</v>
      </c>
      <c r="C39" s="361"/>
      <c r="D39" s="338" t="s">
        <v>187</v>
      </c>
      <c r="E39" s="338"/>
      <c r="F39" s="338"/>
      <c r="G39" s="338"/>
      <c r="H39" s="343"/>
    </row>
    <row r="40" spans="1:8" s="344" customFormat="1" ht="17.100000000000001" customHeight="1">
      <c r="A40" s="339"/>
      <c r="B40" s="381"/>
      <c r="C40" s="361"/>
      <c r="D40" s="338"/>
      <c r="E40" s="338"/>
      <c r="F40" s="338"/>
      <c r="G40" s="338"/>
      <c r="H40" s="343"/>
    </row>
    <row r="41" spans="1:8" s="344" customFormat="1" ht="17.100000000000001" customHeight="1">
      <c r="A41" s="339"/>
      <c r="B41" s="345"/>
      <c r="C41" s="370"/>
      <c r="D41" s="338"/>
      <c r="E41" s="338"/>
      <c r="F41" s="338"/>
      <c r="G41" s="338"/>
      <c r="H41" s="343"/>
    </row>
    <row r="42" spans="1:8" s="344" customFormat="1" ht="29.25" customHeight="1">
      <c r="A42" s="542" t="s">
        <v>188</v>
      </c>
      <c r="B42" s="543"/>
      <c r="C42" s="543"/>
      <c r="D42" s="543"/>
      <c r="E42" s="543"/>
      <c r="F42" s="543"/>
      <c r="G42" s="543"/>
      <c r="H42" s="544"/>
    </row>
    <row r="43" spans="1:8" s="344" customFormat="1" ht="14.25">
      <c r="A43" s="371"/>
      <c r="B43" s="372"/>
      <c r="C43" s="373"/>
      <c r="D43" s="374"/>
      <c r="E43" s="374"/>
      <c r="F43" s="374"/>
      <c r="G43" s="374"/>
      <c r="H43" s="375"/>
    </row>
    <row r="44" spans="1:8" s="377" customFormat="1">
      <c r="A44" s="376"/>
      <c r="B44" s="328"/>
      <c r="C44" s="329"/>
      <c r="D44" s="376"/>
      <c r="E44" s="376"/>
      <c r="F44" s="376"/>
      <c r="G44" s="376"/>
      <c r="H44" s="376"/>
    </row>
    <row r="45" spans="1:8" s="377" customFormat="1">
      <c r="A45" s="376"/>
      <c r="B45" s="328"/>
      <c r="C45" s="329"/>
      <c r="D45" s="376"/>
      <c r="E45" s="376"/>
      <c r="F45" s="376"/>
      <c r="G45" s="376"/>
      <c r="H45" s="376"/>
    </row>
    <row r="46" spans="1:8" s="377" customFormat="1">
      <c r="A46" s="376"/>
      <c r="B46" s="328"/>
      <c r="C46" s="329"/>
      <c r="D46" s="376"/>
      <c r="E46" s="376"/>
      <c r="F46" s="376"/>
      <c r="G46" s="376"/>
      <c r="H46" s="376"/>
    </row>
    <row r="47" spans="1:8" s="377" customFormat="1">
      <c r="A47" s="376"/>
      <c r="B47" s="328"/>
      <c r="C47" s="329"/>
      <c r="D47" s="376"/>
      <c r="E47" s="376"/>
      <c r="F47" s="376"/>
      <c r="G47" s="376"/>
      <c r="H47" s="376"/>
    </row>
    <row r="48" spans="1:8" s="377" customFormat="1">
      <c r="A48" s="376"/>
      <c r="B48" s="328"/>
      <c r="C48" s="329"/>
      <c r="D48" s="376"/>
      <c r="E48" s="376"/>
      <c r="F48" s="376"/>
      <c r="G48" s="376"/>
      <c r="H48" s="376"/>
    </row>
    <row r="49" spans="1:8" s="377" customFormat="1">
      <c r="A49" s="376"/>
      <c r="B49" s="328"/>
      <c r="C49" s="329"/>
      <c r="D49" s="376"/>
      <c r="E49" s="376"/>
      <c r="F49" s="376"/>
      <c r="G49" s="376"/>
      <c r="H49" s="376"/>
    </row>
    <row r="50" spans="1:8" s="377" customFormat="1">
      <c r="A50" s="376"/>
      <c r="B50" s="328"/>
      <c r="C50" s="329"/>
      <c r="D50" s="376"/>
      <c r="E50" s="376"/>
      <c r="F50" s="376"/>
      <c r="G50" s="376"/>
      <c r="H50" s="376"/>
    </row>
    <row r="51" spans="1:8" s="377" customFormat="1">
      <c r="A51" s="376"/>
      <c r="B51" s="328"/>
      <c r="C51" s="329"/>
      <c r="D51" s="376"/>
      <c r="E51" s="376"/>
      <c r="F51" s="376"/>
      <c r="G51" s="376"/>
      <c r="H51" s="376"/>
    </row>
    <row r="52" spans="1:8" s="377" customFormat="1">
      <c r="A52" s="376"/>
      <c r="B52" s="328"/>
      <c r="C52" s="329"/>
      <c r="D52" s="376"/>
      <c r="E52" s="376"/>
      <c r="F52" s="376"/>
      <c r="G52" s="376"/>
      <c r="H52" s="376"/>
    </row>
    <row r="53" spans="1:8" s="377" customFormat="1">
      <c r="A53" s="376"/>
      <c r="B53" s="328"/>
      <c r="C53" s="329"/>
      <c r="D53" s="376"/>
      <c r="E53" s="376"/>
      <c r="F53" s="376"/>
      <c r="G53" s="376"/>
      <c r="H53" s="376"/>
    </row>
    <row r="54" spans="1:8" s="377" customFormat="1">
      <c r="A54" s="376"/>
      <c r="B54" s="328"/>
      <c r="C54" s="329"/>
      <c r="D54" s="376"/>
      <c r="E54" s="376"/>
      <c r="F54" s="376"/>
      <c r="G54" s="376"/>
      <c r="H54" s="376"/>
    </row>
    <row r="55" spans="1:8" s="377" customFormat="1">
      <c r="B55" s="378"/>
      <c r="C55" s="379"/>
    </row>
    <row r="56" spans="1:8" s="377" customFormat="1">
      <c r="B56" s="378"/>
      <c r="C56" s="379"/>
    </row>
    <row r="57" spans="1:8" s="377" customFormat="1">
      <c r="B57" s="378"/>
      <c r="C57" s="379"/>
    </row>
    <row r="58" spans="1:8" s="377" customFormat="1">
      <c r="B58" s="378"/>
      <c r="C58" s="379"/>
    </row>
    <row r="59" spans="1:8" s="377" customFormat="1">
      <c r="B59" s="378"/>
      <c r="C59" s="379"/>
    </row>
    <row r="60" spans="1:8" s="377" customFormat="1">
      <c r="B60" s="378"/>
      <c r="C60" s="379"/>
    </row>
    <row r="61" spans="1:8" s="377" customFormat="1">
      <c r="B61" s="378"/>
      <c r="C61" s="379"/>
    </row>
    <row r="62" spans="1:8" s="377" customFormat="1">
      <c r="B62" s="378"/>
      <c r="C62" s="379"/>
    </row>
    <row r="63" spans="1:8" s="377" customFormat="1">
      <c r="B63" s="378"/>
      <c r="C63" s="379"/>
    </row>
    <row r="64" spans="1:8" s="377" customFormat="1">
      <c r="B64" s="378"/>
      <c r="C64" s="379"/>
    </row>
    <row r="65" spans="2:3" s="377" customFormat="1">
      <c r="B65" s="378"/>
      <c r="C65" s="379"/>
    </row>
    <row r="66" spans="2:3" s="377" customFormat="1">
      <c r="B66" s="378"/>
      <c r="C66" s="379"/>
    </row>
    <row r="67" spans="2:3" s="377" customFormat="1">
      <c r="B67" s="378"/>
      <c r="C67" s="379"/>
    </row>
    <row r="68" spans="2:3" s="377" customFormat="1">
      <c r="B68" s="378"/>
      <c r="C68" s="379"/>
    </row>
    <row r="69" spans="2:3" s="377" customFormat="1">
      <c r="B69" s="378"/>
      <c r="C69" s="379"/>
    </row>
    <row r="70" spans="2:3" s="377" customFormat="1">
      <c r="B70" s="378"/>
      <c r="C70" s="379"/>
    </row>
    <row r="71" spans="2:3" s="377" customFormat="1">
      <c r="B71" s="378"/>
      <c r="C71" s="379"/>
    </row>
    <row r="72" spans="2:3" s="377" customFormat="1">
      <c r="B72" s="378"/>
      <c r="C72" s="379"/>
    </row>
    <row r="73" spans="2:3" s="377" customFormat="1">
      <c r="B73" s="378"/>
      <c r="C73" s="379"/>
    </row>
    <row r="74" spans="2:3" s="377" customFormat="1">
      <c r="B74" s="378"/>
      <c r="C74" s="379"/>
    </row>
    <row r="75" spans="2:3" s="377" customFormat="1">
      <c r="B75" s="378"/>
      <c r="C75" s="379"/>
    </row>
    <row r="76" spans="2:3" s="377" customFormat="1">
      <c r="B76" s="378"/>
      <c r="C76" s="379"/>
    </row>
    <row r="77" spans="2:3" s="377" customFormat="1">
      <c r="B77" s="378"/>
      <c r="C77" s="379"/>
    </row>
    <row r="78" spans="2:3" s="377" customFormat="1">
      <c r="B78" s="378"/>
      <c r="C78" s="379"/>
    </row>
    <row r="79" spans="2:3" s="377" customFormat="1">
      <c r="B79" s="378"/>
      <c r="C79" s="379"/>
    </row>
    <row r="80" spans="2:3" s="377" customFormat="1">
      <c r="B80" s="378"/>
      <c r="C80" s="37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E65" sqref="E65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61"/>
      <c r="B1" s="562"/>
      <c r="C1" s="562"/>
      <c r="D1" s="562"/>
      <c r="E1" s="562"/>
      <c r="F1" s="562"/>
      <c r="G1" s="562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221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19968</v>
      </c>
      <c r="D22" s="9">
        <v>18140</v>
      </c>
      <c r="E22" s="109">
        <v>101.5</v>
      </c>
      <c r="F22" s="41">
        <f>SUM(C22/D22*100)</f>
        <v>110.07717750826902</v>
      </c>
      <c r="G22" s="96"/>
    </row>
    <row r="23" spans="1:9">
      <c r="A23" s="95">
        <v>2</v>
      </c>
      <c r="B23" s="7" t="s">
        <v>85</v>
      </c>
      <c r="C23" s="9">
        <v>16141</v>
      </c>
      <c r="D23" s="9">
        <v>16574</v>
      </c>
      <c r="E23" s="109">
        <v>104.2</v>
      </c>
      <c r="F23" s="41">
        <f>SUM(C23/D23*100)</f>
        <v>97.387474357427294</v>
      </c>
      <c r="G23" s="96"/>
    </row>
    <row r="24" spans="1:9">
      <c r="A24" s="95">
        <v>3</v>
      </c>
      <c r="B24" s="7" t="s">
        <v>157</v>
      </c>
      <c r="C24" s="9">
        <v>7695</v>
      </c>
      <c r="D24" s="9">
        <v>7427</v>
      </c>
      <c r="E24" s="109">
        <v>104.6</v>
      </c>
      <c r="F24" s="41">
        <f t="shared" ref="F24:F32" si="0">SUM(C24/D24*100)</f>
        <v>103.60845563484584</v>
      </c>
      <c r="G24" s="96"/>
    </row>
    <row r="25" spans="1:9">
      <c r="A25" s="95">
        <v>4</v>
      </c>
      <c r="B25" s="7" t="s">
        <v>117</v>
      </c>
      <c r="C25" s="9">
        <v>4816</v>
      </c>
      <c r="D25" s="9">
        <v>4013</v>
      </c>
      <c r="E25" s="109">
        <v>100.5</v>
      </c>
      <c r="F25" s="41">
        <f t="shared" si="0"/>
        <v>120.00996760528284</v>
      </c>
      <c r="G25" s="96"/>
    </row>
    <row r="26" spans="1:9" ht="13.5" customHeight="1">
      <c r="A26" s="95">
        <v>5</v>
      </c>
      <c r="B26" s="7" t="s">
        <v>160</v>
      </c>
      <c r="C26" s="9">
        <v>4639</v>
      </c>
      <c r="D26" s="6">
        <v>4643</v>
      </c>
      <c r="E26" s="109">
        <v>107.3</v>
      </c>
      <c r="F26" s="41">
        <f t="shared" si="0"/>
        <v>99.913848804652162</v>
      </c>
      <c r="G26" s="96"/>
    </row>
    <row r="27" spans="1:9" ht="13.5" customHeight="1">
      <c r="A27" s="95">
        <v>6</v>
      </c>
      <c r="B27" s="7" t="s">
        <v>106</v>
      </c>
      <c r="C27" s="9">
        <v>4497</v>
      </c>
      <c r="D27" s="9">
        <v>4749</v>
      </c>
      <c r="E27" s="109">
        <v>99.3</v>
      </c>
      <c r="F27" s="41">
        <f t="shared" si="0"/>
        <v>94.693619709412516</v>
      </c>
      <c r="G27" s="96"/>
    </row>
    <row r="28" spans="1:9" ht="13.5" customHeight="1">
      <c r="A28" s="95">
        <v>7</v>
      </c>
      <c r="B28" s="7" t="s">
        <v>115</v>
      </c>
      <c r="C28" s="101">
        <v>4467</v>
      </c>
      <c r="D28" s="101">
        <v>4223</v>
      </c>
      <c r="E28" s="109">
        <v>104</v>
      </c>
      <c r="F28" s="41">
        <f t="shared" si="0"/>
        <v>105.77788302154867</v>
      </c>
      <c r="G28" s="96"/>
    </row>
    <row r="29" spans="1:9" ht="13.5" customHeight="1">
      <c r="A29" s="95">
        <v>8</v>
      </c>
      <c r="B29" s="7" t="s">
        <v>88</v>
      </c>
      <c r="C29" s="101">
        <v>3136</v>
      </c>
      <c r="D29" s="101">
        <v>3241</v>
      </c>
      <c r="E29" s="109">
        <v>100.1</v>
      </c>
      <c r="F29" s="41">
        <f t="shared" si="0"/>
        <v>96.76025917926566</v>
      </c>
      <c r="G29" s="96"/>
    </row>
    <row r="30" spans="1:9" ht="13.5" customHeight="1">
      <c r="A30" s="95">
        <v>9</v>
      </c>
      <c r="B30" s="7" t="s">
        <v>109</v>
      </c>
      <c r="C30" s="101">
        <v>2739</v>
      </c>
      <c r="D30" s="101">
        <v>2562</v>
      </c>
      <c r="E30" s="109">
        <v>103.8</v>
      </c>
      <c r="F30" s="41">
        <f t="shared" si="0"/>
        <v>106.90866510538642</v>
      </c>
      <c r="G30" s="96"/>
    </row>
    <row r="31" spans="1:9" ht="13.5" customHeight="1" thickBot="1">
      <c r="A31" s="97">
        <v>10</v>
      </c>
      <c r="B31" s="7" t="s">
        <v>158</v>
      </c>
      <c r="C31" s="98">
        <v>2593</v>
      </c>
      <c r="D31" s="98">
        <v>3452</v>
      </c>
      <c r="E31" s="110">
        <v>95.1</v>
      </c>
      <c r="F31" s="41">
        <f t="shared" si="0"/>
        <v>75.115874855156434</v>
      </c>
      <c r="G31" s="99"/>
    </row>
    <row r="32" spans="1:9" ht="13.5" customHeight="1" thickBot="1">
      <c r="A32" s="80"/>
      <c r="B32" s="81" t="s">
        <v>59</v>
      </c>
      <c r="C32" s="82">
        <v>83210</v>
      </c>
      <c r="D32" s="82">
        <v>82935</v>
      </c>
      <c r="E32" s="83">
        <v>101.5</v>
      </c>
      <c r="F32" s="107">
        <f t="shared" si="0"/>
        <v>100.33158497618618</v>
      </c>
      <c r="G32" s="121">
        <v>84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109389</v>
      </c>
      <c r="D54" s="9">
        <v>122654</v>
      </c>
      <c r="E54" s="41">
        <v>107</v>
      </c>
      <c r="F54" s="41">
        <f t="shared" ref="F54:F64" si="1">SUM(C54/D54*100)</f>
        <v>89.185024540577558</v>
      </c>
      <c r="G54" s="96"/>
      <c r="K54" s="332"/>
    </row>
    <row r="55" spans="1:11">
      <c r="A55" s="95">
        <v>2</v>
      </c>
      <c r="B55" s="308" t="s">
        <v>110</v>
      </c>
      <c r="C55" s="9">
        <v>25218</v>
      </c>
      <c r="D55" s="9">
        <v>42792</v>
      </c>
      <c r="E55" s="41">
        <v>99.1</v>
      </c>
      <c r="F55" s="41">
        <f t="shared" si="1"/>
        <v>58.931575995513171</v>
      </c>
      <c r="G55" s="96"/>
    </row>
    <row r="56" spans="1:11">
      <c r="A56" s="95">
        <v>3</v>
      </c>
      <c r="B56" s="308" t="s">
        <v>117</v>
      </c>
      <c r="C56" s="9">
        <v>19461</v>
      </c>
      <c r="D56" s="9">
        <v>15034</v>
      </c>
      <c r="E56" s="41">
        <v>106.6</v>
      </c>
      <c r="F56" s="41">
        <f t="shared" si="1"/>
        <v>129.44658773446852</v>
      </c>
      <c r="G56" s="96"/>
    </row>
    <row r="57" spans="1:11">
      <c r="A57" s="95">
        <v>4</v>
      </c>
      <c r="B57" s="308" t="s">
        <v>108</v>
      </c>
      <c r="C57" s="9">
        <v>15379</v>
      </c>
      <c r="D57" s="9">
        <v>12219</v>
      </c>
      <c r="E57" s="478">
        <v>114.2</v>
      </c>
      <c r="F57" s="41">
        <f t="shared" si="1"/>
        <v>125.86136345036418</v>
      </c>
      <c r="G57" s="96"/>
    </row>
    <row r="58" spans="1:11">
      <c r="A58" s="95">
        <v>5</v>
      </c>
      <c r="B58" s="308" t="s">
        <v>88</v>
      </c>
      <c r="C58" s="9">
        <v>13964</v>
      </c>
      <c r="D58" s="9">
        <v>15587</v>
      </c>
      <c r="E58" s="41">
        <v>99.8</v>
      </c>
      <c r="F58" s="234">
        <f t="shared" si="1"/>
        <v>89.587476743440035</v>
      </c>
      <c r="G58" s="96"/>
    </row>
    <row r="59" spans="1:11">
      <c r="A59" s="95">
        <v>6</v>
      </c>
      <c r="B59" s="308" t="s">
        <v>115</v>
      </c>
      <c r="C59" s="9">
        <v>8890</v>
      </c>
      <c r="D59" s="9">
        <v>9343</v>
      </c>
      <c r="E59" s="41">
        <v>105.8</v>
      </c>
      <c r="F59" s="41">
        <f t="shared" si="1"/>
        <v>95.151450283634802</v>
      </c>
      <c r="G59" s="96"/>
    </row>
    <row r="60" spans="1:11">
      <c r="A60" s="95">
        <v>7</v>
      </c>
      <c r="B60" s="308" t="s">
        <v>109</v>
      </c>
      <c r="C60" s="9">
        <v>8537</v>
      </c>
      <c r="D60" s="9">
        <v>9758</v>
      </c>
      <c r="E60" s="142">
        <v>98.7</v>
      </c>
      <c r="F60" s="41">
        <f t="shared" si="1"/>
        <v>87.487189997950395</v>
      </c>
      <c r="G60" s="96"/>
    </row>
    <row r="61" spans="1:11">
      <c r="A61" s="95">
        <v>8</v>
      </c>
      <c r="B61" s="308" t="s">
        <v>166</v>
      </c>
      <c r="C61" s="9">
        <v>7667</v>
      </c>
      <c r="D61" s="9">
        <v>10395</v>
      </c>
      <c r="E61" s="41">
        <v>83.1</v>
      </c>
      <c r="F61" s="41">
        <f t="shared" si="1"/>
        <v>73.75661375661376</v>
      </c>
      <c r="G61" s="96"/>
    </row>
    <row r="62" spans="1:11">
      <c r="A62" s="95">
        <v>9</v>
      </c>
      <c r="B62" s="308" t="s">
        <v>106</v>
      </c>
      <c r="C62" s="9">
        <v>5611</v>
      </c>
      <c r="D62" s="9">
        <v>226</v>
      </c>
      <c r="E62" s="41">
        <v>244.9</v>
      </c>
      <c r="F62" s="41">
        <f t="shared" si="1"/>
        <v>2482.7433628318586</v>
      </c>
      <c r="G62" s="96"/>
    </row>
    <row r="63" spans="1:11" ht="14.25" thickBot="1">
      <c r="A63" s="100">
        <v>10</v>
      </c>
      <c r="B63" s="308" t="s">
        <v>87</v>
      </c>
      <c r="C63" s="101">
        <v>5041</v>
      </c>
      <c r="D63" s="101">
        <v>4873</v>
      </c>
      <c r="E63" s="102">
        <v>99.5</v>
      </c>
      <c r="F63" s="41">
        <f t="shared" si="1"/>
        <v>103.44756823312129</v>
      </c>
      <c r="G63" s="104"/>
      <c r="H63" s="21"/>
    </row>
    <row r="64" spans="1:11" ht="14.25" thickBot="1">
      <c r="A64" s="80"/>
      <c r="B64" s="105" t="s">
        <v>62</v>
      </c>
      <c r="C64" s="106">
        <v>230170</v>
      </c>
      <c r="D64" s="106">
        <v>257498</v>
      </c>
      <c r="E64" s="107">
        <v>105.6</v>
      </c>
      <c r="F64" s="304">
        <f t="shared" si="1"/>
        <v>89.387102035743965</v>
      </c>
      <c r="G64" s="121">
        <v>59.2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58" sqref="E5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221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8" t="s">
        <v>114</v>
      </c>
      <c r="C22" s="9">
        <v>66764</v>
      </c>
      <c r="D22" s="9">
        <v>67263</v>
      </c>
      <c r="E22" s="41">
        <v>100</v>
      </c>
      <c r="F22" s="41">
        <f>SUM(C22/D22*100)</f>
        <v>99.258135973715127</v>
      </c>
      <c r="G22" s="96"/>
    </row>
    <row r="23" spans="1:11">
      <c r="A23" s="28">
        <v>2</v>
      </c>
      <c r="B23" s="308" t="s">
        <v>106</v>
      </c>
      <c r="C23" s="9">
        <v>36666</v>
      </c>
      <c r="D23" s="9">
        <v>32871</v>
      </c>
      <c r="E23" s="41">
        <v>97.9</v>
      </c>
      <c r="F23" s="41">
        <f t="shared" ref="F23:F32" si="0">SUM(C23/D23*100)</f>
        <v>111.54513096650543</v>
      </c>
      <c r="G23" s="96"/>
    </row>
    <row r="24" spans="1:11" ht="13.5" customHeight="1">
      <c r="A24" s="28">
        <v>3</v>
      </c>
      <c r="B24" s="308" t="s">
        <v>192</v>
      </c>
      <c r="C24" s="9">
        <v>32955</v>
      </c>
      <c r="D24" s="9">
        <v>57888</v>
      </c>
      <c r="E24" s="66">
        <v>79.3</v>
      </c>
      <c r="F24" s="41">
        <f t="shared" si="0"/>
        <v>56.928897180762853</v>
      </c>
      <c r="G24" s="96"/>
    </row>
    <row r="25" spans="1:11">
      <c r="A25" s="28">
        <v>4</v>
      </c>
      <c r="B25" s="308" t="s">
        <v>87</v>
      </c>
      <c r="C25" s="9">
        <v>24262</v>
      </c>
      <c r="D25" s="9">
        <v>25765</v>
      </c>
      <c r="E25" s="41">
        <v>95.4</v>
      </c>
      <c r="F25" s="41">
        <f t="shared" si="0"/>
        <v>94.166504948573646</v>
      </c>
      <c r="G25" s="96"/>
    </row>
    <row r="26" spans="1:11">
      <c r="A26" s="28">
        <v>5</v>
      </c>
      <c r="B26" s="308" t="s">
        <v>117</v>
      </c>
      <c r="C26" s="9">
        <v>23071</v>
      </c>
      <c r="D26" s="9">
        <v>20809</v>
      </c>
      <c r="E26" s="41">
        <v>95.3</v>
      </c>
      <c r="F26" s="41">
        <f t="shared" si="0"/>
        <v>110.87029650631939</v>
      </c>
      <c r="G26" s="96"/>
    </row>
    <row r="27" spans="1:11" ht="13.5" customHeight="1">
      <c r="A27" s="28">
        <v>6</v>
      </c>
      <c r="B27" s="308" t="s">
        <v>158</v>
      </c>
      <c r="C27" s="9">
        <v>22438</v>
      </c>
      <c r="D27" s="9">
        <v>29431</v>
      </c>
      <c r="E27" s="41">
        <v>101.5</v>
      </c>
      <c r="F27" s="41">
        <f t="shared" si="0"/>
        <v>76.239339471985318</v>
      </c>
      <c r="G27" s="96"/>
      <c r="K27" t="s">
        <v>206</v>
      </c>
    </row>
    <row r="28" spans="1:11" ht="13.5" customHeight="1">
      <c r="A28" s="28">
        <v>7</v>
      </c>
      <c r="B28" s="308" t="s">
        <v>116</v>
      </c>
      <c r="C28" s="9">
        <v>20442</v>
      </c>
      <c r="D28" s="9">
        <v>46900</v>
      </c>
      <c r="E28" s="465">
        <v>63.5</v>
      </c>
      <c r="F28" s="234">
        <f t="shared" si="0"/>
        <v>43.586353944562902</v>
      </c>
      <c r="G28" s="96"/>
    </row>
    <row r="29" spans="1:11">
      <c r="A29" s="28">
        <v>8</v>
      </c>
      <c r="B29" s="308" t="s">
        <v>226</v>
      </c>
      <c r="C29" s="9">
        <v>18879</v>
      </c>
      <c r="D29" s="9">
        <v>22014</v>
      </c>
      <c r="E29" s="41">
        <v>102</v>
      </c>
      <c r="F29" s="41">
        <f t="shared" si="0"/>
        <v>85.759062414826928</v>
      </c>
      <c r="G29" s="96"/>
    </row>
    <row r="30" spans="1:11">
      <c r="A30" s="28">
        <v>9</v>
      </c>
      <c r="B30" s="308" t="s">
        <v>85</v>
      </c>
      <c r="C30" s="9">
        <v>17511</v>
      </c>
      <c r="D30" s="9">
        <v>18547</v>
      </c>
      <c r="E30" s="41">
        <v>96.4</v>
      </c>
      <c r="F30" s="234">
        <f t="shared" si="0"/>
        <v>94.414190974281553</v>
      </c>
      <c r="G30" s="96"/>
    </row>
    <row r="31" spans="1:11" ht="14.25" thickBot="1">
      <c r="A31" s="108">
        <v>10</v>
      </c>
      <c r="B31" s="308" t="s">
        <v>196</v>
      </c>
      <c r="C31" s="101">
        <v>15989</v>
      </c>
      <c r="D31" s="101">
        <v>18089</v>
      </c>
      <c r="E31" s="102">
        <v>117.6</v>
      </c>
      <c r="F31" s="102">
        <f t="shared" si="0"/>
        <v>88.390734700646803</v>
      </c>
      <c r="G31" s="104"/>
    </row>
    <row r="32" spans="1:11" ht="14.25" thickBot="1">
      <c r="A32" s="80"/>
      <c r="B32" s="81" t="s">
        <v>64</v>
      </c>
      <c r="C32" s="82">
        <v>357361</v>
      </c>
      <c r="D32" s="82">
        <v>423233</v>
      </c>
      <c r="E32" s="85">
        <v>94</v>
      </c>
      <c r="F32" s="107">
        <f t="shared" si="0"/>
        <v>84.435996247929623</v>
      </c>
      <c r="G32" s="121">
        <v>42.9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26876</v>
      </c>
      <c r="D54" s="9">
        <v>26156</v>
      </c>
      <c r="E54" s="109">
        <v>98.9</v>
      </c>
      <c r="F54" s="41">
        <f>SUM(C54/D54*100)</f>
        <v>102.75271448233674</v>
      </c>
      <c r="G54" s="96"/>
    </row>
    <row r="55" spans="1:8">
      <c r="A55" s="95">
        <v>2</v>
      </c>
      <c r="B55" s="7" t="s">
        <v>85</v>
      </c>
      <c r="C55" s="9">
        <v>5092</v>
      </c>
      <c r="D55" s="9">
        <v>10373</v>
      </c>
      <c r="E55" s="109">
        <v>98.3</v>
      </c>
      <c r="F55" s="41">
        <f t="shared" ref="F55:F64" si="1">SUM(C55/D55*100)</f>
        <v>49.088981008387158</v>
      </c>
      <c r="G55" s="96"/>
    </row>
    <row r="56" spans="1:8">
      <c r="A56" s="95">
        <v>3</v>
      </c>
      <c r="B56" s="7" t="s">
        <v>114</v>
      </c>
      <c r="C56" s="9">
        <v>1791</v>
      </c>
      <c r="D56" s="9">
        <v>1575</v>
      </c>
      <c r="E56" s="109">
        <v>90.2</v>
      </c>
      <c r="F56" s="41">
        <f t="shared" si="1"/>
        <v>113.71428571428572</v>
      </c>
      <c r="G56" s="96"/>
    </row>
    <row r="57" spans="1:8">
      <c r="A57" s="95">
        <v>4</v>
      </c>
      <c r="B57" s="308" t="s">
        <v>117</v>
      </c>
      <c r="C57" s="9">
        <v>1576</v>
      </c>
      <c r="D57" s="9">
        <v>1116</v>
      </c>
      <c r="E57" s="109">
        <v>99.9</v>
      </c>
      <c r="F57" s="41">
        <f t="shared" si="1"/>
        <v>141.21863799283153</v>
      </c>
      <c r="G57" s="96"/>
      <c r="H57" s="63"/>
    </row>
    <row r="58" spans="1:8">
      <c r="A58" s="95">
        <v>5</v>
      </c>
      <c r="B58" s="308" t="s">
        <v>108</v>
      </c>
      <c r="C58" s="9">
        <v>1353</v>
      </c>
      <c r="D58" s="9">
        <v>1609</v>
      </c>
      <c r="E58" s="70">
        <v>204.1</v>
      </c>
      <c r="F58" s="41">
        <f t="shared" si="1"/>
        <v>84.089496581727786</v>
      </c>
      <c r="G58" s="96"/>
    </row>
    <row r="59" spans="1:8">
      <c r="A59" s="95">
        <v>6</v>
      </c>
      <c r="B59" s="308" t="s">
        <v>106</v>
      </c>
      <c r="C59" s="9">
        <v>1315</v>
      </c>
      <c r="D59" s="9">
        <v>2042</v>
      </c>
      <c r="E59" s="109">
        <v>70.3</v>
      </c>
      <c r="F59" s="41">
        <f t="shared" si="1"/>
        <v>64.397649363369254</v>
      </c>
      <c r="G59" s="96"/>
    </row>
    <row r="60" spans="1:8">
      <c r="A60" s="95">
        <v>7</v>
      </c>
      <c r="B60" s="308" t="s">
        <v>158</v>
      </c>
      <c r="C60" s="9">
        <v>865</v>
      </c>
      <c r="D60" s="9">
        <v>844</v>
      </c>
      <c r="E60" s="109">
        <v>182.1</v>
      </c>
      <c r="F60" s="41">
        <f t="shared" si="1"/>
        <v>102.48815165876776</v>
      </c>
      <c r="G60" s="96"/>
    </row>
    <row r="61" spans="1:8">
      <c r="A61" s="95">
        <v>8</v>
      </c>
      <c r="B61" s="308" t="s">
        <v>87</v>
      </c>
      <c r="C61" s="9">
        <v>776</v>
      </c>
      <c r="D61" s="9">
        <v>274</v>
      </c>
      <c r="E61" s="109">
        <v>184.8</v>
      </c>
      <c r="F61" s="41">
        <f t="shared" si="1"/>
        <v>283.21167883211677</v>
      </c>
      <c r="G61" s="96"/>
    </row>
    <row r="62" spans="1:8">
      <c r="A62" s="95">
        <v>9</v>
      </c>
      <c r="B62" s="308" t="s">
        <v>115</v>
      </c>
      <c r="C62" s="9">
        <v>552</v>
      </c>
      <c r="D62" s="9">
        <v>419</v>
      </c>
      <c r="E62" s="109">
        <v>115.7</v>
      </c>
      <c r="F62" s="234">
        <f t="shared" si="1"/>
        <v>131.74224343675419</v>
      </c>
      <c r="G62" s="96"/>
    </row>
    <row r="63" spans="1:8" ht="14.25" thickBot="1">
      <c r="A63" s="97">
        <v>10</v>
      </c>
      <c r="B63" s="308" t="s">
        <v>196</v>
      </c>
      <c r="C63" s="98">
        <v>511</v>
      </c>
      <c r="D63" s="98">
        <v>466</v>
      </c>
      <c r="E63" s="110">
        <v>88</v>
      </c>
      <c r="F63" s="41">
        <f t="shared" si="1"/>
        <v>109.65665236051503</v>
      </c>
      <c r="G63" s="99"/>
    </row>
    <row r="64" spans="1:8" ht="14.25" thickBot="1">
      <c r="A64" s="80"/>
      <c r="B64" s="81" t="s">
        <v>60</v>
      </c>
      <c r="C64" s="82">
        <v>42824</v>
      </c>
      <c r="D64" s="82">
        <v>47194</v>
      </c>
      <c r="E64" s="83">
        <v>101</v>
      </c>
      <c r="F64" s="107">
        <f t="shared" si="1"/>
        <v>90.740348349366442</v>
      </c>
      <c r="G64" s="121">
        <v>81.900000000000006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L32" sqref="L3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221</v>
      </c>
      <c r="D20" s="74" t="s">
        <v>208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8" t="s">
        <v>117</v>
      </c>
      <c r="C21" s="9">
        <v>18216</v>
      </c>
      <c r="D21" s="9">
        <v>8160</v>
      </c>
      <c r="E21" s="109">
        <v>114.6</v>
      </c>
      <c r="F21" s="41">
        <f t="shared" ref="F21:F31" si="0">SUM(C21/D21*100)</f>
        <v>223.23529411764707</v>
      </c>
      <c r="G21" s="96"/>
    </row>
    <row r="22" spans="1:7">
      <c r="A22" s="95">
        <v>2</v>
      </c>
      <c r="B22" s="308" t="s">
        <v>106</v>
      </c>
      <c r="C22" s="9">
        <v>15843</v>
      </c>
      <c r="D22" s="9">
        <v>6921</v>
      </c>
      <c r="E22" s="109">
        <v>105.4</v>
      </c>
      <c r="F22" s="41">
        <f t="shared" si="0"/>
        <v>228.91200693541393</v>
      </c>
      <c r="G22" s="96"/>
    </row>
    <row r="23" spans="1:7" ht="13.5" customHeight="1">
      <c r="A23" s="95">
        <v>3</v>
      </c>
      <c r="B23" s="308" t="s">
        <v>108</v>
      </c>
      <c r="C23" s="9">
        <v>14966</v>
      </c>
      <c r="D23" s="9">
        <v>13343</v>
      </c>
      <c r="E23" s="109">
        <v>119.7</v>
      </c>
      <c r="F23" s="41">
        <f t="shared" si="0"/>
        <v>112.16368133103501</v>
      </c>
      <c r="G23" s="96"/>
    </row>
    <row r="24" spans="1:7" ht="13.5" customHeight="1">
      <c r="A24" s="95">
        <v>4</v>
      </c>
      <c r="B24" s="308" t="s">
        <v>194</v>
      </c>
      <c r="C24" s="9">
        <v>14317</v>
      </c>
      <c r="D24" s="9">
        <v>12677</v>
      </c>
      <c r="E24" s="109">
        <v>109.1</v>
      </c>
      <c r="F24" s="41">
        <f t="shared" si="0"/>
        <v>112.93681470379427</v>
      </c>
      <c r="G24" s="96"/>
    </row>
    <row r="25" spans="1:7" ht="13.5" customHeight="1">
      <c r="A25" s="95">
        <v>5</v>
      </c>
      <c r="B25" s="308" t="s">
        <v>109</v>
      </c>
      <c r="C25" s="9">
        <v>7112</v>
      </c>
      <c r="D25" s="9">
        <v>8215</v>
      </c>
      <c r="E25" s="109">
        <v>103.7</v>
      </c>
      <c r="F25" s="41">
        <f t="shared" si="0"/>
        <v>86.573341448569678</v>
      </c>
      <c r="G25" s="96"/>
    </row>
    <row r="26" spans="1:7" ht="13.5" customHeight="1">
      <c r="A26" s="95">
        <v>6</v>
      </c>
      <c r="B26" s="308" t="s">
        <v>87</v>
      </c>
      <c r="C26" s="9">
        <v>6005</v>
      </c>
      <c r="D26" s="9">
        <v>4242</v>
      </c>
      <c r="E26" s="109">
        <v>176.5</v>
      </c>
      <c r="F26" s="234">
        <f t="shared" si="0"/>
        <v>141.56058462989157</v>
      </c>
      <c r="G26" s="96"/>
    </row>
    <row r="27" spans="1:7" ht="13.5" customHeight="1">
      <c r="A27" s="95">
        <v>7</v>
      </c>
      <c r="B27" s="308" t="s">
        <v>110</v>
      </c>
      <c r="C27" s="9">
        <v>4991</v>
      </c>
      <c r="D27" s="9">
        <v>7417</v>
      </c>
      <c r="E27" s="109">
        <v>101</v>
      </c>
      <c r="F27" s="234">
        <f t="shared" si="0"/>
        <v>67.291357691789131</v>
      </c>
      <c r="G27" s="96"/>
    </row>
    <row r="28" spans="1:7" ht="13.5" customHeight="1">
      <c r="A28" s="95">
        <v>8</v>
      </c>
      <c r="B28" s="308" t="s">
        <v>166</v>
      </c>
      <c r="C28" s="9">
        <v>4724</v>
      </c>
      <c r="D28" s="9">
        <v>4979</v>
      </c>
      <c r="E28" s="109">
        <v>115.8</v>
      </c>
      <c r="F28" s="41">
        <f t="shared" si="0"/>
        <v>94.878489656557548</v>
      </c>
      <c r="G28" s="96"/>
    </row>
    <row r="29" spans="1:7" ht="13.5" customHeight="1">
      <c r="A29" s="95">
        <v>9</v>
      </c>
      <c r="B29" s="308" t="s">
        <v>111</v>
      </c>
      <c r="C29" s="111">
        <v>2993</v>
      </c>
      <c r="D29" s="101">
        <v>2996</v>
      </c>
      <c r="E29" s="112">
        <v>100.3</v>
      </c>
      <c r="F29" s="41">
        <f t="shared" si="0"/>
        <v>99.89986648865154</v>
      </c>
      <c r="G29" s="96"/>
    </row>
    <row r="30" spans="1:7" ht="13.5" customHeight="1" thickBot="1">
      <c r="A30" s="100">
        <v>10</v>
      </c>
      <c r="B30" s="308" t="s">
        <v>115</v>
      </c>
      <c r="C30" s="101">
        <v>2719</v>
      </c>
      <c r="D30" s="101">
        <v>3129</v>
      </c>
      <c r="E30" s="112">
        <v>86.1</v>
      </c>
      <c r="F30" s="102">
        <f t="shared" si="0"/>
        <v>86.896772131671469</v>
      </c>
      <c r="G30" s="104"/>
    </row>
    <row r="31" spans="1:7" ht="13.5" customHeight="1" thickBot="1">
      <c r="A31" s="80"/>
      <c r="B31" s="81" t="s">
        <v>66</v>
      </c>
      <c r="C31" s="82">
        <v>102866</v>
      </c>
      <c r="D31" s="82">
        <v>84779</v>
      </c>
      <c r="E31" s="83">
        <v>111.2</v>
      </c>
      <c r="F31" s="107">
        <f t="shared" si="0"/>
        <v>121.33429269040683</v>
      </c>
      <c r="G31" s="121">
        <v>103.1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35074</v>
      </c>
      <c r="D54" s="9">
        <v>38172</v>
      </c>
      <c r="E54" s="41">
        <v>99.2</v>
      </c>
      <c r="F54" s="41">
        <f t="shared" ref="F54:F64" si="1">SUM(C54/D54*100)</f>
        <v>91.88410353138427</v>
      </c>
      <c r="G54" s="96"/>
    </row>
    <row r="55" spans="1:7">
      <c r="A55" s="95">
        <v>2</v>
      </c>
      <c r="B55" s="308" t="s">
        <v>88</v>
      </c>
      <c r="C55" s="6">
        <v>23971</v>
      </c>
      <c r="D55" s="9">
        <v>20413</v>
      </c>
      <c r="E55" s="41">
        <v>93.6</v>
      </c>
      <c r="F55" s="41">
        <f t="shared" si="1"/>
        <v>117.43006907362954</v>
      </c>
      <c r="G55" s="96"/>
    </row>
    <row r="56" spans="1:7">
      <c r="A56" s="95">
        <v>3</v>
      </c>
      <c r="B56" s="308" t="s">
        <v>158</v>
      </c>
      <c r="C56" s="6">
        <v>22379</v>
      </c>
      <c r="D56" s="9">
        <v>21009</v>
      </c>
      <c r="E56" s="478">
        <v>91.2</v>
      </c>
      <c r="F56" s="41">
        <f t="shared" si="1"/>
        <v>106.5210148031796</v>
      </c>
      <c r="G56" s="96"/>
    </row>
    <row r="57" spans="1:7">
      <c r="A57" s="95">
        <v>4</v>
      </c>
      <c r="B57" s="308" t="s">
        <v>219</v>
      </c>
      <c r="C57" s="6">
        <v>20392</v>
      </c>
      <c r="D57" s="6">
        <v>20258</v>
      </c>
      <c r="E57" s="41">
        <v>99.9</v>
      </c>
      <c r="F57" s="41">
        <f t="shared" si="1"/>
        <v>100.66146707473591</v>
      </c>
      <c r="G57" s="96"/>
    </row>
    <row r="58" spans="1:7">
      <c r="A58" s="95">
        <v>5</v>
      </c>
      <c r="B58" s="308" t="s">
        <v>85</v>
      </c>
      <c r="C58" s="6">
        <v>16935</v>
      </c>
      <c r="D58" s="9">
        <v>16438</v>
      </c>
      <c r="E58" s="41">
        <v>114.4</v>
      </c>
      <c r="F58" s="41">
        <f t="shared" si="1"/>
        <v>103.02348217544714</v>
      </c>
      <c r="G58" s="96"/>
    </row>
    <row r="59" spans="1:7">
      <c r="A59" s="95">
        <v>6</v>
      </c>
      <c r="B59" s="308" t="s">
        <v>109</v>
      </c>
      <c r="C59" s="6">
        <v>14787</v>
      </c>
      <c r="D59" s="9">
        <v>18612</v>
      </c>
      <c r="E59" s="41">
        <v>98.6</v>
      </c>
      <c r="F59" s="41">
        <f t="shared" si="1"/>
        <v>79.448742746615082</v>
      </c>
      <c r="G59" s="96"/>
    </row>
    <row r="60" spans="1:7">
      <c r="A60" s="95">
        <v>7</v>
      </c>
      <c r="B60" s="308" t="s">
        <v>111</v>
      </c>
      <c r="C60" s="6">
        <v>14473</v>
      </c>
      <c r="D60" s="9">
        <v>17358</v>
      </c>
      <c r="E60" s="41">
        <v>100.5</v>
      </c>
      <c r="F60" s="41">
        <f t="shared" si="1"/>
        <v>83.379421592349345</v>
      </c>
      <c r="G60" s="96"/>
    </row>
    <row r="61" spans="1:7">
      <c r="A61" s="95">
        <v>8</v>
      </c>
      <c r="B61" s="308" t="s">
        <v>157</v>
      </c>
      <c r="C61" s="6">
        <v>12560</v>
      </c>
      <c r="D61" s="9">
        <v>12498</v>
      </c>
      <c r="E61" s="41">
        <v>105.5</v>
      </c>
      <c r="F61" s="41">
        <f t="shared" si="1"/>
        <v>100.49607937269964</v>
      </c>
      <c r="G61" s="96"/>
    </row>
    <row r="62" spans="1:7">
      <c r="A62" s="95">
        <v>9</v>
      </c>
      <c r="B62" s="308" t="s">
        <v>115</v>
      </c>
      <c r="C62" s="111">
        <v>11211</v>
      </c>
      <c r="D62" s="101">
        <v>13858</v>
      </c>
      <c r="E62" s="102">
        <v>103.6</v>
      </c>
      <c r="F62" s="41">
        <f t="shared" si="1"/>
        <v>80.899119642083988</v>
      </c>
      <c r="G62" s="96"/>
    </row>
    <row r="63" spans="1:7" ht="14.25" thickBot="1">
      <c r="A63" s="100">
        <v>10</v>
      </c>
      <c r="B63" s="308" t="s">
        <v>196</v>
      </c>
      <c r="C63" s="111">
        <v>11000</v>
      </c>
      <c r="D63" s="101">
        <v>11060</v>
      </c>
      <c r="E63" s="102">
        <v>91.3</v>
      </c>
      <c r="F63" s="102">
        <f t="shared" si="1"/>
        <v>99.457504520795652</v>
      </c>
      <c r="G63" s="104"/>
    </row>
    <row r="64" spans="1:7" ht="14.25" thickBot="1">
      <c r="A64" s="80"/>
      <c r="B64" s="81" t="s">
        <v>62</v>
      </c>
      <c r="C64" s="82">
        <v>227736</v>
      </c>
      <c r="D64" s="82">
        <v>227329</v>
      </c>
      <c r="E64" s="85">
        <v>99.3</v>
      </c>
      <c r="F64" s="107">
        <f t="shared" si="1"/>
        <v>100.17903567076792</v>
      </c>
      <c r="G64" s="121">
        <v>65.400000000000006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C71" sqref="C71"/>
    </sheetView>
  </sheetViews>
  <sheetFormatPr defaultRowHeight="13.5"/>
  <cols>
    <col min="1" max="1" width="9.375" style="320" customWidth="1"/>
    <col min="2" max="2" width="6.625" style="320" customWidth="1"/>
    <col min="3" max="3" width="6.875" style="320" customWidth="1"/>
    <col min="4" max="4" width="6.125" style="320" customWidth="1"/>
    <col min="5" max="5" width="6.625" style="320" customWidth="1"/>
    <col min="6" max="13" width="6.125" style="320" customWidth="1"/>
    <col min="14" max="14" width="8.625" style="320" customWidth="1"/>
    <col min="15" max="15" width="8.375" style="320" customWidth="1"/>
    <col min="16" max="16" width="5" style="320" customWidth="1"/>
    <col min="17" max="17" width="11.25" style="216" customWidth="1"/>
    <col min="18" max="18" width="12.5" style="320" customWidth="1"/>
    <col min="19" max="26" width="7.625" style="320" customWidth="1"/>
    <col min="27" max="16384" width="9" style="320"/>
  </cols>
  <sheetData>
    <row r="6" spans="1:17">
      <c r="Q6" s="426"/>
    </row>
    <row r="10" spans="1:17">
      <c r="O10" s="281"/>
    </row>
    <row r="15" spans="1:17" ht="12.75" customHeight="1"/>
    <row r="16" spans="1:17" ht="11.1" customHeight="1">
      <c r="A16" s="16"/>
      <c r="B16" s="213" t="s">
        <v>102</v>
      </c>
      <c r="C16" s="213" t="s">
        <v>103</v>
      </c>
      <c r="D16" s="213" t="s">
        <v>104</v>
      </c>
      <c r="E16" s="213" t="s">
        <v>93</v>
      </c>
      <c r="F16" s="213" t="s">
        <v>94</v>
      </c>
      <c r="G16" s="213" t="s">
        <v>95</v>
      </c>
      <c r="H16" s="213" t="s">
        <v>96</v>
      </c>
      <c r="I16" s="213" t="s">
        <v>97</v>
      </c>
      <c r="J16" s="213" t="s">
        <v>98</v>
      </c>
      <c r="K16" s="213" t="s">
        <v>99</v>
      </c>
      <c r="L16" s="213" t="s">
        <v>100</v>
      </c>
      <c r="M16" s="287" t="s">
        <v>101</v>
      </c>
      <c r="N16" s="289" t="s">
        <v>150</v>
      </c>
      <c r="O16" s="213" t="s">
        <v>152</v>
      </c>
    </row>
    <row r="17" spans="1:27" ht="11.1" customHeight="1">
      <c r="A17" s="10" t="s">
        <v>193</v>
      </c>
      <c r="B17" s="210">
        <v>63.3</v>
      </c>
      <c r="C17" s="210">
        <v>67.7</v>
      </c>
      <c r="D17" s="210">
        <v>65.8</v>
      </c>
      <c r="E17" s="210">
        <v>76.7</v>
      </c>
      <c r="F17" s="210">
        <v>80.5</v>
      </c>
      <c r="G17" s="210">
        <v>79.099999999999994</v>
      </c>
      <c r="H17" s="210">
        <v>81.3</v>
      </c>
      <c r="I17" s="210">
        <v>71.900000000000006</v>
      </c>
      <c r="J17" s="210">
        <v>74.900000000000006</v>
      </c>
      <c r="K17" s="210">
        <v>82.3</v>
      </c>
      <c r="L17" s="210">
        <v>72.8</v>
      </c>
      <c r="M17" s="211">
        <v>78.7</v>
      </c>
      <c r="N17" s="291">
        <f>SUM(B17:M17)</f>
        <v>894.99999999999989</v>
      </c>
      <c r="O17" s="290">
        <v>92.2</v>
      </c>
      <c r="P17" s="204"/>
      <c r="Q17" s="292"/>
      <c r="R17" s="293"/>
      <c r="S17" s="293"/>
      <c r="T17" s="204"/>
      <c r="U17" s="204"/>
      <c r="V17" s="204"/>
      <c r="W17" s="204"/>
      <c r="X17" s="204"/>
      <c r="Y17" s="204"/>
      <c r="Z17" s="1"/>
      <c r="AA17" s="1"/>
    </row>
    <row r="18" spans="1:27" ht="11.1" customHeight="1">
      <c r="A18" s="10" t="s">
        <v>197</v>
      </c>
      <c r="B18" s="210">
        <v>71.900000000000006</v>
      </c>
      <c r="C18" s="210">
        <v>72.8</v>
      </c>
      <c r="D18" s="210">
        <v>70.8</v>
      </c>
      <c r="E18" s="210">
        <v>69.3</v>
      </c>
      <c r="F18" s="210">
        <v>67.3</v>
      </c>
      <c r="G18" s="210">
        <v>67.400000000000006</v>
      </c>
      <c r="H18" s="210">
        <v>65.900000000000006</v>
      </c>
      <c r="I18" s="210">
        <v>59.5</v>
      </c>
      <c r="J18" s="210">
        <v>62.3</v>
      </c>
      <c r="K18" s="210">
        <v>71.400000000000006</v>
      </c>
      <c r="L18" s="210">
        <v>58.5</v>
      </c>
      <c r="M18" s="211">
        <v>59.7</v>
      </c>
      <c r="N18" s="291">
        <f>SUM(B18:M18)</f>
        <v>796.8</v>
      </c>
      <c r="O18" s="290">
        <f t="shared" ref="O18:O21" si="0">ROUND(N18/N17*100,1)</f>
        <v>89</v>
      </c>
      <c r="P18" s="204"/>
      <c r="Q18" s="293"/>
      <c r="R18" s="293"/>
      <c r="S18" s="293"/>
      <c r="T18" s="204"/>
      <c r="U18" s="204"/>
      <c r="V18" s="204"/>
      <c r="W18" s="204"/>
      <c r="X18" s="204"/>
      <c r="Y18" s="204"/>
      <c r="Z18" s="1"/>
      <c r="AA18" s="1"/>
    </row>
    <row r="19" spans="1:27" ht="11.1" customHeight="1">
      <c r="A19" s="10" t="s">
        <v>201</v>
      </c>
      <c r="B19" s="210">
        <v>55.9</v>
      </c>
      <c r="C19" s="210">
        <v>51.2</v>
      </c>
      <c r="D19" s="210">
        <v>69.599999999999994</v>
      </c>
      <c r="E19" s="210">
        <v>75</v>
      </c>
      <c r="F19" s="210">
        <v>69</v>
      </c>
      <c r="G19" s="210">
        <v>73.8</v>
      </c>
      <c r="H19" s="210">
        <v>72.400000000000006</v>
      </c>
      <c r="I19" s="210">
        <v>71.8</v>
      </c>
      <c r="J19" s="210">
        <v>69.3</v>
      </c>
      <c r="K19" s="210">
        <v>71.099999999999994</v>
      </c>
      <c r="L19" s="210">
        <v>59.4</v>
      </c>
      <c r="M19" s="211">
        <v>58.7</v>
      </c>
      <c r="N19" s="291">
        <f>SUM(B19:M19)</f>
        <v>797.19999999999993</v>
      </c>
      <c r="O19" s="290">
        <f t="shared" si="0"/>
        <v>100.1</v>
      </c>
      <c r="P19" s="204"/>
      <c r="Q19" s="226"/>
      <c r="R19" s="293"/>
      <c r="S19" s="293"/>
      <c r="T19" s="204"/>
      <c r="U19" s="204"/>
      <c r="V19" s="204"/>
      <c r="W19" s="204"/>
      <c r="X19" s="204"/>
      <c r="Y19" s="204"/>
      <c r="Z19" s="1"/>
      <c r="AA19" s="1"/>
    </row>
    <row r="20" spans="1:27" ht="11.1" customHeight="1">
      <c r="A20" s="10" t="s">
        <v>208</v>
      </c>
      <c r="B20" s="210">
        <v>49.3</v>
      </c>
      <c r="C20" s="210">
        <v>64.900000000000006</v>
      </c>
      <c r="D20" s="210">
        <v>65.8</v>
      </c>
      <c r="E20" s="210">
        <v>72.599999999999994</v>
      </c>
      <c r="F20" s="210">
        <v>63.4</v>
      </c>
      <c r="G20" s="210">
        <v>66.2</v>
      </c>
      <c r="H20" s="212">
        <v>68</v>
      </c>
      <c r="I20" s="210">
        <v>72.900000000000006</v>
      </c>
      <c r="J20" s="210">
        <v>69.599999999999994</v>
      </c>
      <c r="K20" s="210">
        <v>66.400000000000006</v>
      </c>
      <c r="L20" s="210">
        <v>65.099999999999994</v>
      </c>
      <c r="M20" s="211">
        <v>62.1</v>
      </c>
      <c r="N20" s="291">
        <f>SUM(B20:M20)</f>
        <v>786.30000000000007</v>
      </c>
      <c r="O20" s="290">
        <f t="shared" si="0"/>
        <v>98.6</v>
      </c>
      <c r="P20" s="204"/>
      <c r="Q20" s="226"/>
      <c r="R20" s="293"/>
      <c r="S20" s="293"/>
      <c r="T20" s="204"/>
      <c r="U20" s="204"/>
      <c r="V20" s="204"/>
      <c r="W20" s="204"/>
      <c r="X20" s="204"/>
      <c r="Y20" s="204"/>
      <c r="Z20" s="1"/>
      <c r="AA20" s="1"/>
    </row>
    <row r="21" spans="1:27" ht="11.1" customHeight="1">
      <c r="A21" s="10" t="s">
        <v>221</v>
      </c>
      <c r="B21" s="210">
        <v>63.2</v>
      </c>
      <c r="C21" s="210">
        <v>70</v>
      </c>
      <c r="D21" s="210"/>
      <c r="E21" s="210"/>
      <c r="F21" s="210"/>
      <c r="G21" s="210"/>
      <c r="H21" s="212"/>
      <c r="I21" s="210"/>
      <c r="J21" s="210"/>
      <c r="K21" s="210"/>
      <c r="L21" s="210"/>
      <c r="M21" s="211"/>
      <c r="N21" s="291">
        <f>SUM(B21:M21)</f>
        <v>133.19999999999999</v>
      </c>
      <c r="O21" s="290">
        <f t="shared" si="0"/>
        <v>16.899999999999999</v>
      </c>
      <c r="P21" s="204"/>
      <c r="Q21" s="226"/>
      <c r="R21" s="204"/>
      <c r="S21" s="204"/>
      <c r="T21" s="204"/>
      <c r="U21" s="204"/>
      <c r="V21" s="204"/>
      <c r="W21" s="204"/>
      <c r="X21" s="204"/>
      <c r="Y21" s="204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4"/>
      <c r="O22" s="204"/>
      <c r="P22" s="204"/>
      <c r="Q22" s="226"/>
      <c r="R22" s="204"/>
      <c r="S22" s="204"/>
      <c r="T22" s="204"/>
      <c r="U22" s="204"/>
      <c r="V22" s="204"/>
      <c r="W22" s="204"/>
      <c r="X22" s="204"/>
      <c r="Y22" s="204"/>
      <c r="Z22" s="1"/>
      <c r="AA22" s="1"/>
    </row>
    <row r="23" spans="1:27" ht="9.9499999999999993" customHeight="1">
      <c r="N23" s="204"/>
      <c r="O23" s="204"/>
      <c r="P23" s="204"/>
      <c r="Q23" s="226"/>
      <c r="R23" s="204"/>
      <c r="S23" s="204"/>
      <c r="T23" s="204"/>
      <c r="U23" s="204"/>
      <c r="V23" s="204"/>
      <c r="W23" s="204"/>
      <c r="X23" s="204"/>
      <c r="Y23" s="204"/>
      <c r="Z23" s="1"/>
      <c r="AA23" s="1"/>
    </row>
    <row r="24" spans="1:27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</row>
    <row r="28" spans="1:27">
      <c r="O28" s="218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3" t="s">
        <v>102</v>
      </c>
      <c r="C41" s="213" t="s">
        <v>103</v>
      </c>
      <c r="D41" s="213" t="s">
        <v>104</v>
      </c>
      <c r="E41" s="213" t="s">
        <v>93</v>
      </c>
      <c r="F41" s="213" t="s">
        <v>94</v>
      </c>
      <c r="G41" s="213" t="s">
        <v>95</v>
      </c>
      <c r="H41" s="213" t="s">
        <v>96</v>
      </c>
      <c r="I41" s="213" t="s">
        <v>97</v>
      </c>
      <c r="J41" s="213" t="s">
        <v>98</v>
      </c>
      <c r="K41" s="213" t="s">
        <v>99</v>
      </c>
      <c r="L41" s="213" t="s">
        <v>100</v>
      </c>
      <c r="M41" s="287" t="s">
        <v>101</v>
      </c>
      <c r="N41" s="289" t="s">
        <v>151</v>
      </c>
      <c r="O41" s="213" t="s">
        <v>152</v>
      </c>
      <c r="P41" s="1"/>
      <c r="Q41" s="214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9">
        <v>87.3</v>
      </c>
      <c r="C42" s="219">
        <v>88.5</v>
      </c>
      <c r="D42" s="219">
        <v>86.3</v>
      </c>
      <c r="E42" s="219">
        <v>89.1</v>
      </c>
      <c r="F42" s="219">
        <v>94.9</v>
      </c>
      <c r="G42" s="219">
        <v>93.2</v>
      </c>
      <c r="H42" s="219">
        <v>90.9</v>
      </c>
      <c r="I42" s="219">
        <v>89.5</v>
      </c>
      <c r="J42" s="219">
        <v>91.2</v>
      </c>
      <c r="K42" s="219">
        <v>97.1</v>
      </c>
      <c r="L42" s="219">
        <v>92.2</v>
      </c>
      <c r="M42" s="288">
        <v>88.5</v>
      </c>
      <c r="N42" s="295">
        <f>SUM(B42:M42)/12</f>
        <v>90.725000000000023</v>
      </c>
      <c r="O42" s="290">
        <v>99.1</v>
      </c>
      <c r="P42" s="204"/>
      <c r="Q42" s="396"/>
      <c r="R42" s="396"/>
      <c r="S42" s="204"/>
      <c r="T42" s="204"/>
      <c r="U42" s="204"/>
      <c r="V42" s="204"/>
      <c r="W42" s="204"/>
      <c r="X42" s="204"/>
      <c r="Y42" s="204"/>
      <c r="Z42" s="204"/>
    </row>
    <row r="43" spans="1:26" ht="11.1" customHeight="1">
      <c r="A43" s="10" t="s">
        <v>197</v>
      </c>
      <c r="B43" s="219">
        <v>93</v>
      </c>
      <c r="C43" s="219">
        <v>91.6</v>
      </c>
      <c r="D43" s="219">
        <v>76.7</v>
      </c>
      <c r="E43" s="219">
        <v>88.2</v>
      </c>
      <c r="F43" s="219">
        <v>91.4</v>
      </c>
      <c r="G43" s="219">
        <v>87.4</v>
      </c>
      <c r="H43" s="219">
        <v>87.9</v>
      </c>
      <c r="I43" s="219">
        <v>89.2</v>
      </c>
      <c r="J43" s="219">
        <v>84.7</v>
      </c>
      <c r="K43" s="219">
        <v>87.3</v>
      </c>
      <c r="L43" s="219">
        <v>83.1</v>
      </c>
      <c r="M43" s="288">
        <v>75.2</v>
      </c>
      <c r="N43" s="295">
        <f>SUM(B43:M43)/12</f>
        <v>86.308333333333337</v>
      </c>
      <c r="O43" s="290">
        <f>ROUND(N43/N42*100,1)</f>
        <v>95.1</v>
      </c>
      <c r="P43" s="204"/>
      <c r="Q43" s="396"/>
      <c r="R43" s="396"/>
      <c r="S43" s="204"/>
      <c r="T43" s="204"/>
      <c r="U43" s="204"/>
      <c r="V43" s="204"/>
      <c r="W43" s="204"/>
      <c r="X43" s="204"/>
      <c r="Y43" s="204"/>
      <c r="Z43" s="204"/>
    </row>
    <row r="44" spans="1:26" ht="11.1" customHeight="1">
      <c r="A44" s="10" t="s">
        <v>201</v>
      </c>
      <c r="B44" s="219">
        <v>77.5</v>
      </c>
      <c r="C44" s="219">
        <v>73</v>
      </c>
      <c r="D44" s="219">
        <v>75.400000000000006</v>
      </c>
      <c r="E44" s="219">
        <v>84.5</v>
      </c>
      <c r="F44" s="219">
        <v>86.8</v>
      </c>
      <c r="G44" s="219">
        <v>88.4</v>
      </c>
      <c r="H44" s="219">
        <v>86.3</v>
      </c>
      <c r="I44" s="219">
        <v>82.4</v>
      </c>
      <c r="J44" s="219">
        <v>83.7</v>
      </c>
      <c r="K44" s="219">
        <v>87.4</v>
      </c>
      <c r="L44" s="219">
        <v>84.9</v>
      </c>
      <c r="M44" s="288">
        <v>79.099999999999994</v>
      </c>
      <c r="N44" s="295">
        <f>SUM(B44:M44)/12</f>
        <v>82.45</v>
      </c>
      <c r="O44" s="290">
        <f t="shared" ref="O44:O46" si="1">ROUND(N44/N43*100,1)</f>
        <v>95.5</v>
      </c>
      <c r="P44" s="204"/>
      <c r="Q44" s="396"/>
      <c r="R44" s="396"/>
      <c r="S44" s="204"/>
      <c r="T44" s="204"/>
      <c r="U44" s="204"/>
      <c r="V44" s="204"/>
      <c r="W44" s="204"/>
      <c r="X44" s="204"/>
      <c r="Y44" s="204"/>
      <c r="Z44" s="204"/>
    </row>
    <row r="45" spans="1:26" ht="11.1" customHeight="1">
      <c r="A45" s="10" t="s">
        <v>208</v>
      </c>
      <c r="B45" s="219">
        <v>77.599999999999994</v>
      </c>
      <c r="C45" s="219">
        <v>82.9</v>
      </c>
      <c r="D45" s="219">
        <v>83.6</v>
      </c>
      <c r="E45" s="219">
        <v>80.900000000000006</v>
      </c>
      <c r="F45" s="219">
        <v>84.6</v>
      </c>
      <c r="G45" s="219">
        <v>85.1</v>
      </c>
      <c r="H45" s="219">
        <v>86.3</v>
      </c>
      <c r="I45" s="219">
        <v>93.5</v>
      </c>
      <c r="J45" s="219">
        <v>91</v>
      </c>
      <c r="K45" s="219">
        <v>88.9</v>
      </c>
      <c r="L45" s="219">
        <v>82.8</v>
      </c>
      <c r="M45" s="288">
        <v>75.900000000000006</v>
      </c>
      <c r="N45" s="295">
        <f>SUM(B45:M45)/12</f>
        <v>84.424999999999997</v>
      </c>
      <c r="O45" s="290">
        <v>102.3</v>
      </c>
      <c r="P45" s="204"/>
      <c r="Q45" s="396"/>
      <c r="R45" s="396"/>
      <c r="S45" s="204"/>
      <c r="T45" s="204"/>
      <c r="U45" s="204"/>
      <c r="V45" s="204"/>
      <c r="W45" s="204"/>
      <c r="X45" s="204"/>
      <c r="Y45" s="204"/>
      <c r="Z45" s="204"/>
    </row>
    <row r="46" spans="1:26" ht="11.1" customHeight="1">
      <c r="A46" s="10" t="s">
        <v>221</v>
      </c>
      <c r="B46" s="219">
        <v>81.900000000000006</v>
      </c>
      <c r="C46" s="219">
        <v>83.2</v>
      </c>
      <c r="D46" s="219"/>
      <c r="E46" s="219"/>
      <c r="F46" s="219"/>
      <c r="G46" s="219"/>
      <c r="H46" s="219"/>
      <c r="I46" s="219"/>
      <c r="J46" s="219"/>
      <c r="K46" s="219"/>
      <c r="L46" s="219"/>
      <c r="M46" s="288"/>
      <c r="N46" s="295">
        <f>SUM(B46:M46)/12</f>
        <v>13.758333333333335</v>
      </c>
      <c r="O46" s="290">
        <f t="shared" si="1"/>
        <v>16.3</v>
      </c>
      <c r="P46" s="204"/>
      <c r="Q46" s="396"/>
      <c r="R46" s="396"/>
      <c r="S46" s="204"/>
      <c r="T46" s="204"/>
      <c r="U46" s="204"/>
      <c r="V46" s="204"/>
      <c r="W46" s="204"/>
      <c r="X46" s="204"/>
      <c r="Y46" s="204"/>
      <c r="Z46" s="204"/>
    </row>
    <row r="47" spans="1:26" ht="11.1" customHeight="1">
      <c r="N47" s="23"/>
      <c r="O47" s="204"/>
      <c r="P47" s="204"/>
      <c r="Q47" s="226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 ht="11.1" customHeight="1">
      <c r="N48" s="23"/>
      <c r="O48" s="204"/>
      <c r="P48" s="204"/>
      <c r="Q48" s="226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3:26">
      <c r="N49" s="1"/>
      <c r="O49" s="1"/>
      <c r="P49" s="1"/>
      <c r="Q49" s="214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3" t="s">
        <v>102</v>
      </c>
      <c r="C65" s="213" t="s">
        <v>103</v>
      </c>
      <c r="D65" s="213" t="s">
        <v>104</v>
      </c>
      <c r="E65" s="213" t="s">
        <v>93</v>
      </c>
      <c r="F65" s="213" t="s">
        <v>94</v>
      </c>
      <c r="G65" s="213" t="s">
        <v>95</v>
      </c>
      <c r="H65" s="213" t="s">
        <v>96</v>
      </c>
      <c r="I65" s="213" t="s">
        <v>97</v>
      </c>
      <c r="J65" s="213" t="s">
        <v>98</v>
      </c>
      <c r="K65" s="213" t="s">
        <v>99</v>
      </c>
      <c r="L65" s="213" t="s">
        <v>100</v>
      </c>
      <c r="M65" s="287" t="s">
        <v>101</v>
      </c>
      <c r="N65" s="289" t="s">
        <v>151</v>
      </c>
      <c r="O65" s="400" t="s">
        <v>152</v>
      </c>
    </row>
    <row r="66" spans="1:26" ht="11.1" customHeight="1">
      <c r="A66" s="10" t="s">
        <v>193</v>
      </c>
      <c r="B66" s="210">
        <v>71.7</v>
      </c>
      <c r="C66" s="210">
        <v>76.400000000000006</v>
      </c>
      <c r="D66" s="210">
        <v>76.5</v>
      </c>
      <c r="E66" s="210">
        <v>85.8</v>
      </c>
      <c r="F66" s="210">
        <v>84.3</v>
      </c>
      <c r="G66" s="210">
        <v>85.1</v>
      </c>
      <c r="H66" s="210">
        <v>89.6</v>
      </c>
      <c r="I66" s="210">
        <v>80.5</v>
      </c>
      <c r="J66" s="210">
        <v>81.900000000000006</v>
      </c>
      <c r="K66" s="210">
        <v>84.3</v>
      </c>
      <c r="L66" s="210">
        <v>79.400000000000006</v>
      </c>
      <c r="M66" s="211">
        <v>89.1</v>
      </c>
      <c r="N66" s="294">
        <f>SUM(B66:M66)/12</f>
        <v>82.05</v>
      </c>
      <c r="O66" s="399">
        <v>92.8</v>
      </c>
      <c r="P66" s="23"/>
      <c r="Q66" s="398"/>
      <c r="R66" s="398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10">
        <v>76.8</v>
      </c>
      <c r="C67" s="210">
        <v>79.7</v>
      </c>
      <c r="D67" s="210">
        <v>93</v>
      </c>
      <c r="E67" s="210">
        <v>77</v>
      </c>
      <c r="F67" s="210">
        <v>73.2</v>
      </c>
      <c r="G67" s="210">
        <v>77.599999999999994</v>
      </c>
      <c r="H67" s="210">
        <v>74.8</v>
      </c>
      <c r="I67" s="210">
        <v>66.5</v>
      </c>
      <c r="J67" s="210">
        <v>74.2</v>
      </c>
      <c r="K67" s="210">
        <v>81.5</v>
      </c>
      <c r="L67" s="210">
        <v>71.099999999999994</v>
      </c>
      <c r="M67" s="211">
        <v>80.400000000000006</v>
      </c>
      <c r="N67" s="294">
        <f>SUM(B67:M67)/12</f>
        <v>77.149999999999991</v>
      </c>
      <c r="O67" s="399">
        <f>ROUND(N67/N66*100,1)</f>
        <v>94</v>
      </c>
      <c r="P67" s="23"/>
      <c r="Q67" s="508"/>
      <c r="R67" s="508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201</v>
      </c>
      <c r="B68" s="210">
        <v>71.8</v>
      </c>
      <c r="C68" s="210">
        <v>71</v>
      </c>
      <c r="D68" s="210">
        <v>92.1</v>
      </c>
      <c r="E68" s="210">
        <v>88</v>
      </c>
      <c r="F68" s="210">
        <v>79.2</v>
      </c>
      <c r="G68" s="210">
        <v>83.3</v>
      </c>
      <c r="H68" s="210">
        <v>84.1</v>
      </c>
      <c r="I68" s="210">
        <v>87.4</v>
      </c>
      <c r="J68" s="210">
        <v>82.6</v>
      </c>
      <c r="K68" s="210">
        <v>80.900000000000006</v>
      </c>
      <c r="L68" s="210">
        <v>70.3</v>
      </c>
      <c r="M68" s="211">
        <v>75</v>
      </c>
      <c r="N68" s="294">
        <f>SUM(B68:M68)/12</f>
        <v>80.474999999999994</v>
      </c>
      <c r="O68" s="399">
        <f t="shared" ref="O68" si="2">ROUND(N68/N67*100,1)</f>
        <v>104.3</v>
      </c>
      <c r="P68" s="23"/>
      <c r="Q68" s="508"/>
      <c r="R68" s="508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208</v>
      </c>
      <c r="B69" s="210">
        <v>63.9</v>
      </c>
      <c r="C69" s="210">
        <v>77.5</v>
      </c>
      <c r="D69" s="210">
        <v>78.599999999999994</v>
      </c>
      <c r="E69" s="210">
        <v>89.9</v>
      </c>
      <c r="F69" s="210">
        <v>74.400000000000006</v>
      </c>
      <c r="G69" s="210">
        <v>77.8</v>
      </c>
      <c r="H69" s="210">
        <v>78.599999999999994</v>
      </c>
      <c r="I69" s="210">
        <v>77</v>
      </c>
      <c r="J69" s="210">
        <v>76.900000000000006</v>
      </c>
      <c r="K69" s="210">
        <v>74.900000000000006</v>
      </c>
      <c r="L69" s="210">
        <v>79.400000000000006</v>
      </c>
      <c r="M69" s="211">
        <v>82.7</v>
      </c>
      <c r="N69" s="294">
        <f>SUM(B69:M69)/12</f>
        <v>77.633333333333326</v>
      </c>
      <c r="O69" s="399">
        <v>96.4</v>
      </c>
      <c r="P69" s="23"/>
      <c r="Q69" s="508"/>
      <c r="R69" s="508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208</v>
      </c>
      <c r="B70" s="210">
        <v>76.3</v>
      </c>
      <c r="C70" s="210">
        <v>84</v>
      </c>
      <c r="D70" s="210"/>
      <c r="E70" s="210"/>
      <c r="F70" s="210"/>
      <c r="G70" s="210"/>
      <c r="H70" s="210"/>
      <c r="I70" s="210"/>
      <c r="J70" s="210"/>
      <c r="K70" s="210"/>
      <c r="L70" s="210"/>
      <c r="M70" s="211"/>
      <c r="N70" s="294">
        <f>SUM(B70:M70)/12</f>
        <v>13.358333333333334</v>
      </c>
      <c r="O70" s="399"/>
      <c r="P70" s="23"/>
      <c r="Q70" s="225"/>
      <c r="R70" s="509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3"/>
      <c r="O71" s="23"/>
      <c r="P71" s="23"/>
      <c r="Q71" s="214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6"/>
      <c r="C72" s="216"/>
      <c r="D72" s="216"/>
      <c r="E72" s="216"/>
      <c r="F72" s="216"/>
      <c r="G72" s="220"/>
      <c r="H72" s="216"/>
      <c r="I72" s="216"/>
      <c r="J72" s="216"/>
      <c r="K72" s="216"/>
      <c r="L72" s="216"/>
      <c r="M72" s="216"/>
      <c r="N72" s="23"/>
      <c r="O72" s="23"/>
      <c r="P72" s="23"/>
      <c r="Q72" s="214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C76" sqref="C76"/>
    </sheetView>
  </sheetViews>
  <sheetFormatPr defaultRowHeight="13.5"/>
  <cols>
    <col min="1" max="1" width="7.625" style="320" customWidth="1"/>
    <col min="2" max="7" width="6.125" style="320" customWidth="1"/>
    <col min="8" max="8" width="6.25" style="320" customWidth="1"/>
    <col min="9" max="10" width="6.125" style="320" customWidth="1"/>
    <col min="11" max="11" width="6.125" style="1" customWidth="1"/>
    <col min="12" max="13" width="6.125" style="320" customWidth="1"/>
    <col min="14" max="16" width="7.625" style="320" customWidth="1"/>
    <col min="17" max="17" width="8.375" style="320" customWidth="1"/>
    <col min="18" max="18" width="10.125" style="320" customWidth="1"/>
    <col min="19" max="23" width="7.625" style="320" customWidth="1"/>
    <col min="24" max="24" width="7.625" style="217" customWidth="1"/>
    <col min="25" max="26" width="7.625" style="320" customWidth="1"/>
    <col min="27" max="16384" width="9" style="320"/>
  </cols>
  <sheetData>
    <row r="1" spans="1:29">
      <c r="A1" s="23"/>
      <c r="B1" s="221"/>
      <c r="C1" s="204"/>
      <c r="D1" s="204"/>
      <c r="E1" s="204"/>
      <c r="F1" s="204"/>
      <c r="G1" s="204"/>
      <c r="H1" s="204"/>
      <c r="I1" s="204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4"/>
      <c r="C2" s="204"/>
      <c r="D2" s="204"/>
      <c r="E2" s="204"/>
      <c r="F2" s="204"/>
      <c r="G2" s="204"/>
      <c r="H2" s="204"/>
      <c r="I2" s="204"/>
      <c r="J2" s="1"/>
      <c r="L2" s="57"/>
      <c r="M2" s="222"/>
      <c r="N2" s="57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1"/>
      <c r="AB2" s="1"/>
      <c r="AC2" s="1"/>
    </row>
    <row r="3" spans="1:29">
      <c r="A3" s="23"/>
      <c r="B3" s="204"/>
      <c r="C3" s="204"/>
      <c r="D3" s="204"/>
      <c r="E3" s="204"/>
      <c r="F3" s="204"/>
      <c r="G3" s="204"/>
      <c r="H3" s="204"/>
      <c r="I3" s="204"/>
      <c r="J3" s="1"/>
      <c r="L3" s="57"/>
      <c r="M3" s="222"/>
      <c r="N3" s="57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"/>
      <c r="AB3" s="1"/>
      <c r="AC3" s="1"/>
    </row>
    <row r="4" spans="1:29">
      <c r="A4" s="23"/>
      <c r="B4" s="204"/>
      <c r="C4" s="204"/>
      <c r="D4" s="204"/>
      <c r="E4" s="204"/>
      <c r="F4" s="204"/>
      <c r="G4" s="204"/>
      <c r="H4" s="204"/>
      <c r="I4" s="204"/>
      <c r="J4" s="1"/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</row>
    <row r="5" spans="1:29">
      <c r="A5" s="23"/>
      <c r="B5" s="204"/>
      <c r="C5" s="204"/>
      <c r="D5" s="204"/>
      <c r="E5" s="204"/>
      <c r="F5" s="204"/>
      <c r="G5" s="204"/>
      <c r="H5" s="204"/>
      <c r="I5" s="204"/>
      <c r="J5" s="1"/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</row>
    <row r="6" spans="1:29">
      <c r="J6" s="1"/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</row>
    <row r="7" spans="1:29">
      <c r="J7" s="1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9" t="s">
        <v>150</v>
      </c>
      <c r="O18" s="289" t="s">
        <v>152</v>
      </c>
    </row>
    <row r="19" spans="1:18" ht="11.1" customHeight="1">
      <c r="A19" s="10" t="s">
        <v>193</v>
      </c>
      <c r="B19" s="219">
        <v>12.3</v>
      </c>
      <c r="C19" s="219">
        <v>12.6</v>
      </c>
      <c r="D19" s="219">
        <v>13.7</v>
      </c>
      <c r="E19" s="219">
        <v>12.9</v>
      </c>
      <c r="F19" s="219">
        <v>12.4</v>
      </c>
      <c r="G19" s="219">
        <v>13.7</v>
      </c>
      <c r="H19" s="219">
        <v>15</v>
      </c>
      <c r="I19" s="219">
        <v>14</v>
      </c>
      <c r="J19" s="219">
        <v>13</v>
      </c>
      <c r="K19" s="219">
        <v>11.7</v>
      </c>
      <c r="L19" s="219">
        <v>11.9</v>
      </c>
      <c r="M19" s="219">
        <v>12.5</v>
      </c>
      <c r="N19" s="295">
        <f>SUM(B19:M19)</f>
        <v>155.69999999999999</v>
      </c>
      <c r="O19" s="295">
        <v>98.7</v>
      </c>
      <c r="Q19" s="297"/>
      <c r="R19" s="297"/>
    </row>
    <row r="20" spans="1:18" ht="11.1" customHeight="1">
      <c r="A20" s="10" t="s">
        <v>197</v>
      </c>
      <c r="B20" s="219">
        <v>18.2</v>
      </c>
      <c r="C20" s="219">
        <v>14.4</v>
      </c>
      <c r="D20" s="219">
        <v>13.5</v>
      </c>
      <c r="E20" s="219">
        <v>14</v>
      </c>
      <c r="F20" s="219">
        <v>13.8</v>
      </c>
      <c r="G20" s="219">
        <v>13.8</v>
      </c>
      <c r="H20" s="219">
        <v>14.3</v>
      </c>
      <c r="I20" s="219">
        <v>11.5</v>
      </c>
      <c r="J20" s="219">
        <v>13.6</v>
      </c>
      <c r="K20" s="219">
        <v>11.5</v>
      </c>
      <c r="L20" s="219">
        <v>12.3</v>
      </c>
      <c r="M20" s="219">
        <v>14.9</v>
      </c>
      <c r="N20" s="295">
        <f>SUM(B20:M20)</f>
        <v>165.8</v>
      </c>
      <c r="O20" s="295">
        <f>ROUND(N20/N19*100,1)</f>
        <v>106.5</v>
      </c>
      <c r="Q20" s="297"/>
      <c r="R20" s="297"/>
    </row>
    <row r="21" spans="1:18" ht="11.1" customHeight="1">
      <c r="A21" s="10" t="s">
        <v>201</v>
      </c>
      <c r="B21" s="219">
        <v>11.3</v>
      </c>
      <c r="C21" s="219">
        <v>12.7</v>
      </c>
      <c r="D21" s="219">
        <v>15.1</v>
      </c>
      <c r="E21" s="219">
        <v>11.3</v>
      </c>
      <c r="F21" s="219">
        <v>13.7</v>
      </c>
      <c r="G21" s="219">
        <v>14</v>
      </c>
      <c r="H21" s="219">
        <v>16.100000000000001</v>
      </c>
      <c r="I21" s="219">
        <v>11.4</v>
      </c>
      <c r="J21" s="219">
        <v>14.7</v>
      </c>
      <c r="K21" s="219">
        <v>12.9</v>
      </c>
      <c r="L21" s="219">
        <v>15.2</v>
      </c>
      <c r="M21" s="219">
        <v>14.5</v>
      </c>
      <c r="N21" s="295">
        <f>SUM(B21:M21)</f>
        <v>162.9</v>
      </c>
      <c r="O21" s="295">
        <f t="shared" ref="O21:O23" si="0">ROUND(N21/N20*100,1)</f>
        <v>98.3</v>
      </c>
      <c r="Q21" s="297"/>
      <c r="R21" s="297"/>
    </row>
    <row r="22" spans="1:18" ht="11.1" customHeight="1">
      <c r="A22" s="10" t="s">
        <v>208</v>
      </c>
      <c r="B22" s="219">
        <v>11.9</v>
      </c>
      <c r="C22" s="219">
        <v>14</v>
      </c>
      <c r="D22" s="219">
        <v>15.1</v>
      </c>
      <c r="E22" s="219">
        <v>12.7</v>
      </c>
      <c r="F22" s="219">
        <v>12.4</v>
      </c>
      <c r="G22" s="219">
        <v>13.3</v>
      </c>
      <c r="H22" s="219">
        <v>13.5</v>
      </c>
      <c r="I22" s="219">
        <v>12.5</v>
      </c>
      <c r="J22" s="219">
        <v>12.8</v>
      </c>
      <c r="K22" s="219">
        <v>12</v>
      </c>
      <c r="L22" s="219">
        <v>13.9</v>
      </c>
      <c r="M22" s="219">
        <v>14.4</v>
      </c>
      <c r="N22" s="295">
        <f>SUM(B22:M22)</f>
        <v>158.5</v>
      </c>
      <c r="O22" s="295">
        <f t="shared" si="0"/>
        <v>97.3</v>
      </c>
      <c r="Q22" s="297"/>
      <c r="R22" s="297"/>
    </row>
    <row r="23" spans="1:18" ht="11.1" customHeight="1">
      <c r="A23" s="10" t="s">
        <v>221</v>
      </c>
      <c r="B23" s="219">
        <v>12.8</v>
      </c>
      <c r="C23" s="219">
        <v>13.9</v>
      </c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95">
        <f>SUM(B23:M23)</f>
        <v>26.700000000000003</v>
      </c>
      <c r="O23" s="295">
        <f t="shared" si="0"/>
        <v>16.8</v>
      </c>
    </row>
    <row r="24" spans="1:18" ht="9.75" customHeight="1">
      <c r="J24" s="479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9" t="s">
        <v>151</v>
      </c>
      <c r="O42" s="289" t="s">
        <v>152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9">
        <v>22.8</v>
      </c>
      <c r="C43" s="219">
        <v>22.8</v>
      </c>
      <c r="D43" s="219">
        <v>23.2</v>
      </c>
      <c r="E43" s="219">
        <v>21.8</v>
      </c>
      <c r="F43" s="219">
        <v>21.2</v>
      </c>
      <c r="G43" s="219">
        <v>22.2</v>
      </c>
      <c r="H43" s="219">
        <v>21.5</v>
      </c>
      <c r="I43" s="219">
        <v>22</v>
      </c>
      <c r="J43" s="219">
        <v>21.8</v>
      </c>
      <c r="K43" s="219">
        <v>19.899999999999999</v>
      </c>
      <c r="L43" s="219">
        <v>19.2</v>
      </c>
      <c r="M43" s="219">
        <v>19.2</v>
      </c>
      <c r="N43" s="295">
        <f>SUM(B43:M43)/12</f>
        <v>21.466666666666669</v>
      </c>
      <c r="O43" s="295">
        <v>86.2</v>
      </c>
      <c r="P43" s="222"/>
      <c r="Q43" s="298"/>
      <c r="R43" s="298"/>
      <c r="S43" s="222"/>
      <c r="T43" s="222"/>
      <c r="U43" s="222"/>
      <c r="V43" s="222"/>
      <c r="W43" s="222"/>
      <c r="X43" s="222"/>
      <c r="Y43" s="222"/>
      <c r="Z43" s="2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9">
        <v>25.5</v>
      </c>
      <c r="C44" s="219">
        <v>28.1</v>
      </c>
      <c r="D44" s="219">
        <v>20.6</v>
      </c>
      <c r="E44" s="219">
        <v>22</v>
      </c>
      <c r="F44" s="219">
        <v>23.2</v>
      </c>
      <c r="G44" s="219">
        <v>24.5</v>
      </c>
      <c r="H44" s="219">
        <v>24</v>
      </c>
      <c r="I44" s="219">
        <v>22.4</v>
      </c>
      <c r="J44" s="219">
        <v>22.9</v>
      </c>
      <c r="K44" s="219">
        <v>20.9</v>
      </c>
      <c r="L44" s="219">
        <v>21</v>
      </c>
      <c r="M44" s="219">
        <v>21.5</v>
      </c>
      <c r="N44" s="295">
        <f>SUM(B44:M44)/12</f>
        <v>23.05</v>
      </c>
      <c r="O44" s="295">
        <f>ROUND(N44/N43*100,1)</f>
        <v>107.4</v>
      </c>
      <c r="P44" s="222"/>
      <c r="Q44" s="298"/>
      <c r="R44" s="298"/>
      <c r="S44" s="222"/>
      <c r="T44" s="222"/>
      <c r="U44" s="222"/>
      <c r="V44" s="222"/>
      <c r="W44" s="222"/>
      <c r="X44" s="222"/>
      <c r="Y44" s="222"/>
      <c r="Z44" s="2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201</v>
      </c>
      <c r="B45" s="219">
        <v>21.2</v>
      </c>
      <c r="C45" s="219">
        <v>22.2</v>
      </c>
      <c r="D45" s="219">
        <v>23.7</v>
      </c>
      <c r="E45" s="219">
        <v>23.1</v>
      </c>
      <c r="F45" s="219">
        <v>25.1</v>
      </c>
      <c r="G45" s="219">
        <v>23.7</v>
      </c>
      <c r="H45" s="219">
        <v>25.8</v>
      </c>
      <c r="I45" s="219">
        <v>24.1</v>
      </c>
      <c r="J45" s="219">
        <v>24.1</v>
      </c>
      <c r="K45" s="219">
        <v>22.3</v>
      </c>
      <c r="L45" s="219">
        <v>23.7</v>
      </c>
      <c r="M45" s="219">
        <v>26.1</v>
      </c>
      <c r="N45" s="295">
        <f>SUM(B45:M45)/12</f>
        <v>23.758333333333336</v>
      </c>
      <c r="O45" s="295">
        <f t="shared" ref="O45:O46" si="1">ROUND(N45/N44*100,1)</f>
        <v>103.1</v>
      </c>
      <c r="P45" s="222"/>
      <c r="Q45" s="298"/>
      <c r="R45" s="298"/>
      <c r="S45" s="222"/>
      <c r="T45" s="222"/>
      <c r="U45" s="222"/>
      <c r="V45" s="222"/>
      <c r="W45" s="222"/>
      <c r="X45" s="222"/>
      <c r="Y45" s="222"/>
      <c r="Z45" s="2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208</v>
      </c>
      <c r="B46" s="219">
        <v>25.9</v>
      </c>
      <c r="C46" s="219">
        <v>25.7</v>
      </c>
      <c r="D46" s="219">
        <v>25.6</v>
      </c>
      <c r="E46" s="219">
        <v>23.7</v>
      </c>
      <c r="F46" s="219">
        <v>24</v>
      </c>
      <c r="G46" s="219">
        <v>23.2</v>
      </c>
      <c r="H46" s="219">
        <v>22.7</v>
      </c>
      <c r="I46" s="219">
        <v>22</v>
      </c>
      <c r="J46" s="219">
        <v>22.5</v>
      </c>
      <c r="K46" s="219">
        <v>21.8</v>
      </c>
      <c r="L46" s="219">
        <v>22.4</v>
      </c>
      <c r="M46" s="219">
        <v>21.1</v>
      </c>
      <c r="N46" s="295">
        <f>SUM(B46:M46)/12</f>
        <v>23.383333333333336</v>
      </c>
      <c r="O46" s="295">
        <f t="shared" si="1"/>
        <v>98.4</v>
      </c>
      <c r="P46" s="222"/>
      <c r="Q46" s="298"/>
      <c r="R46" s="298"/>
      <c r="S46" s="222"/>
      <c r="T46" s="222"/>
      <c r="U46" s="222"/>
      <c r="V46" s="222"/>
      <c r="W46" s="222"/>
      <c r="X46" s="222"/>
      <c r="Y46" s="222"/>
      <c r="Z46" s="2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221</v>
      </c>
      <c r="B47" s="219">
        <v>21.8</v>
      </c>
      <c r="C47" s="219">
        <v>23</v>
      </c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95">
        <f>SUM(B47:M47)/12</f>
        <v>3.7333333333333329</v>
      </c>
      <c r="O47" s="295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9" t="s">
        <v>151</v>
      </c>
      <c r="O70" s="289" t="s">
        <v>152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10">
        <v>53.8</v>
      </c>
      <c r="C71" s="210">
        <v>55.2</v>
      </c>
      <c r="D71" s="210">
        <v>58.8</v>
      </c>
      <c r="E71" s="210">
        <v>60</v>
      </c>
      <c r="F71" s="210">
        <v>59.2</v>
      </c>
      <c r="G71" s="210">
        <v>60.6</v>
      </c>
      <c r="H71" s="210">
        <v>69.900000000000006</v>
      </c>
      <c r="I71" s="210">
        <v>63.1</v>
      </c>
      <c r="J71" s="210">
        <v>59.9</v>
      </c>
      <c r="K71" s="210">
        <v>60.7</v>
      </c>
      <c r="L71" s="210">
        <v>62.6</v>
      </c>
      <c r="M71" s="210">
        <v>65.2</v>
      </c>
      <c r="N71" s="294">
        <f>SUM(B71:M71)/12</f>
        <v>60.750000000000007</v>
      </c>
      <c r="O71" s="295">
        <v>114.5</v>
      </c>
      <c r="P71" s="57"/>
      <c r="Q71" s="397"/>
      <c r="R71" s="397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10">
        <v>67.400000000000006</v>
      </c>
      <c r="C72" s="210">
        <v>48.9</v>
      </c>
      <c r="D72" s="210">
        <v>70.8</v>
      </c>
      <c r="E72" s="210">
        <v>62</v>
      </c>
      <c r="F72" s="210">
        <v>58.4</v>
      </c>
      <c r="G72" s="210">
        <v>55.4</v>
      </c>
      <c r="H72" s="210">
        <v>59.8</v>
      </c>
      <c r="I72" s="210">
        <v>53.2</v>
      </c>
      <c r="J72" s="210">
        <v>59</v>
      </c>
      <c r="K72" s="210">
        <v>57.2</v>
      </c>
      <c r="L72" s="210">
        <v>58.4</v>
      </c>
      <c r="M72" s="210">
        <v>69.099999999999994</v>
      </c>
      <c r="N72" s="294">
        <f>SUM(B72:M72)/12</f>
        <v>59.966666666666669</v>
      </c>
      <c r="O72" s="295">
        <f t="shared" ref="O72:O73" si="2">ROUND(N72/N71*100,1)</f>
        <v>98.7</v>
      </c>
      <c r="P72" s="57"/>
      <c r="Q72" s="397"/>
      <c r="R72" s="397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201</v>
      </c>
      <c r="B73" s="210">
        <v>53.5</v>
      </c>
      <c r="C73" s="210">
        <v>56.3</v>
      </c>
      <c r="D73" s="210">
        <v>62.7</v>
      </c>
      <c r="E73" s="210">
        <v>49.3</v>
      </c>
      <c r="F73" s="210">
        <v>52.9</v>
      </c>
      <c r="G73" s="210">
        <v>60.2</v>
      </c>
      <c r="H73" s="210">
        <v>61.1</v>
      </c>
      <c r="I73" s="210">
        <v>49.2</v>
      </c>
      <c r="J73" s="210">
        <v>60.8</v>
      </c>
      <c r="K73" s="210">
        <v>59.5</v>
      </c>
      <c r="L73" s="210">
        <v>62.9</v>
      </c>
      <c r="M73" s="210">
        <v>53.6</v>
      </c>
      <c r="N73" s="294">
        <f>SUM(B73:M73)/12</f>
        <v>56.833333333333336</v>
      </c>
      <c r="O73" s="295">
        <f t="shared" si="2"/>
        <v>94.8</v>
      </c>
      <c r="Q73" s="401"/>
      <c r="R73" s="401"/>
    </row>
    <row r="74" spans="1:26" ht="11.1" customHeight="1">
      <c r="A74" s="10" t="s">
        <v>208</v>
      </c>
      <c r="B74" s="210">
        <v>46.2</v>
      </c>
      <c r="C74" s="210">
        <v>54.4</v>
      </c>
      <c r="D74" s="210">
        <v>59</v>
      </c>
      <c r="E74" s="210">
        <v>55.3</v>
      </c>
      <c r="F74" s="210">
        <v>51.4</v>
      </c>
      <c r="G74" s="210">
        <v>57.8</v>
      </c>
      <c r="H74" s="210">
        <v>59.8</v>
      </c>
      <c r="I74" s="210">
        <v>57.4</v>
      </c>
      <c r="J74" s="210">
        <v>56.4</v>
      </c>
      <c r="K74" s="210">
        <v>56</v>
      </c>
      <c r="L74" s="210">
        <v>61.8</v>
      </c>
      <c r="M74" s="210">
        <v>69.099999999999994</v>
      </c>
      <c r="N74" s="294">
        <f>SUM(B74:M74)/12</f>
        <v>57.04999999999999</v>
      </c>
      <c r="O74" s="295">
        <v>100.5</v>
      </c>
      <c r="Q74" s="401"/>
      <c r="R74" s="401"/>
    </row>
    <row r="75" spans="1:26" ht="11.1" customHeight="1">
      <c r="A75" s="10" t="s">
        <v>221</v>
      </c>
      <c r="B75" s="210">
        <v>57.9</v>
      </c>
      <c r="C75" s="210">
        <v>59.2</v>
      </c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94">
        <f>SUM(B75:M75)/12</f>
        <v>9.7583333333333329</v>
      </c>
      <c r="O75" s="295"/>
    </row>
    <row r="76" spans="1:26" ht="9.9499999999999993" customHeight="1">
      <c r="B76" s="216"/>
      <c r="C76" s="216"/>
      <c r="D76" s="216"/>
      <c r="E76" s="216"/>
      <c r="F76" s="216"/>
      <c r="G76" s="216"/>
      <c r="H76" s="216"/>
      <c r="I76" s="216"/>
      <c r="J76" s="216"/>
      <c r="K76" s="214"/>
      <c r="L76" s="216"/>
      <c r="M76" s="216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C89" sqref="C89"/>
    </sheetView>
  </sheetViews>
  <sheetFormatPr defaultColWidth="7.625" defaultRowHeight="9.9499999999999993" customHeight="1"/>
  <cols>
    <col min="1" max="1" width="7.625" style="320" customWidth="1"/>
    <col min="2" max="13" width="6.125" style="320" customWidth="1"/>
    <col min="14" max="16384" width="7.625" style="320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2"/>
      <c r="N7" s="57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2"/>
      <c r="N8" s="57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1"/>
    </row>
    <row r="10" spans="12:51" ht="9.9499999999999993" customHeight="1">
      <c r="L10" s="57"/>
      <c r="M10" s="5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"/>
    </row>
    <row r="11" spans="12:51" ht="9.9499999999999993" customHeight="1">
      <c r="L11" s="57"/>
      <c r="M11" s="5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1"/>
    </row>
    <row r="12" spans="12:51" ht="9.9499999999999993" customHeight="1">
      <c r="L12" s="57"/>
      <c r="M12" s="5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1"/>
    </row>
    <row r="13" spans="12:51" ht="9.9499999999999993" customHeight="1">
      <c r="L13" s="57"/>
      <c r="M13" s="5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2"/>
      <c r="AA15" s="1"/>
    </row>
    <row r="16" spans="12:51" ht="9.9499999999999993" customHeight="1">
      <c r="L16" s="57"/>
      <c r="M16" s="222"/>
      <c r="AA16" s="1"/>
    </row>
    <row r="17" spans="1:27" ht="9.9499999999999993" customHeight="1">
      <c r="L17" s="57"/>
      <c r="M17" s="222"/>
      <c r="AA17" s="1"/>
    </row>
    <row r="18" spans="1:27" ht="9.9499999999999993" customHeight="1">
      <c r="L18" s="57"/>
      <c r="M18" s="222"/>
      <c r="AA18" s="1"/>
    </row>
    <row r="19" spans="1:27" ht="9.9499999999999993" customHeight="1">
      <c r="L19" s="57"/>
      <c r="M19" s="222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16" t="s">
        <v>152</v>
      </c>
      <c r="AA24" s="1"/>
    </row>
    <row r="25" spans="1:27" ht="11.1" customHeight="1">
      <c r="A25" s="10" t="s">
        <v>193</v>
      </c>
      <c r="B25" s="219">
        <v>15.9</v>
      </c>
      <c r="C25" s="219">
        <v>16.100000000000001</v>
      </c>
      <c r="D25" s="219">
        <v>19.7</v>
      </c>
      <c r="E25" s="219">
        <v>17.5</v>
      </c>
      <c r="F25" s="219">
        <v>19.100000000000001</v>
      </c>
      <c r="G25" s="219">
        <v>17.3</v>
      </c>
      <c r="H25" s="219">
        <v>17.3</v>
      </c>
      <c r="I25" s="219">
        <v>15.6</v>
      </c>
      <c r="J25" s="219">
        <v>17.7</v>
      </c>
      <c r="K25" s="219">
        <v>15.5</v>
      </c>
      <c r="L25" s="219">
        <v>18.399999999999999</v>
      </c>
      <c r="M25" s="219">
        <v>16.899999999999999</v>
      </c>
      <c r="N25" s="295">
        <f>SUM(B25:M25)</f>
        <v>207</v>
      </c>
      <c r="O25" s="212">
        <v>99.9</v>
      </c>
      <c r="Q25" s="21"/>
      <c r="R25" s="21"/>
      <c r="AA25" s="1"/>
    </row>
    <row r="26" spans="1:27" ht="11.1" customHeight="1">
      <c r="A26" s="10" t="s">
        <v>197</v>
      </c>
      <c r="B26" s="219">
        <v>18.2</v>
      </c>
      <c r="C26" s="219">
        <v>17</v>
      </c>
      <c r="D26" s="219">
        <v>18</v>
      </c>
      <c r="E26" s="219">
        <v>19.2</v>
      </c>
      <c r="F26" s="219">
        <v>19.7</v>
      </c>
      <c r="G26" s="219">
        <v>17.600000000000001</v>
      </c>
      <c r="H26" s="219">
        <v>19.899999999999999</v>
      </c>
      <c r="I26" s="219">
        <v>15</v>
      </c>
      <c r="J26" s="219">
        <v>15.4</v>
      </c>
      <c r="K26" s="219">
        <v>17.5</v>
      </c>
      <c r="L26" s="219">
        <v>16.8</v>
      </c>
      <c r="M26" s="219">
        <v>16.100000000000001</v>
      </c>
      <c r="N26" s="295">
        <f>SUM(B26:M26)</f>
        <v>210.40000000000003</v>
      </c>
      <c r="O26" s="212">
        <f>ROUND(N26/N25*100,1)</f>
        <v>101.6</v>
      </c>
      <c r="Q26" s="21"/>
      <c r="R26" s="21"/>
      <c r="AA26" s="1"/>
    </row>
    <row r="27" spans="1:27" ht="11.1" customHeight="1">
      <c r="A27" s="10" t="s">
        <v>201</v>
      </c>
      <c r="B27" s="219">
        <v>12.5</v>
      </c>
      <c r="C27" s="219">
        <v>15.5</v>
      </c>
      <c r="D27" s="219">
        <v>16.8</v>
      </c>
      <c r="E27" s="219">
        <v>16.399999999999999</v>
      </c>
      <c r="F27" s="219">
        <v>20.3</v>
      </c>
      <c r="G27" s="219">
        <v>16.899999999999999</v>
      </c>
      <c r="H27" s="219">
        <v>18</v>
      </c>
      <c r="I27" s="219">
        <v>20</v>
      </c>
      <c r="J27" s="219">
        <v>17.5</v>
      </c>
      <c r="K27" s="219">
        <v>18.8</v>
      </c>
      <c r="L27" s="219">
        <v>18.2</v>
      </c>
      <c r="M27" s="219">
        <v>16.899999999999999</v>
      </c>
      <c r="N27" s="295">
        <f>SUM(B27:M27)</f>
        <v>207.8</v>
      </c>
      <c r="O27" s="212">
        <f t="shared" ref="O27:O29" si="0">ROUND(N27/N26*100,1)</f>
        <v>98.8</v>
      </c>
      <c r="Q27" s="21"/>
      <c r="R27" s="21"/>
      <c r="AA27" s="1"/>
    </row>
    <row r="28" spans="1:27" ht="11.1" customHeight="1">
      <c r="A28" s="10" t="s">
        <v>208</v>
      </c>
      <c r="B28" s="219">
        <v>20.100000000000001</v>
      </c>
      <c r="C28" s="219">
        <v>17.8</v>
      </c>
      <c r="D28" s="219">
        <v>17.3</v>
      </c>
      <c r="E28" s="219">
        <v>15.5</v>
      </c>
      <c r="F28" s="219">
        <v>16.5</v>
      </c>
      <c r="G28" s="219">
        <v>17.7</v>
      </c>
      <c r="H28" s="219">
        <v>20.3</v>
      </c>
      <c r="I28" s="219">
        <v>17.2</v>
      </c>
      <c r="J28" s="219">
        <v>17.3</v>
      </c>
      <c r="K28" s="219">
        <v>18.100000000000001</v>
      </c>
      <c r="L28" s="219">
        <v>17.3</v>
      </c>
      <c r="M28" s="219">
        <v>18.7</v>
      </c>
      <c r="N28" s="295">
        <f>SUM(B28:M28)</f>
        <v>213.8</v>
      </c>
      <c r="O28" s="212">
        <f t="shared" si="0"/>
        <v>102.9</v>
      </c>
      <c r="Q28" s="21"/>
      <c r="R28" s="21"/>
      <c r="AA28" s="1"/>
    </row>
    <row r="29" spans="1:27" ht="11.1" customHeight="1">
      <c r="A29" s="10" t="s">
        <v>221</v>
      </c>
      <c r="B29" s="219">
        <v>16.899999999999999</v>
      </c>
      <c r="C29" s="219">
        <v>14.7</v>
      </c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95">
        <f>SUM(B29:M29)</f>
        <v>31.599999999999998</v>
      </c>
      <c r="O29" s="212">
        <f t="shared" si="0"/>
        <v>14.8</v>
      </c>
      <c r="AA29" s="1"/>
    </row>
    <row r="30" spans="1:27" ht="9.9499999999999993" customHeight="1">
      <c r="N30" s="216"/>
      <c r="O30" s="216"/>
      <c r="AA30" s="1"/>
    </row>
    <row r="31" spans="1:27" ht="9.9499999999999993" customHeight="1"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9">
        <v>31.5</v>
      </c>
      <c r="C54" s="219">
        <v>31.9</v>
      </c>
      <c r="D54" s="219">
        <v>33.200000000000003</v>
      </c>
      <c r="E54" s="219">
        <v>31.3</v>
      </c>
      <c r="F54" s="219">
        <v>31.7</v>
      </c>
      <c r="G54" s="219">
        <v>30.8</v>
      </c>
      <c r="H54" s="219">
        <v>29.2</v>
      </c>
      <c r="I54" s="219">
        <v>29.1</v>
      </c>
      <c r="J54" s="219">
        <v>30.5</v>
      </c>
      <c r="K54" s="219">
        <v>29.2</v>
      </c>
      <c r="L54" s="219">
        <v>29.6</v>
      </c>
      <c r="M54" s="219">
        <v>29</v>
      </c>
      <c r="N54" s="295">
        <f t="shared" ref="N54:N56" si="1">SUM(B54:M54)/12</f>
        <v>30.583333333333332</v>
      </c>
      <c r="O54" s="404">
        <v>93.2</v>
      </c>
      <c r="P54" s="222"/>
      <c r="Q54" s="402"/>
      <c r="R54" s="402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9">
        <v>31.6</v>
      </c>
      <c r="C55" s="219">
        <v>32</v>
      </c>
      <c r="D55" s="219">
        <v>30.9</v>
      </c>
      <c r="E55" s="219">
        <v>31.3</v>
      </c>
      <c r="F55" s="219">
        <v>34</v>
      </c>
      <c r="G55" s="219">
        <v>33.5</v>
      </c>
      <c r="H55" s="219">
        <v>34.4</v>
      </c>
      <c r="I55" s="219">
        <v>34.5</v>
      </c>
      <c r="J55" s="219">
        <v>33</v>
      </c>
      <c r="K55" s="219">
        <v>34.200000000000003</v>
      </c>
      <c r="L55" s="219">
        <v>35.4</v>
      </c>
      <c r="M55" s="219">
        <v>34.200000000000003</v>
      </c>
      <c r="N55" s="295">
        <f t="shared" si="1"/>
        <v>33.25</v>
      </c>
      <c r="O55" s="404">
        <f>ROUND(N55/N54*100,1)</f>
        <v>108.7</v>
      </c>
      <c r="P55" s="222"/>
      <c r="Q55" s="402"/>
      <c r="R55" s="402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201</v>
      </c>
      <c r="B56" s="219">
        <v>31.5</v>
      </c>
      <c r="C56" s="219">
        <v>33.1</v>
      </c>
      <c r="D56" s="219">
        <v>32.799999999999997</v>
      </c>
      <c r="E56" s="219">
        <v>31.9</v>
      </c>
      <c r="F56" s="219">
        <v>35.799999999999997</v>
      </c>
      <c r="G56" s="219">
        <v>33.4</v>
      </c>
      <c r="H56" s="219">
        <v>34.200000000000003</v>
      </c>
      <c r="I56" s="219">
        <v>34.200000000000003</v>
      </c>
      <c r="J56" s="219">
        <v>35</v>
      </c>
      <c r="K56" s="219">
        <v>35.4</v>
      </c>
      <c r="L56" s="219">
        <v>36.6</v>
      </c>
      <c r="M56" s="219">
        <v>34.5</v>
      </c>
      <c r="N56" s="295">
        <f t="shared" si="1"/>
        <v>34.033333333333331</v>
      </c>
      <c r="O56" s="404">
        <f t="shared" ref="O56" si="2">ROUND(N56/N55*100,1)</f>
        <v>102.4</v>
      </c>
      <c r="P56" s="222"/>
      <c r="Q56" s="402"/>
      <c r="R56" s="402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208</v>
      </c>
      <c r="B57" s="219">
        <v>41</v>
      </c>
      <c r="C57" s="219">
        <v>42.3</v>
      </c>
      <c r="D57" s="219">
        <v>42</v>
      </c>
      <c r="E57" s="219">
        <v>39.1</v>
      </c>
      <c r="F57" s="219">
        <v>38.700000000000003</v>
      </c>
      <c r="G57" s="219">
        <v>37.4</v>
      </c>
      <c r="H57" s="219">
        <v>37.5</v>
      </c>
      <c r="I57" s="219">
        <v>36.5</v>
      </c>
      <c r="J57" s="219">
        <v>37.1</v>
      </c>
      <c r="K57" s="219">
        <v>38.6</v>
      </c>
      <c r="L57" s="219">
        <v>38.4</v>
      </c>
      <c r="M57" s="219">
        <v>37.6</v>
      </c>
      <c r="N57" s="295">
        <f>SUM(B57:M57)/12</f>
        <v>38.85</v>
      </c>
      <c r="O57" s="404">
        <v>114.4</v>
      </c>
      <c r="P57" s="222"/>
      <c r="Q57" s="402"/>
      <c r="R57" s="402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221</v>
      </c>
      <c r="B58" s="219">
        <v>38</v>
      </c>
      <c r="C58" s="219">
        <v>35.700000000000003</v>
      </c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>SUM(B58:M58)/12</f>
        <v>6.1416666666666666</v>
      </c>
      <c r="O58" s="404"/>
      <c r="P58" s="222"/>
      <c r="Q58" s="298"/>
      <c r="R58" s="298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6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7"/>
    </row>
    <row r="65" spans="7:28" ht="9.9499999999999993" customHeight="1">
      <c r="G65" s="223"/>
    </row>
    <row r="66" spans="7:28" ht="9.9499999999999993" customHeight="1"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</row>
    <row r="67" spans="7:28" ht="9.9499999999999993" customHeight="1"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</row>
    <row r="68" spans="7:28" ht="9.9499999999999993" customHeight="1"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</row>
    <row r="69" spans="7:28" ht="9.9499999999999993" customHeight="1"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</row>
    <row r="84" spans="1:18" s="216" customFormat="1" ht="11.1" customHeight="1">
      <c r="A84" s="10" t="s">
        <v>193</v>
      </c>
      <c r="B84" s="210">
        <v>50.1</v>
      </c>
      <c r="C84" s="210">
        <v>50.2</v>
      </c>
      <c r="D84" s="210">
        <v>58.3</v>
      </c>
      <c r="E84" s="210">
        <v>57.1</v>
      </c>
      <c r="F84" s="210">
        <v>59.9</v>
      </c>
      <c r="G84" s="210">
        <v>56.7</v>
      </c>
      <c r="H84" s="210">
        <v>60.5</v>
      </c>
      <c r="I84" s="210">
        <v>53.5</v>
      </c>
      <c r="J84" s="210">
        <v>56.9</v>
      </c>
      <c r="K84" s="210">
        <v>54</v>
      </c>
      <c r="L84" s="210">
        <v>62</v>
      </c>
      <c r="M84" s="210">
        <v>58.8</v>
      </c>
      <c r="N84" s="294">
        <f t="shared" ref="N84:N88" si="3">SUM(B84:M84)/12</f>
        <v>56.5</v>
      </c>
      <c r="O84" s="404">
        <v>106.9</v>
      </c>
      <c r="Q84" s="403"/>
      <c r="R84" s="403"/>
    </row>
    <row r="85" spans="1:18" s="216" customFormat="1" ht="11.1" customHeight="1">
      <c r="A85" s="10" t="s">
        <v>197</v>
      </c>
      <c r="B85" s="210">
        <v>55.9</v>
      </c>
      <c r="C85" s="210">
        <v>52.6</v>
      </c>
      <c r="D85" s="210">
        <v>59</v>
      </c>
      <c r="E85" s="210">
        <v>60.9</v>
      </c>
      <c r="F85" s="210">
        <v>56.1</v>
      </c>
      <c r="G85" s="210">
        <v>52.8</v>
      </c>
      <c r="H85" s="210">
        <v>57.2</v>
      </c>
      <c r="I85" s="210">
        <v>43.3</v>
      </c>
      <c r="J85" s="210">
        <v>47.8</v>
      </c>
      <c r="K85" s="210">
        <v>50.4</v>
      </c>
      <c r="L85" s="210">
        <v>46.6</v>
      </c>
      <c r="M85" s="210">
        <v>48</v>
      </c>
      <c r="N85" s="294">
        <f t="shared" si="3"/>
        <v>52.550000000000004</v>
      </c>
      <c r="O85" s="404">
        <f>ROUND(N85/N84*100,1)</f>
        <v>93</v>
      </c>
      <c r="Q85" s="403"/>
      <c r="R85" s="403"/>
    </row>
    <row r="86" spans="1:18" s="216" customFormat="1" ht="11.1" customHeight="1">
      <c r="A86" s="10" t="s">
        <v>201</v>
      </c>
      <c r="B86" s="210">
        <v>42.1</v>
      </c>
      <c r="C86" s="210">
        <v>45.6</v>
      </c>
      <c r="D86" s="210">
        <v>51.4</v>
      </c>
      <c r="E86" s="210">
        <v>51.9</v>
      </c>
      <c r="F86" s="210">
        <v>54.2</v>
      </c>
      <c r="G86" s="210">
        <v>52.4</v>
      </c>
      <c r="H86" s="210">
        <v>52.1</v>
      </c>
      <c r="I86" s="210">
        <v>58.5</v>
      </c>
      <c r="J86" s="210">
        <v>49.4</v>
      </c>
      <c r="K86" s="210">
        <v>52.9</v>
      </c>
      <c r="L86" s="210">
        <v>48.8</v>
      </c>
      <c r="M86" s="210">
        <v>50.5</v>
      </c>
      <c r="N86" s="294">
        <f t="shared" si="3"/>
        <v>50.816666666666663</v>
      </c>
      <c r="O86" s="404">
        <f t="shared" ref="O86" si="4">ROUND(N86/N85*100,1)</f>
        <v>96.7</v>
      </c>
      <c r="Q86" s="403"/>
      <c r="R86" s="403"/>
    </row>
    <row r="87" spans="1:18" s="216" customFormat="1" ht="11.1" customHeight="1">
      <c r="A87" s="10" t="s">
        <v>208</v>
      </c>
      <c r="B87" s="210">
        <v>44.7</v>
      </c>
      <c r="C87" s="210">
        <v>41.1</v>
      </c>
      <c r="D87" s="210">
        <v>41.4</v>
      </c>
      <c r="E87" s="210">
        <v>41.7</v>
      </c>
      <c r="F87" s="210">
        <v>43</v>
      </c>
      <c r="G87" s="210">
        <v>48.2</v>
      </c>
      <c r="H87" s="212">
        <v>54</v>
      </c>
      <c r="I87" s="210">
        <v>47.7</v>
      </c>
      <c r="J87" s="210">
        <v>46.3</v>
      </c>
      <c r="K87" s="210">
        <v>45.7</v>
      </c>
      <c r="L87" s="210">
        <v>45.3</v>
      </c>
      <c r="M87" s="210">
        <v>50.3</v>
      </c>
      <c r="N87" s="294">
        <f t="shared" si="3"/>
        <v>45.783333333333331</v>
      </c>
      <c r="O87" s="404">
        <v>90.2</v>
      </c>
      <c r="Q87" s="403"/>
      <c r="R87" s="403"/>
    </row>
    <row r="88" spans="1:18" ht="11.1" customHeight="1">
      <c r="A88" s="10" t="s">
        <v>221</v>
      </c>
      <c r="B88" s="210">
        <v>44</v>
      </c>
      <c r="C88" s="210">
        <v>42.9</v>
      </c>
      <c r="D88" s="210"/>
      <c r="E88" s="210"/>
      <c r="F88" s="210"/>
      <c r="G88" s="210"/>
      <c r="H88" s="212"/>
      <c r="I88" s="210"/>
      <c r="J88" s="210"/>
      <c r="K88" s="210"/>
      <c r="L88" s="210"/>
      <c r="M88" s="210"/>
      <c r="N88" s="294">
        <f t="shared" si="3"/>
        <v>7.2416666666666671</v>
      </c>
      <c r="O88" s="404"/>
      <c r="Q88" s="21"/>
    </row>
    <row r="89" spans="1:18" ht="9.9499999999999993" customHeight="1">
      <c r="O89" s="29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88"/>
  <sheetViews>
    <sheetView workbookViewId="0">
      <selection activeCell="C89" sqref="C89"/>
    </sheetView>
  </sheetViews>
  <sheetFormatPr defaultRowHeight="9.9499999999999993" customHeight="1"/>
  <cols>
    <col min="1" max="1" width="7.625" style="320" customWidth="1"/>
    <col min="2" max="13" width="6.125" style="320" customWidth="1"/>
    <col min="14" max="26" width="7.625" style="320" customWidth="1"/>
    <col min="27" max="16384" width="9" style="320"/>
  </cols>
  <sheetData>
    <row r="18" spans="1:29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4">
        <v>27</v>
      </c>
      <c r="C25" s="224">
        <v>30</v>
      </c>
      <c r="D25" s="224">
        <v>28.8</v>
      </c>
      <c r="E25" s="224">
        <v>38.200000000000003</v>
      </c>
      <c r="F25" s="224">
        <v>36.5</v>
      </c>
      <c r="G25" s="224">
        <v>48.1</v>
      </c>
      <c r="H25" s="224">
        <v>49.2</v>
      </c>
      <c r="I25" s="224">
        <v>34.9</v>
      </c>
      <c r="J25" s="224">
        <v>34.299999999999997</v>
      </c>
      <c r="K25" s="224">
        <v>43.3</v>
      </c>
      <c r="L25" s="224">
        <v>40.700000000000003</v>
      </c>
      <c r="M25" s="224">
        <v>40.1</v>
      </c>
      <c r="N25" s="295">
        <f>SUM(B25:M25)</f>
        <v>451.1</v>
      </c>
      <c r="O25" s="290">
        <v>79.5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</row>
    <row r="26" spans="1:29" ht="11.1" customHeight="1">
      <c r="A26" s="10" t="s">
        <v>197</v>
      </c>
      <c r="B26" s="224">
        <v>35.5</v>
      </c>
      <c r="C26" s="224">
        <v>37.4</v>
      </c>
      <c r="D26" s="224">
        <v>42.3</v>
      </c>
      <c r="E26" s="224">
        <v>45.1</v>
      </c>
      <c r="F26" s="224">
        <v>47</v>
      </c>
      <c r="G26" s="224">
        <v>49</v>
      </c>
      <c r="H26" s="224">
        <v>47.4</v>
      </c>
      <c r="I26" s="224">
        <v>30</v>
      </c>
      <c r="J26" s="224">
        <v>29.8</v>
      </c>
      <c r="K26" s="224">
        <v>39.799999999999997</v>
      </c>
      <c r="L26" s="224">
        <v>33.6</v>
      </c>
      <c r="M26" s="224">
        <v>36.700000000000003</v>
      </c>
      <c r="N26" s="295">
        <f>SUM(B26:M26)</f>
        <v>473.6</v>
      </c>
      <c r="O26" s="290">
        <f>ROUND(N26/N25*100,1)</f>
        <v>105</v>
      </c>
      <c r="P26" s="222"/>
      <c r="Q26" s="402"/>
      <c r="R26" s="402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</row>
    <row r="27" spans="1:29" ht="11.1" customHeight="1">
      <c r="A27" s="10" t="s">
        <v>201</v>
      </c>
      <c r="B27" s="224">
        <v>32.4</v>
      </c>
      <c r="C27" s="224">
        <v>36.200000000000003</v>
      </c>
      <c r="D27" s="224">
        <v>34.1</v>
      </c>
      <c r="E27" s="224">
        <v>46.4</v>
      </c>
      <c r="F27" s="224">
        <v>41.6</v>
      </c>
      <c r="G27" s="224">
        <v>47.6</v>
      </c>
      <c r="H27" s="224">
        <v>44</v>
      </c>
      <c r="I27" s="224">
        <v>27.3</v>
      </c>
      <c r="J27" s="224">
        <v>34.799999999999997</v>
      </c>
      <c r="K27" s="224">
        <v>42</v>
      </c>
      <c r="L27" s="224">
        <v>32.799999999999997</v>
      </c>
      <c r="M27" s="224">
        <v>44.4</v>
      </c>
      <c r="N27" s="428">
        <f>SUM(B27:M27)</f>
        <v>463.59999999999997</v>
      </c>
      <c r="O27" s="290">
        <f t="shared" ref="O27:O29" si="0">ROUND(N27/N26*100,1)</f>
        <v>97.9</v>
      </c>
      <c r="P27" s="222"/>
      <c r="Q27" s="402"/>
      <c r="R27" s="402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</row>
    <row r="28" spans="1:29" ht="11.1" customHeight="1">
      <c r="A28" s="10" t="s">
        <v>208</v>
      </c>
      <c r="B28" s="224">
        <v>34.799999999999997</v>
      </c>
      <c r="C28" s="224">
        <v>36.4</v>
      </c>
      <c r="D28" s="224">
        <v>35.200000000000003</v>
      </c>
      <c r="E28" s="224">
        <v>49.9</v>
      </c>
      <c r="F28" s="224">
        <v>43.1</v>
      </c>
      <c r="G28" s="224">
        <v>48.2</v>
      </c>
      <c r="H28" s="224">
        <v>44.6</v>
      </c>
      <c r="I28" s="224">
        <v>33.799999999999997</v>
      </c>
      <c r="J28" s="224">
        <v>31.8</v>
      </c>
      <c r="K28" s="224">
        <v>38.1</v>
      </c>
      <c r="L28" s="224">
        <v>36.5</v>
      </c>
      <c r="M28" s="224">
        <v>38.200000000000003</v>
      </c>
      <c r="N28" s="428">
        <f>SUM(B28:M28)</f>
        <v>470.6</v>
      </c>
      <c r="O28" s="290">
        <f t="shared" si="0"/>
        <v>101.5</v>
      </c>
      <c r="P28" s="222"/>
      <c r="Q28" s="402"/>
      <c r="R28" s="402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</row>
    <row r="29" spans="1:29" ht="11.1" customHeight="1">
      <c r="A29" s="10" t="s">
        <v>221</v>
      </c>
      <c r="B29" s="224">
        <v>33.1</v>
      </c>
      <c r="C29" s="224">
        <v>35.1</v>
      </c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428">
        <f>SUM(B29:M29)</f>
        <v>68.2</v>
      </c>
      <c r="O29" s="290">
        <f t="shared" si="0"/>
        <v>14.5</v>
      </c>
      <c r="P29" s="222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4">
        <v>35.4</v>
      </c>
      <c r="C54" s="224">
        <v>33.9</v>
      </c>
      <c r="D54" s="224">
        <v>29.4</v>
      </c>
      <c r="E54" s="224">
        <v>30.9</v>
      </c>
      <c r="F54" s="224">
        <v>30.9</v>
      </c>
      <c r="G54" s="224">
        <v>31.3</v>
      </c>
      <c r="H54" s="224">
        <v>29.7</v>
      </c>
      <c r="I54" s="224">
        <v>26.4</v>
      </c>
      <c r="J54" s="224">
        <v>24.2</v>
      </c>
      <c r="K54" s="224">
        <v>25.5</v>
      </c>
      <c r="L54" s="224">
        <v>28.1</v>
      </c>
      <c r="M54" s="224">
        <v>30.2</v>
      </c>
      <c r="N54" s="295">
        <f>SUM(B54:M54)/12</f>
        <v>29.658333333333335</v>
      </c>
      <c r="O54" s="290">
        <v>84.9</v>
      </c>
      <c r="P54" s="222"/>
      <c r="Q54" s="405"/>
      <c r="R54" s="405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4">
        <v>25.8</v>
      </c>
      <c r="C55" s="224">
        <v>27.6</v>
      </c>
      <c r="D55" s="224">
        <v>27.8</v>
      </c>
      <c r="E55" s="224">
        <v>30.9</v>
      </c>
      <c r="F55" s="224">
        <v>36.200000000000003</v>
      </c>
      <c r="G55" s="224">
        <v>32.1</v>
      </c>
      <c r="H55" s="224">
        <v>31.1</v>
      </c>
      <c r="I55" s="224">
        <v>31.7</v>
      </c>
      <c r="J55" s="224">
        <v>31.5</v>
      </c>
      <c r="K55" s="224">
        <v>35.799999999999997</v>
      </c>
      <c r="L55" s="224">
        <v>36</v>
      </c>
      <c r="M55" s="224">
        <v>42.3</v>
      </c>
      <c r="N55" s="295">
        <f>SUM(B55:M55)/12</f>
        <v>32.4</v>
      </c>
      <c r="O55" s="290">
        <f>ROUND(N55/N54*100,1)</f>
        <v>109.2</v>
      </c>
      <c r="P55" s="222"/>
      <c r="Q55" s="405"/>
      <c r="R55" s="405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201</v>
      </c>
      <c r="B56" s="224">
        <v>38.9</v>
      </c>
      <c r="C56" s="224">
        <v>41.9</v>
      </c>
      <c r="D56" s="224">
        <v>38.6</v>
      </c>
      <c r="E56" s="224">
        <v>40.799999999999997</v>
      </c>
      <c r="F56" s="224">
        <v>45</v>
      </c>
      <c r="G56" s="224">
        <v>43.7</v>
      </c>
      <c r="H56" s="224">
        <v>40.799999999999997</v>
      </c>
      <c r="I56" s="224">
        <v>38.1</v>
      </c>
      <c r="J56" s="224">
        <v>38.200000000000003</v>
      </c>
      <c r="K56" s="224">
        <v>41.2</v>
      </c>
      <c r="L56" s="224">
        <v>41</v>
      </c>
      <c r="M56" s="224">
        <v>48.4</v>
      </c>
      <c r="N56" s="295">
        <f>SUM(B56:M56)/12</f>
        <v>41.383333333333333</v>
      </c>
      <c r="O56" s="290">
        <f t="shared" ref="O56" si="1">ROUND(N56/N55*100,1)</f>
        <v>127.7</v>
      </c>
      <c r="P56" s="222"/>
      <c r="Q56" s="405"/>
      <c r="R56" s="405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208</v>
      </c>
      <c r="B57" s="224">
        <v>46.2</v>
      </c>
      <c r="C57" s="224">
        <v>47.2</v>
      </c>
      <c r="D57" s="224">
        <v>44.6</v>
      </c>
      <c r="E57" s="224">
        <v>49.3</v>
      </c>
      <c r="F57" s="224">
        <v>51.6</v>
      </c>
      <c r="G57" s="224">
        <v>50</v>
      </c>
      <c r="H57" s="224">
        <v>46.9</v>
      </c>
      <c r="I57" s="224">
        <v>46</v>
      </c>
      <c r="J57" s="224">
        <v>43.8</v>
      </c>
      <c r="K57" s="224">
        <v>45.9</v>
      </c>
      <c r="L57" s="224">
        <v>45.7</v>
      </c>
      <c r="M57" s="224">
        <v>42.4</v>
      </c>
      <c r="N57" s="295">
        <f>SUM(B57:M57)/12</f>
        <v>46.633333333333326</v>
      </c>
      <c r="O57" s="290">
        <v>112.6</v>
      </c>
      <c r="P57" s="222"/>
      <c r="Q57" s="405"/>
      <c r="R57" s="405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221</v>
      </c>
      <c r="B58" s="224">
        <v>42.4</v>
      </c>
      <c r="C58" s="224">
        <v>42.8</v>
      </c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95">
        <f>SUM(B58:M58)/12</f>
        <v>7.0999999999999988</v>
      </c>
      <c r="O58" s="290"/>
      <c r="P58" s="222"/>
      <c r="Q58" s="298"/>
      <c r="R58" s="298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7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76.5</v>
      </c>
      <c r="C84" s="15">
        <v>87.9</v>
      </c>
      <c r="D84" s="15">
        <v>98.2</v>
      </c>
      <c r="E84" s="15">
        <v>124.2</v>
      </c>
      <c r="F84" s="15">
        <v>118.2</v>
      </c>
      <c r="G84" s="15">
        <v>153.80000000000001</v>
      </c>
      <c r="H84" s="15">
        <v>163.9</v>
      </c>
      <c r="I84" s="15">
        <v>130.4</v>
      </c>
      <c r="J84" s="15">
        <v>139.9</v>
      </c>
      <c r="K84" s="15">
        <v>171.2</v>
      </c>
      <c r="L84" s="15">
        <v>146.9</v>
      </c>
      <c r="M84" s="15">
        <v>135.30000000000001</v>
      </c>
      <c r="N84" s="294">
        <f>SUM(B84:M84)/12</f>
        <v>128.86666666666667</v>
      </c>
      <c r="O84" s="212">
        <v>94.6</v>
      </c>
      <c r="P84" s="57"/>
      <c r="Q84" s="397"/>
      <c r="R84" s="397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134.30000000000001</v>
      </c>
      <c r="C85" s="15">
        <v>136.69999999999999</v>
      </c>
      <c r="D85" s="15">
        <v>152.4</v>
      </c>
      <c r="E85" s="15">
        <v>148.30000000000001</v>
      </c>
      <c r="F85" s="15">
        <v>132.19999999999999</v>
      </c>
      <c r="G85" s="15">
        <v>149.5</v>
      </c>
      <c r="H85" s="15">
        <v>151.69999999999999</v>
      </c>
      <c r="I85" s="15">
        <v>94.6</v>
      </c>
      <c r="J85" s="15">
        <v>94.9</v>
      </c>
      <c r="K85" s="15">
        <v>111.9</v>
      </c>
      <c r="L85" s="15">
        <v>93.4</v>
      </c>
      <c r="M85" s="15">
        <v>85.8</v>
      </c>
      <c r="N85" s="294">
        <f>SUM(B85:M85)/12</f>
        <v>123.80833333333335</v>
      </c>
      <c r="O85" s="212">
        <f>ROUND(N85/N84*100,1)</f>
        <v>96.1</v>
      </c>
      <c r="P85" s="57"/>
      <c r="Q85" s="397"/>
      <c r="R85" s="397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201</v>
      </c>
      <c r="B86" s="15">
        <v>84</v>
      </c>
      <c r="C86" s="15">
        <v>85.9</v>
      </c>
      <c r="D86" s="15">
        <v>88.9</v>
      </c>
      <c r="E86" s="15">
        <v>114.2</v>
      </c>
      <c r="F86" s="15">
        <v>92.2</v>
      </c>
      <c r="G86" s="15">
        <v>108.8</v>
      </c>
      <c r="H86" s="15">
        <v>107.6</v>
      </c>
      <c r="I86" s="15">
        <v>72.599999999999994</v>
      </c>
      <c r="J86" s="15">
        <v>91.1</v>
      </c>
      <c r="K86" s="15">
        <v>101.9</v>
      </c>
      <c r="L86" s="15">
        <v>80</v>
      </c>
      <c r="M86" s="15">
        <v>91.1</v>
      </c>
      <c r="N86" s="294">
        <f>SUM(B86:M86)/12</f>
        <v>93.191666666666663</v>
      </c>
      <c r="O86" s="212">
        <f t="shared" ref="O86" si="2">ROUND(N86/N85*100,1)</f>
        <v>75.3</v>
      </c>
      <c r="P86" s="57"/>
      <c r="Q86" s="397"/>
      <c r="R86" s="397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208</v>
      </c>
      <c r="B87" s="15">
        <v>76</v>
      </c>
      <c r="C87" s="15">
        <v>76.8</v>
      </c>
      <c r="D87" s="15">
        <v>79.5</v>
      </c>
      <c r="E87" s="15">
        <v>101.2</v>
      </c>
      <c r="F87" s="15">
        <v>83.2</v>
      </c>
      <c r="G87" s="15">
        <v>96.4</v>
      </c>
      <c r="H87" s="15">
        <v>95.3</v>
      </c>
      <c r="I87" s="15">
        <v>73.7</v>
      </c>
      <c r="J87" s="15">
        <v>73.3</v>
      </c>
      <c r="K87" s="15">
        <v>82.8</v>
      </c>
      <c r="L87" s="15">
        <v>79.8</v>
      </c>
      <c r="M87" s="15">
        <v>90.5</v>
      </c>
      <c r="N87" s="294">
        <f>SUM(B87:M87)/12</f>
        <v>84.041666666666657</v>
      </c>
      <c r="O87" s="212">
        <v>90.1</v>
      </c>
      <c r="P87" s="57"/>
      <c r="Q87" s="397"/>
      <c r="R87" s="397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221</v>
      </c>
      <c r="B88" s="15">
        <v>78</v>
      </c>
      <c r="C88" s="15">
        <v>81.900000000000006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94">
        <f>SUM(B88:M88)/12</f>
        <v>13.325000000000001</v>
      </c>
      <c r="O88" s="212"/>
      <c r="P88" s="57"/>
      <c r="Q88" s="510"/>
      <c r="R88" s="510"/>
      <c r="S88" s="57"/>
      <c r="T88" s="57"/>
      <c r="U88" s="57"/>
      <c r="V88" s="57"/>
      <c r="W88" s="57"/>
      <c r="X88" s="57"/>
      <c r="Y88" s="57"/>
      <c r="Z88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topLeftCell="A37" zoomScaleNormal="100" workbookViewId="0">
      <selection activeCell="P79" sqref="P79"/>
    </sheetView>
  </sheetViews>
  <sheetFormatPr defaultRowHeight="9.9499999999999993" customHeight="1"/>
  <cols>
    <col min="1" max="1" width="8" style="528" customWidth="1"/>
    <col min="2" max="13" width="6.125" style="528" customWidth="1"/>
    <col min="14" max="26" width="7.625" style="528" customWidth="1"/>
    <col min="27" max="16384" width="9" style="528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62.7</v>
      </c>
      <c r="C25" s="219">
        <v>69.3</v>
      </c>
      <c r="D25" s="219">
        <v>98.8</v>
      </c>
      <c r="E25" s="219">
        <v>94.4</v>
      </c>
      <c r="F25" s="219">
        <v>89.2</v>
      </c>
      <c r="G25" s="219">
        <v>94.1</v>
      </c>
      <c r="H25" s="219">
        <v>98.9</v>
      </c>
      <c r="I25" s="219">
        <v>96.3</v>
      </c>
      <c r="J25" s="219">
        <v>88.7</v>
      </c>
      <c r="K25" s="219">
        <v>91.6</v>
      </c>
      <c r="L25" s="219">
        <v>81.8</v>
      </c>
      <c r="M25" s="219">
        <v>76.099999999999994</v>
      </c>
      <c r="N25" s="295">
        <f>SUM(B25:M25)</f>
        <v>1041.8999999999999</v>
      </c>
      <c r="O25" s="290">
        <v>94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513" t="s">
        <v>197</v>
      </c>
      <c r="B26" s="514">
        <v>74.8</v>
      </c>
      <c r="C26" s="514">
        <v>80</v>
      </c>
      <c r="D26" s="514">
        <v>85.8</v>
      </c>
      <c r="E26" s="514">
        <v>89.3</v>
      </c>
      <c r="F26" s="514">
        <v>92</v>
      </c>
      <c r="G26" s="514">
        <v>92.3</v>
      </c>
      <c r="H26" s="514">
        <v>93.1</v>
      </c>
      <c r="I26" s="514">
        <v>83.1</v>
      </c>
      <c r="J26" s="514">
        <v>74.400000000000006</v>
      </c>
      <c r="K26" s="514">
        <v>84.4</v>
      </c>
      <c r="L26" s="514">
        <v>80.8</v>
      </c>
      <c r="M26" s="514">
        <v>81.400000000000006</v>
      </c>
      <c r="N26" s="515">
        <f>SUM(B26:M26)</f>
        <v>1011.4</v>
      </c>
      <c r="O26" s="516">
        <f>ROUND(N26/N25*100,1)</f>
        <v>97.1</v>
      </c>
      <c r="P26" s="520"/>
      <c r="Q26" s="521"/>
      <c r="R26" s="521"/>
      <c r="S26" s="520"/>
      <c r="T26" s="520"/>
      <c r="U26" s="520"/>
      <c r="V26" s="520"/>
      <c r="W26" s="520"/>
      <c r="X26" s="520"/>
      <c r="Y26" s="520"/>
      <c r="Z26" s="520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513" t="s">
        <v>201</v>
      </c>
      <c r="B27" s="514">
        <v>67.3</v>
      </c>
      <c r="C27" s="514">
        <v>73</v>
      </c>
      <c r="D27" s="514">
        <v>86.4</v>
      </c>
      <c r="E27" s="514">
        <v>89</v>
      </c>
      <c r="F27" s="514">
        <v>74.5</v>
      </c>
      <c r="G27" s="514">
        <v>91.5</v>
      </c>
      <c r="H27" s="514">
        <v>85.7</v>
      </c>
      <c r="I27" s="514">
        <v>83.3</v>
      </c>
      <c r="J27" s="514">
        <v>85</v>
      </c>
      <c r="K27" s="514">
        <v>90.2</v>
      </c>
      <c r="L27" s="514">
        <v>91.7</v>
      </c>
      <c r="M27" s="514">
        <v>82.4</v>
      </c>
      <c r="N27" s="515">
        <f>SUM(B27:M27)</f>
        <v>1000.0000000000001</v>
      </c>
      <c r="O27" s="516">
        <f t="shared" ref="O27:O29" si="0">ROUND(N27/N26*100,1)</f>
        <v>98.9</v>
      </c>
      <c r="P27" s="520"/>
      <c r="Q27" s="521"/>
      <c r="R27" s="521"/>
      <c r="S27" s="520"/>
      <c r="T27" s="520"/>
      <c r="U27" s="520"/>
      <c r="V27" s="520"/>
      <c r="W27" s="520"/>
      <c r="X27" s="520"/>
      <c r="Y27" s="520"/>
      <c r="Z27" s="520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513" t="s">
        <v>208</v>
      </c>
      <c r="B28" s="514">
        <v>65.8</v>
      </c>
      <c r="C28" s="514">
        <v>77.2</v>
      </c>
      <c r="D28" s="514">
        <v>98.6</v>
      </c>
      <c r="E28" s="514">
        <v>102.1</v>
      </c>
      <c r="F28" s="514">
        <v>107.9</v>
      </c>
      <c r="G28" s="514">
        <v>110.2</v>
      </c>
      <c r="H28" s="514">
        <v>110.1</v>
      </c>
      <c r="I28" s="514">
        <v>92.2</v>
      </c>
      <c r="J28" s="514">
        <v>93.8</v>
      </c>
      <c r="K28" s="514">
        <v>96.7</v>
      </c>
      <c r="L28" s="514">
        <v>111.1</v>
      </c>
      <c r="M28" s="514">
        <v>104.1</v>
      </c>
      <c r="N28" s="515">
        <f>SUM(B28:M28)</f>
        <v>1169.8</v>
      </c>
      <c r="O28" s="516">
        <f t="shared" si="0"/>
        <v>117</v>
      </c>
      <c r="P28" s="520"/>
      <c r="Q28" s="521"/>
      <c r="R28" s="521"/>
      <c r="S28" s="520"/>
      <c r="T28" s="520"/>
      <c r="U28" s="520"/>
      <c r="V28" s="520"/>
      <c r="W28" s="520"/>
      <c r="X28" s="520"/>
      <c r="Y28" s="520"/>
      <c r="Z28" s="520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513" t="s">
        <v>221</v>
      </c>
      <c r="B29" s="514">
        <v>86.4</v>
      </c>
      <c r="C29" s="514">
        <v>105.9</v>
      </c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5">
        <f>SUM(B29:M29)</f>
        <v>192.3</v>
      </c>
      <c r="O29" s="516">
        <f t="shared" si="0"/>
        <v>16.399999999999999</v>
      </c>
      <c r="P29" s="520"/>
      <c r="Q29" s="522"/>
      <c r="R29" s="522"/>
      <c r="S29" s="520"/>
      <c r="T29" s="520"/>
      <c r="U29" s="520"/>
      <c r="V29" s="520"/>
      <c r="W29" s="520"/>
      <c r="X29" s="520"/>
      <c r="Y29" s="520"/>
      <c r="Z29" s="520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72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6" customFormat="1" ht="11.1" customHeight="1">
      <c r="A53" s="523"/>
      <c r="B53" s="524" t="s">
        <v>90</v>
      </c>
      <c r="C53" s="524" t="s">
        <v>91</v>
      </c>
      <c r="D53" s="524" t="s">
        <v>92</v>
      </c>
      <c r="E53" s="524" t="s">
        <v>93</v>
      </c>
      <c r="F53" s="524" t="s">
        <v>94</v>
      </c>
      <c r="G53" s="524" t="s">
        <v>95</v>
      </c>
      <c r="H53" s="524" t="s">
        <v>96</v>
      </c>
      <c r="I53" s="524" t="s">
        <v>97</v>
      </c>
      <c r="J53" s="524" t="s">
        <v>98</v>
      </c>
      <c r="K53" s="524" t="s">
        <v>99</v>
      </c>
      <c r="L53" s="524" t="s">
        <v>100</v>
      </c>
      <c r="M53" s="524" t="s">
        <v>101</v>
      </c>
      <c r="N53" s="525" t="s">
        <v>151</v>
      </c>
      <c r="O53" s="526" t="s">
        <v>153</v>
      </c>
      <c r="P53" s="527"/>
      <c r="Q53" s="527"/>
      <c r="R53" s="527"/>
      <c r="S53" s="527"/>
      <c r="T53" s="527"/>
      <c r="U53" s="527"/>
      <c r="V53" s="527"/>
      <c r="W53" s="527"/>
      <c r="X53" s="527"/>
      <c r="Y53" s="527"/>
      <c r="Z53" s="527"/>
      <c r="AA53" s="519"/>
      <c r="AB53" s="519"/>
      <c r="AC53" s="519"/>
      <c r="AD53" s="519"/>
      <c r="AE53" s="519"/>
      <c r="AF53" s="519"/>
      <c r="AG53" s="519"/>
      <c r="AH53" s="519"/>
      <c r="AI53" s="519"/>
      <c r="AJ53" s="519"/>
      <c r="AK53" s="519"/>
      <c r="AL53" s="519"/>
      <c r="AM53" s="519"/>
      <c r="AN53" s="519"/>
      <c r="AO53" s="519"/>
      <c r="AP53" s="519"/>
      <c r="AQ53" s="519"/>
      <c r="AR53" s="519"/>
      <c r="AS53" s="519"/>
      <c r="AT53" s="519"/>
      <c r="AU53" s="519"/>
      <c r="AV53" s="519"/>
    </row>
    <row r="54" spans="1:48" s="426" customFormat="1" ht="11.1" customHeight="1">
      <c r="A54" s="513" t="s">
        <v>193</v>
      </c>
      <c r="B54" s="514">
        <v>80</v>
      </c>
      <c r="C54" s="514">
        <v>77.400000000000006</v>
      </c>
      <c r="D54" s="514">
        <v>87.1</v>
      </c>
      <c r="E54" s="514">
        <v>87.4</v>
      </c>
      <c r="F54" s="514">
        <v>96.7</v>
      </c>
      <c r="G54" s="514">
        <v>90.8</v>
      </c>
      <c r="H54" s="514">
        <v>85.8</v>
      </c>
      <c r="I54" s="514">
        <v>84.9</v>
      </c>
      <c r="J54" s="514">
        <v>87</v>
      </c>
      <c r="K54" s="514">
        <v>81.599999999999994</v>
      </c>
      <c r="L54" s="514">
        <v>83.3</v>
      </c>
      <c r="M54" s="514">
        <v>73.3</v>
      </c>
      <c r="N54" s="515">
        <f>SUM(B54:M54)/12</f>
        <v>84.60833333333332</v>
      </c>
      <c r="O54" s="516">
        <v>89.5</v>
      </c>
      <c r="P54" s="517"/>
      <c r="Q54" s="518"/>
      <c r="R54" s="518"/>
      <c r="S54" s="517"/>
      <c r="T54" s="517"/>
      <c r="U54" s="517"/>
      <c r="V54" s="517"/>
      <c r="W54" s="517"/>
      <c r="X54" s="517"/>
      <c r="Y54" s="517"/>
      <c r="Z54" s="517"/>
      <c r="AA54" s="519"/>
      <c r="AB54" s="519"/>
      <c r="AC54" s="519"/>
      <c r="AD54" s="519"/>
      <c r="AE54" s="519"/>
      <c r="AF54" s="519"/>
      <c r="AG54" s="519"/>
      <c r="AH54" s="519"/>
      <c r="AI54" s="519"/>
      <c r="AJ54" s="519"/>
      <c r="AK54" s="519"/>
      <c r="AL54" s="519"/>
      <c r="AM54" s="519"/>
      <c r="AN54" s="519"/>
      <c r="AO54" s="519"/>
      <c r="AP54" s="519"/>
      <c r="AQ54" s="519"/>
      <c r="AR54" s="519"/>
      <c r="AS54" s="519"/>
      <c r="AT54" s="519"/>
      <c r="AU54" s="519"/>
      <c r="AV54" s="519"/>
    </row>
    <row r="55" spans="1:48" s="426" customFormat="1" ht="11.1" customHeight="1">
      <c r="A55" s="513" t="s">
        <v>197</v>
      </c>
      <c r="B55" s="514">
        <v>80</v>
      </c>
      <c r="C55" s="514">
        <v>84.1</v>
      </c>
      <c r="D55" s="514">
        <v>84.5</v>
      </c>
      <c r="E55" s="514">
        <v>90.6</v>
      </c>
      <c r="F55" s="514">
        <v>100.8</v>
      </c>
      <c r="G55" s="514">
        <v>107.1</v>
      </c>
      <c r="H55" s="514">
        <v>100.5</v>
      </c>
      <c r="I55" s="514">
        <v>87.9</v>
      </c>
      <c r="J55" s="514">
        <v>85</v>
      </c>
      <c r="K55" s="514">
        <v>81.8</v>
      </c>
      <c r="L55" s="514">
        <v>84.8</v>
      </c>
      <c r="M55" s="514">
        <v>80.8</v>
      </c>
      <c r="N55" s="515">
        <f>SUM(B55:M55)/12</f>
        <v>88.99166666666666</v>
      </c>
      <c r="O55" s="516">
        <f t="shared" ref="O55:O57" si="1">ROUND(N55/N54*100,1)</f>
        <v>105.2</v>
      </c>
      <c r="P55" s="517"/>
      <c r="Q55" s="518"/>
      <c r="R55" s="518"/>
      <c r="S55" s="517"/>
      <c r="T55" s="517"/>
      <c r="U55" s="517"/>
      <c r="V55" s="517"/>
      <c r="W55" s="517"/>
      <c r="X55" s="517"/>
      <c r="Y55" s="517"/>
      <c r="Z55" s="517"/>
      <c r="AA55" s="519"/>
      <c r="AB55" s="519"/>
      <c r="AC55" s="519"/>
      <c r="AD55" s="519"/>
      <c r="AE55" s="519"/>
      <c r="AF55" s="519"/>
      <c r="AG55" s="519"/>
      <c r="AH55" s="519"/>
      <c r="AI55" s="519"/>
      <c r="AJ55" s="519"/>
      <c r="AK55" s="519"/>
      <c r="AL55" s="519"/>
      <c r="AM55" s="519"/>
      <c r="AN55" s="519"/>
      <c r="AO55" s="519"/>
      <c r="AP55" s="519"/>
      <c r="AQ55" s="519"/>
      <c r="AR55" s="519"/>
      <c r="AS55" s="519"/>
      <c r="AT55" s="519"/>
      <c r="AU55" s="519"/>
      <c r="AV55" s="519"/>
    </row>
    <row r="56" spans="1:48" s="426" customFormat="1" ht="11.1" customHeight="1">
      <c r="A56" s="513" t="s">
        <v>201</v>
      </c>
      <c r="B56" s="514">
        <v>87.5</v>
      </c>
      <c r="C56" s="514">
        <v>86</v>
      </c>
      <c r="D56" s="514">
        <v>88.7</v>
      </c>
      <c r="E56" s="514">
        <v>92</v>
      </c>
      <c r="F56" s="514">
        <v>87.1</v>
      </c>
      <c r="G56" s="514">
        <v>88.8</v>
      </c>
      <c r="H56" s="514">
        <v>85.6</v>
      </c>
      <c r="I56" s="514">
        <v>85.8</v>
      </c>
      <c r="J56" s="514">
        <v>84.5</v>
      </c>
      <c r="K56" s="514">
        <v>89.5</v>
      </c>
      <c r="L56" s="514">
        <v>92.2</v>
      </c>
      <c r="M56" s="514">
        <v>85.7</v>
      </c>
      <c r="N56" s="515">
        <f>SUM(B56:M56)/12</f>
        <v>87.783333333333317</v>
      </c>
      <c r="O56" s="516">
        <f t="shared" si="1"/>
        <v>98.6</v>
      </c>
      <c r="P56" s="517"/>
      <c r="Q56" s="518"/>
      <c r="R56" s="518"/>
      <c r="S56" s="517"/>
      <c r="T56" s="517"/>
      <c r="U56" s="517"/>
      <c r="V56" s="517"/>
      <c r="W56" s="517"/>
      <c r="X56" s="517"/>
      <c r="Y56" s="517"/>
      <c r="Z56" s="517"/>
      <c r="AA56" s="519"/>
    </row>
    <row r="57" spans="1:48" s="426" customFormat="1" ht="11.1" customHeight="1">
      <c r="A57" s="513" t="s">
        <v>208</v>
      </c>
      <c r="B57" s="514">
        <v>84</v>
      </c>
      <c r="C57" s="514">
        <v>84.8</v>
      </c>
      <c r="D57" s="514">
        <v>92.1</v>
      </c>
      <c r="E57" s="514">
        <v>91.6</v>
      </c>
      <c r="F57" s="514">
        <v>101.2</v>
      </c>
      <c r="G57" s="514">
        <v>98.3</v>
      </c>
      <c r="H57" s="514">
        <v>99.7</v>
      </c>
      <c r="I57" s="514">
        <v>93.7</v>
      </c>
      <c r="J57" s="514">
        <v>97.1</v>
      </c>
      <c r="K57" s="514">
        <v>93.4</v>
      </c>
      <c r="L57" s="514">
        <v>102.6</v>
      </c>
      <c r="M57" s="514">
        <v>94.6</v>
      </c>
      <c r="N57" s="515">
        <f>SUM(B57:M57)/12</f>
        <v>94.424999999999997</v>
      </c>
      <c r="O57" s="516">
        <f t="shared" si="1"/>
        <v>107.6</v>
      </c>
      <c r="P57" s="517"/>
      <c r="Q57" s="518"/>
      <c r="R57" s="518"/>
      <c r="S57" s="517"/>
      <c r="T57" s="517"/>
      <c r="U57" s="517"/>
      <c r="V57" s="517"/>
      <c r="W57" s="517"/>
      <c r="X57" s="517"/>
      <c r="Y57" s="517"/>
      <c r="Z57" s="517"/>
      <c r="AA57" s="519"/>
    </row>
    <row r="58" spans="1:48" s="216" customFormat="1" ht="11.1" customHeight="1">
      <c r="A58" s="10" t="s">
        <v>221</v>
      </c>
      <c r="B58" s="219">
        <v>92.5</v>
      </c>
      <c r="C58" s="219">
        <v>102.9</v>
      </c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>SUM(B58:M58)/12</f>
        <v>16.283333333333335</v>
      </c>
      <c r="O58" s="290"/>
      <c r="P58" s="226"/>
      <c r="Q58" s="511"/>
      <c r="R58" s="511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512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9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4">
        <f t="shared" ref="N84:N88" si="2">SUM(B84:M84)/12</f>
        <v>102.49166666666666</v>
      </c>
      <c r="O84" s="300">
        <v>104.8</v>
      </c>
      <c r="P84" s="214"/>
      <c r="Q84" s="406"/>
      <c r="R84" s="406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197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4">
        <f t="shared" si="2"/>
        <v>94.941666666666663</v>
      </c>
      <c r="O85" s="300">
        <f t="shared" ref="O85:O88" si="3">ROUND(N85/N84*100,1)</f>
        <v>92.6</v>
      </c>
      <c r="P85" s="214"/>
      <c r="Q85" s="406"/>
      <c r="R85" s="406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201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4">
        <f t="shared" si="2"/>
        <v>94.866666666666674</v>
      </c>
      <c r="O86" s="300">
        <f t="shared" si="3"/>
        <v>99.9</v>
      </c>
      <c r="P86" s="214"/>
      <c r="Q86" s="406"/>
      <c r="R86" s="406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208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4">
        <f t="shared" si="2"/>
        <v>102.89999999999999</v>
      </c>
      <c r="O87" s="300">
        <f t="shared" si="3"/>
        <v>108.5</v>
      </c>
      <c r="P87" s="214"/>
      <c r="Q87" s="406"/>
      <c r="R87" s="406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221</v>
      </c>
      <c r="B88" s="212">
        <v>93.4</v>
      </c>
      <c r="C88" s="212">
        <v>103.1</v>
      </c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94">
        <f t="shared" si="2"/>
        <v>16.375</v>
      </c>
      <c r="O88" s="300">
        <f t="shared" si="3"/>
        <v>15.9</v>
      </c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Header>&amp;L&amp;"ＭＳ Ｐ明朝,標準"&amp;10≪単位が千トンに変わりました≫</oddHeader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C89" sqref="C89"/>
    </sheetView>
  </sheetViews>
  <sheetFormatPr defaultRowHeight="9.9499999999999993" customHeight="1"/>
  <cols>
    <col min="1" max="1" width="7.625" style="320" customWidth="1"/>
    <col min="2" max="13" width="6.125" style="320" customWidth="1"/>
    <col min="14" max="27" width="7.625" style="320" customWidth="1"/>
    <col min="28" max="16384" width="9" style="320"/>
  </cols>
  <sheetData>
    <row r="7" spans="1:15" ht="9.9499999999999993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5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5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5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5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4" spans="1:15" ht="9.9499999999999993" customHeight="1">
      <c r="N14" s="321"/>
      <c r="O14" s="321"/>
    </row>
    <row r="17" spans="1:48" ht="9.9499999999999993" customHeight="1">
      <c r="O17" s="321"/>
    </row>
    <row r="18" spans="1:48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48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48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321"/>
    </row>
    <row r="21" spans="1:48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321"/>
    </row>
    <row r="22" spans="1:48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9">
        <v>13.7</v>
      </c>
      <c r="C25" s="219">
        <v>13.6</v>
      </c>
      <c r="D25" s="219">
        <v>16.899999999999999</v>
      </c>
      <c r="E25" s="219">
        <v>18.2</v>
      </c>
      <c r="F25" s="219">
        <v>14.5</v>
      </c>
      <c r="G25" s="219">
        <v>13.8</v>
      </c>
      <c r="H25" s="219">
        <v>15.1</v>
      </c>
      <c r="I25" s="219">
        <v>13.4</v>
      </c>
      <c r="J25" s="219">
        <v>14.2</v>
      </c>
      <c r="K25" s="219">
        <v>15.2</v>
      </c>
      <c r="L25" s="219">
        <v>15.5</v>
      </c>
      <c r="M25" s="467">
        <v>15.2</v>
      </c>
      <c r="N25" s="295">
        <f>SUM(B25:M25)</f>
        <v>179.29999999999995</v>
      </c>
      <c r="O25" s="290">
        <v>96.9</v>
      </c>
      <c r="P25" s="222"/>
      <c r="Q25" s="396"/>
      <c r="R25" s="396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9">
        <v>14.9</v>
      </c>
      <c r="C26" s="219">
        <v>16.399999999999999</v>
      </c>
      <c r="D26" s="219">
        <v>17.100000000000001</v>
      </c>
      <c r="E26" s="219">
        <v>17.600000000000001</v>
      </c>
      <c r="F26" s="219">
        <v>16.5</v>
      </c>
      <c r="G26" s="219">
        <v>16</v>
      </c>
      <c r="H26" s="219">
        <v>15.9</v>
      </c>
      <c r="I26" s="219">
        <v>13.1</v>
      </c>
      <c r="J26" s="219">
        <v>16.2</v>
      </c>
      <c r="K26" s="219">
        <v>16.7</v>
      </c>
      <c r="L26" s="219">
        <v>14.7</v>
      </c>
      <c r="M26" s="467">
        <v>14.9</v>
      </c>
      <c r="N26" s="295">
        <f>SUM(B26:M26)</f>
        <v>189.99999999999997</v>
      </c>
      <c r="O26" s="290">
        <f>SUM(N26/N25)*100</f>
        <v>105.96765197992192</v>
      </c>
      <c r="P26" s="222"/>
      <c r="Q26" s="396"/>
      <c r="R26" s="396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201</v>
      </c>
      <c r="B27" s="219">
        <v>13.6</v>
      </c>
      <c r="C27" s="219">
        <v>14.7</v>
      </c>
      <c r="D27" s="219">
        <v>13.4</v>
      </c>
      <c r="E27" s="219">
        <v>17.2</v>
      </c>
      <c r="F27" s="219">
        <v>14.6</v>
      </c>
      <c r="G27" s="219">
        <v>15.1</v>
      </c>
      <c r="H27" s="219">
        <v>15.7</v>
      </c>
      <c r="I27" s="219">
        <v>13</v>
      </c>
      <c r="J27" s="219">
        <v>15.8</v>
      </c>
      <c r="K27" s="219">
        <v>17.2</v>
      </c>
      <c r="L27" s="219">
        <v>15.7</v>
      </c>
      <c r="M27" s="467">
        <v>15.1</v>
      </c>
      <c r="N27" s="399">
        <f>SUM(B27:M27)</f>
        <v>181.09999999999997</v>
      </c>
      <c r="O27" s="290">
        <f>SUM(N27/N26)*100</f>
        <v>95.315789473684205</v>
      </c>
      <c r="P27" s="222"/>
      <c r="Q27" s="396"/>
      <c r="R27" s="396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208</v>
      </c>
      <c r="B28" s="219">
        <v>14.4</v>
      </c>
      <c r="C28" s="219">
        <v>14.3</v>
      </c>
      <c r="D28" s="219">
        <v>14.8</v>
      </c>
      <c r="E28" s="219">
        <v>15.4</v>
      </c>
      <c r="F28" s="219">
        <v>14</v>
      </c>
      <c r="G28" s="219">
        <v>14.7</v>
      </c>
      <c r="H28" s="219">
        <v>14</v>
      </c>
      <c r="I28" s="219">
        <v>13.2</v>
      </c>
      <c r="J28" s="219">
        <v>15.8</v>
      </c>
      <c r="K28" s="219">
        <v>14.9</v>
      </c>
      <c r="L28" s="219">
        <v>15.2</v>
      </c>
      <c r="M28" s="467">
        <v>14.8</v>
      </c>
      <c r="N28" s="399">
        <f>SUM(B28:M28)</f>
        <v>175.50000000000003</v>
      </c>
      <c r="O28" s="290">
        <f>SUM(N28/N27)*100</f>
        <v>96.907785753727254</v>
      </c>
      <c r="P28" s="222"/>
      <c r="Q28" s="396"/>
      <c r="R28" s="396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221</v>
      </c>
      <c r="B29" s="219">
        <v>14.1</v>
      </c>
      <c r="C29" s="219">
        <v>14.9</v>
      </c>
      <c r="D29" s="219"/>
      <c r="E29" s="219"/>
      <c r="F29" s="219"/>
      <c r="G29" s="219"/>
      <c r="H29" s="219"/>
      <c r="I29" s="219"/>
      <c r="J29" s="219"/>
      <c r="K29" s="219"/>
      <c r="L29" s="219"/>
      <c r="M29" s="467"/>
      <c r="N29" s="399">
        <f>SUM(B29:M29)</f>
        <v>29</v>
      </c>
      <c r="O29" s="290">
        <f>SUM(N29/N28)*100</f>
        <v>16.524216524216524</v>
      </c>
      <c r="P29" s="222"/>
      <c r="Q29" s="298"/>
      <c r="R29" s="298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21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9">
        <v>26.5</v>
      </c>
      <c r="C54" s="219">
        <v>26.7</v>
      </c>
      <c r="D54" s="219">
        <v>26.9</v>
      </c>
      <c r="E54" s="219">
        <v>24</v>
      </c>
      <c r="F54" s="219">
        <v>24.5</v>
      </c>
      <c r="G54" s="219">
        <v>21.9</v>
      </c>
      <c r="H54" s="219">
        <v>20.7</v>
      </c>
      <c r="I54" s="219">
        <v>20.9</v>
      </c>
      <c r="J54" s="219">
        <v>21</v>
      </c>
      <c r="K54" s="219">
        <v>22.1</v>
      </c>
      <c r="L54" s="219">
        <v>22.3</v>
      </c>
      <c r="M54" s="219">
        <v>21.1</v>
      </c>
      <c r="N54" s="295">
        <f t="shared" ref="N54:N58" si="0">SUM(B54:M54)/12</f>
        <v>23.216666666666669</v>
      </c>
      <c r="O54" s="290">
        <v>92.1</v>
      </c>
      <c r="P54" s="222"/>
      <c r="Q54" s="407"/>
      <c r="R54" s="407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9">
        <v>22</v>
      </c>
      <c r="C55" s="219">
        <v>22.5</v>
      </c>
      <c r="D55" s="219">
        <v>21.6</v>
      </c>
      <c r="E55" s="219">
        <v>22.3</v>
      </c>
      <c r="F55" s="219">
        <v>22.7</v>
      </c>
      <c r="G55" s="219">
        <v>22.1</v>
      </c>
      <c r="H55" s="219">
        <v>22.5</v>
      </c>
      <c r="I55" s="219">
        <v>22.5</v>
      </c>
      <c r="J55" s="219">
        <v>22.9</v>
      </c>
      <c r="K55" s="219">
        <v>23.4</v>
      </c>
      <c r="L55" s="219">
        <v>22.9</v>
      </c>
      <c r="M55" s="219">
        <v>22.4</v>
      </c>
      <c r="N55" s="295">
        <f t="shared" si="0"/>
        <v>22.483333333333334</v>
      </c>
      <c r="O55" s="290">
        <v>97</v>
      </c>
      <c r="P55" s="222"/>
      <c r="Q55" s="407"/>
      <c r="R55" s="407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201</v>
      </c>
      <c r="B56" s="219">
        <v>22.1</v>
      </c>
      <c r="C56" s="219">
        <v>22.8</v>
      </c>
      <c r="D56" s="219">
        <v>21.1</v>
      </c>
      <c r="E56" s="219">
        <v>21.5</v>
      </c>
      <c r="F56" s="219">
        <v>21.8</v>
      </c>
      <c r="G56" s="219">
        <v>21.9</v>
      </c>
      <c r="H56" s="219">
        <v>21.8</v>
      </c>
      <c r="I56" s="219">
        <v>21.1</v>
      </c>
      <c r="J56" s="219">
        <v>21.4</v>
      </c>
      <c r="K56" s="219">
        <v>22.2</v>
      </c>
      <c r="L56" s="219">
        <v>21.8</v>
      </c>
      <c r="M56" s="219">
        <v>21.3</v>
      </c>
      <c r="N56" s="295">
        <f t="shared" si="0"/>
        <v>21.733333333333334</v>
      </c>
      <c r="O56" s="290">
        <v>96.4</v>
      </c>
      <c r="P56" s="222"/>
      <c r="Q56" s="407"/>
      <c r="R56" s="407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208</v>
      </c>
      <c r="B57" s="219">
        <v>22.8</v>
      </c>
      <c r="C57" s="219">
        <v>22.7</v>
      </c>
      <c r="D57" s="219">
        <v>21.7</v>
      </c>
      <c r="E57" s="219">
        <v>21.4</v>
      </c>
      <c r="F57" s="219">
        <v>22</v>
      </c>
      <c r="G57" s="219">
        <v>21.7</v>
      </c>
      <c r="H57" s="219">
        <v>21.6</v>
      </c>
      <c r="I57" s="219">
        <v>21.9</v>
      </c>
      <c r="J57" s="219">
        <v>22.5</v>
      </c>
      <c r="K57" s="219">
        <v>22.3</v>
      </c>
      <c r="L57" s="219">
        <v>22.7</v>
      </c>
      <c r="M57" s="219">
        <v>22.4</v>
      </c>
      <c r="N57" s="295">
        <f t="shared" si="0"/>
        <v>22.141666666666666</v>
      </c>
      <c r="O57" s="290">
        <v>101.8</v>
      </c>
      <c r="P57" s="222"/>
      <c r="Q57" s="407"/>
      <c r="R57" s="407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221</v>
      </c>
      <c r="B58" s="219">
        <v>22.9</v>
      </c>
      <c r="C58" s="219">
        <v>22.8</v>
      </c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 t="shared" si="0"/>
        <v>3.8083333333333336</v>
      </c>
      <c r="O58" s="290"/>
      <c r="P58" s="222"/>
      <c r="Q58" s="407"/>
      <c r="R58" s="407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10">
        <v>50.9</v>
      </c>
      <c r="C84" s="210">
        <v>50.5</v>
      </c>
      <c r="D84" s="210">
        <v>62.4</v>
      </c>
      <c r="E84" s="210">
        <v>77.400000000000006</v>
      </c>
      <c r="F84" s="210">
        <v>58.5</v>
      </c>
      <c r="G84" s="210">
        <v>65</v>
      </c>
      <c r="H84" s="210">
        <v>73.5</v>
      </c>
      <c r="I84" s="210">
        <v>64.2</v>
      </c>
      <c r="J84" s="210">
        <v>67.400000000000006</v>
      </c>
      <c r="K84" s="210">
        <v>68</v>
      </c>
      <c r="L84" s="210">
        <v>69.400000000000006</v>
      </c>
      <c r="M84" s="210">
        <v>72.599999999999994</v>
      </c>
      <c r="N84" s="294">
        <f t="shared" ref="N84:N88" si="1">SUM(B84:M84)/12</f>
        <v>64.983333333333334</v>
      </c>
      <c r="O84" s="212">
        <v>105.8</v>
      </c>
      <c r="P84" s="57"/>
      <c r="Q84" s="398"/>
      <c r="R84" s="398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10">
        <v>67</v>
      </c>
      <c r="C85" s="210">
        <v>72.3</v>
      </c>
      <c r="D85" s="210">
        <v>79.7</v>
      </c>
      <c r="E85" s="210">
        <v>78.7</v>
      </c>
      <c r="F85" s="210">
        <v>72.2</v>
      </c>
      <c r="G85" s="210">
        <v>72.7</v>
      </c>
      <c r="H85" s="210">
        <v>70.2</v>
      </c>
      <c r="I85" s="210">
        <v>58.1</v>
      </c>
      <c r="J85" s="210">
        <v>70.7</v>
      </c>
      <c r="K85" s="210">
        <v>71.099999999999994</v>
      </c>
      <c r="L85" s="210">
        <v>64.2</v>
      </c>
      <c r="M85" s="210">
        <v>66.8</v>
      </c>
      <c r="N85" s="294">
        <f t="shared" si="1"/>
        <v>70.308333333333337</v>
      </c>
      <c r="O85" s="212">
        <f t="shared" ref="O85:O86" si="2">ROUND(N85/N84*100,1)</f>
        <v>108.2</v>
      </c>
      <c r="P85" s="57"/>
      <c r="Q85" s="398"/>
      <c r="R85" s="398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201</v>
      </c>
      <c r="B86" s="210">
        <v>62.1</v>
      </c>
      <c r="C86" s="210">
        <v>63.9</v>
      </c>
      <c r="D86" s="210">
        <v>65</v>
      </c>
      <c r="E86" s="210">
        <v>79.5</v>
      </c>
      <c r="F86" s="210">
        <v>66.599999999999994</v>
      </c>
      <c r="G86" s="210">
        <v>69.099999999999994</v>
      </c>
      <c r="H86" s="210">
        <v>72.5</v>
      </c>
      <c r="I86" s="210">
        <v>62</v>
      </c>
      <c r="J86" s="210">
        <v>73.599999999999994</v>
      </c>
      <c r="K86" s="210">
        <v>77.099999999999994</v>
      </c>
      <c r="L86" s="210">
        <v>72.2</v>
      </c>
      <c r="M86" s="210">
        <v>71.3</v>
      </c>
      <c r="N86" s="294">
        <f t="shared" si="1"/>
        <v>69.575000000000003</v>
      </c>
      <c r="O86" s="212">
        <f t="shared" si="2"/>
        <v>99</v>
      </c>
      <c r="P86" s="57"/>
      <c r="Q86" s="398"/>
      <c r="R86" s="398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208</v>
      </c>
      <c r="B87" s="210">
        <v>62.2</v>
      </c>
      <c r="C87" s="210">
        <v>62.8</v>
      </c>
      <c r="D87" s="210">
        <v>69</v>
      </c>
      <c r="E87" s="210">
        <v>72.2</v>
      </c>
      <c r="F87" s="210">
        <v>63.1</v>
      </c>
      <c r="G87" s="210">
        <v>68</v>
      </c>
      <c r="H87" s="210">
        <v>64.5</v>
      </c>
      <c r="I87" s="210">
        <v>59.7</v>
      </c>
      <c r="J87" s="210">
        <v>70</v>
      </c>
      <c r="K87" s="210">
        <v>67</v>
      </c>
      <c r="L87" s="210">
        <v>66.400000000000006</v>
      </c>
      <c r="M87" s="210">
        <v>66.3</v>
      </c>
      <c r="N87" s="294">
        <f t="shared" si="1"/>
        <v>65.933333333333323</v>
      </c>
      <c r="O87" s="212">
        <v>94.7</v>
      </c>
      <c r="P87" s="57"/>
      <c r="Q87" s="398"/>
      <c r="R87" s="398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221</v>
      </c>
      <c r="B88" s="210">
        <v>61.1</v>
      </c>
      <c r="C88" s="210">
        <v>65.400000000000006</v>
      </c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94">
        <f t="shared" si="1"/>
        <v>10.541666666666666</v>
      </c>
      <c r="O88" s="212"/>
      <c r="P88" s="57"/>
      <c r="Q88" s="510"/>
      <c r="R88" s="510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301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I42" sqref="I42"/>
    </sheetView>
  </sheetViews>
  <sheetFormatPr defaultColWidth="10.625" defaultRowHeight="13.5"/>
  <cols>
    <col min="1" max="1" width="8.5" style="505" customWidth="1"/>
    <col min="2" max="2" width="13.375" style="505" customWidth="1"/>
    <col min="3" max="16384" width="10.625" style="505"/>
  </cols>
  <sheetData>
    <row r="1" spans="1:13" ht="17.25" customHeight="1">
      <c r="A1" s="545" t="s">
        <v>161</v>
      </c>
      <c r="F1" s="205"/>
      <c r="G1" s="205"/>
      <c r="H1" s="205"/>
    </row>
    <row r="2" spans="1:13">
      <c r="A2" s="539"/>
    </row>
    <row r="3" spans="1:13" ht="17.25">
      <c r="A3" s="539"/>
      <c r="C3" s="205"/>
    </row>
    <row r="4" spans="1:13" ht="17.25">
      <c r="A4" s="539"/>
      <c r="J4" s="205"/>
      <c r="K4" s="205"/>
      <c r="L4" s="205"/>
      <c r="M4" s="205"/>
    </row>
    <row r="5" spans="1:13">
      <c r="A5" s="539"/>
    </row>
    <row r="6" spans="1:13">
      <c r="A6" s="539"/>
    </row>
    <row r="7" spans="1:13">
      <c r="A7" s="539"/>
    </row>
    <row r="8" spans="1:13">
      <c r="A8" s="539"/>
    </row>
    <row r="9" spans="1:13">
      <c r="A9" s="539"/>
    </row>
    <row r="10" spans="1:13">
      <c r="A10" s="539"/>
    </row>
    <row r="11" spans="1:13">
      <c r="A11" s="539"/>
    </row>
    <row r="12" spans="1:13">
      <c r="A12" s="539"/>
    </row>
    <row r="13" spans="1:13">
      <c r="A13" s="539"/>
    </row>
    <row r="14" spans="1:13">
      <c r="A14" s="539"/>
    </row>
    <row r="15" spans="1:13">
      <c r="A15" s="539"/>
    </row>
    <row r="16" spans="1:13">
      <c r="A16" s="539"/>
    </row>
    <row r="17" spans="1:15">
      <c r="A17" s="539"/>
    </row>
    <row r="18" spans="1:15">
      <c r="A18" s="539"/>
    </row>
    <row r="19" spans="1:15">
      <c r="A19" s="539"/>
    </row>
    <row r="20" spans="1:15">
      <c r="A20" s="539"/>
    </row>
    <row r="21" spans="1:15">
      <c r="A21" s="539"/>
    </row>
    <row r="22" spans="1:15">
      <c r="A22" s="539"/>
    </row>
    <row r="23" spans="1:15">
      <c r="A23" s="539"/>
    </row>
    <row r="24" spans="1:15">
      <c r="A24" s="539"/>
    </row>
    <row r="25" spans="1:15">
      <c r="A25" s="539"/>
    </row>
    <row r="26" spans="1:15">
      <c r="A26" s="539"/>
    </row>
    <row r="27" spans="1:15">
      <c r="A27" s="539"/>
    </row>
    <row r="28" spans="1:15">
      <c r="A28" s="539"/>
    </row>
    <row r="29" spans="1:15">
      <c r="A29" s="539"/>
      <c r="O29" s="498"/>
    </row>
    <row r="30" spans="1:15">
      <c r="A30" s="539"/>
    </row>
    <row r="31" spans="1:15">
      <c r="A31" s="539"/>
    </row>
    <row r="32" spans="1:15">
      <c r="A32" s="539"/>
    </row>
    <row r="33" spans="1:15">
      <c r="A33" s="539"/>
    </row>
    <row r="34" spans="1:15">
      <c r="A34" s="539"/>
    </row>
    <row r="35" spans="1:15" s="51" customFormat="1" ht="20.100000000000001" customHeight="1">
      <c r="A35" s="539"/>
      <c r="B35" s="12"/>
      <c r="C35" s="11" t="s">
        <v>121</v>
      </c>
      <c r="D35" s="11" t="s">
        <v>132</v>
      </c>
      <c r="E35" s="11" t="s">
        <v>136</v>
      </c>
      <c r="F35" s="11" t="s">
        <v>149</v>
      </c>
      <c r="G35" s="11" t="s">
        <v>159</v>
      </c>
      <c r="H35" s="11" t="s">
        <v>191</v>
      </c>
      <c r="I35" s="11" t="s">
        <v>193</v>
      </c>
      <c r="J35" s="473" t="s">
        <v>200</v>
      </c>
      <c r="K35" s="484" t="s">
        <v>207</v>
      </c>
      <c r="L35" s="484" t="s">
        <v>220</v>
      </c>
      <c r="M35" s="468" t="s">
        <v>228</v>
      </c>
      <c r="N35" s="56"/>
      <c r="O35" s="207"/>
    </row>
    <row r="36" spans="1:15" ht="25.5" customHeight="1">
      <c r="A36" s="539"/>
      <c r="B36" s="276" t="s">
        <v>134</v>
      </c>
      <c r="C36" s="390">
        <v>110.6</v>
      </c>
      <c r="D36" s="390">
        <v>116.1</v>
      </c>
      <c r="E36" s="390">
        <v>108.8</v>
      </c>
      <c r="F36" s="390">
        <v>101.6</v>
      </c>
      <c r="G36" s="390">
        <v>107.2</v>
      </c>
      <c r="H36" s="390">
        <v>105</v>
      </c>
      <c r="I36" s="390">
        <v>95.8</v>
      </c>
      <c r="J36" s="390">
        <v>99.5</v>
      </c>
      <c r="K36" s="390">
        <v>100.7</v>
      </c>
      <c r="L36" s="390">
        <v>106.9</v>
      </c>
      <c r="M36" s="390">
        <v>104.4</v>
      </c>
      <c r="N36" s="1"/>
      <c r="O36" s="1"/>
    </row>
    <row r="37" spans="1:15" ht="25.5" customHeight="1">
      <c r="A37" s="539"/>
      <c r="B37" s="275" t="s">
        <v>165</v>
      </c>
      <c r="C37" s="390">
        <v>205.5</v>
      </c>
      <c r="D37" s="390">
        <v>214.4</v>
      </c>
      <c r="E37" s="390">
        <v>218.3</v>
      </c>
      <c r="F37" s="390">
        <v>215.3</v>
      </c>
      <c r="G37" s="390">
        <v>214.8</v>
      </c>
      <c r="H37" s="390">
        <v>215</v>
      </c>
      <c r="I37" s="390">
        <v>220.5</v>
      </c>
      <c r="J37" s="390">
        <v>225.3</v>
      </c>
      <c r="K37" s="390">
        <v>226.3</v>
      </c>
      <c r="L37" s="390">
        <v>228.9</v>
      </c>
      <c r="M37" s="390">
        <v>230.3</v>
      </c>
      <c r="N37" s="1"/>
      <c r="O37" s="1"/>
    </row>
    <row r="38" spans="1:15" ht="24.75" customHeight="1">
      <c r="A38" s="539"/>
      <c r="B38" s="248" t="s">
        <v>164</v>
      </c>
      <c r="C38" s="390">
        <v>177</v>
      </c>
      <c r="D38" s="390">
        <v>176</v>
      </c>
      <c r="E38" s="390">
        <v>176</v>
      </c>
      <c r="F38" s="390">
        <v>174</v>
      </c>
      <c r="G38" s="390">
        <v>174</v>
      </c>
      <c r="H38" s="390">
        <v>174</v>
      </c>
      <c r="I38" s="390">
        <v>173</v>
      </c>
      <c r="J38" s="390">
        <v>171</v>
      </c>
      <c r="K38" s="390">
        <v>171</v>
      </c>
      <c r="L38" s="390">
        <v>171</v>
      </c>
      <c r="M38" s="390">
        <v>171</v>
      </c>
    </row>
    <row r="40" spans="1:15" ht="14.25">
      <c r="C40" s="3"/>
      <c r="D40" s="23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O27" sqref="O27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6"/>
      <c r="B1" s="546" t="s">
        <v>229</v>
      </c>
      <c r="C1" s="546"/>
      <c r="D1" s="546"/>
      <c r="E1" s="546"/>
      <c r="F1" s="546"/>
      <c r="G1" s="547" t="s">
        <v>162</v>
      </c>
      <c r="H1" s="547"/>
      <c r="I1" s="547"/>
      <c r="J1" s="319" t="s">
        <v>137</v>
      </c>
      <c r="K1" s="5"/>
      <c r="M1" s="5" t="s">
        <v>214</v>
      </c>
    </row>
    <row r="2" spans="1:15">
      <c r="A2" s="316"/>
      <c r="B2" s="546"/>
      <c r="C2" s="546"/>
      <c r="D2" s="546"/>
      <c r="E2" s="546"/>
      <c r="F2" s="546"/>
      <c r="G2" s="547"/>
      <c r="H2" s="547"/>
      <c r="I2" s="547"/>
      <c r="J2" s="285">
        <v>194864</v>
      </c>
      <c r="K2" s="7" t="s">
        <v>139</v>
      </c>
      <c r="L2" s="285">
        <f t="shared" ref="L2:L7" si="0">SUM(J2)</f>
        <v>194864</v>
      </c>
      <c r="M2" s="490">
        <v>128447</v>
      </c>
    </row>
    <row r="3" spans="1:15">
      <c r="J3" s="285">
        <v>381803</v>
      </c>
      <c r="K3" s="5" t="s">
        <v>140</v>
      </c>
      <c r="L3" s="285">
        <f t="shared" si="0"/>
        <v>381803</v>
      </c>
      <c r="M3" s="490">
        <v>242378</v>
      </c>
    </row>
    <row r="4" spans="1:15">
      <c r="J4" s="285">
        <v>489262</v>
      </c>
      <c r="K4" s="5" t="s">
        <v>127</v>
      </c>
      <c r="L4" s="285">
        <f t="shared" si="0"/>
        <v>489262</v>
      </c>
      <c r="M4" s="490">
        <v>300166</v>
      </c>
    </row>
    <row r="5" spans="1:15">
      <c r="J5" s="285">
        <v>85948</v>
      </c>
      <c r="K5" s="5" t="s">
        <v>105</v>
      </c>
      <c r="L5" s="285">
        <f t="shared" si="0"/>
        <v>85948</v>
      </c>
      <c r="M5" s="490">
        <v>52659</v>
      </c>
    </row>
    <row r="6" spans="1:15">
      <c r="J6" s="285">
        <v>414237</v>
      </c>
      <c r="K6" s="5" t="s">
        <v>125</v>
      </c>
      <c r="L6" s="285">
        <f t="shared" si="0"/>
        <v>414237</v>
      </c>
      <c r="M6" s="490">
        <v>309048</v>
      </c>
    </row>
    <row r="7" spans="1:15">
      <c r="J7" s="285">
        <v>737367</v>
      </c>
      <c r="K7" s="5" t="s">
        <v>128</v>
      </c>
      <c r="L7" s="285">
        <f t="shared" si="0"/>
        <v>737367</v>
      </c>
      <c r="M7" s="490">
        <v>482554</v>
      </c>
    </row>
    <row r="8" spans="1:15">
      <c r="J8" s="285">
        <f>SUM(J2:J7)</f>
        <v>2303481</v>
      </c>
      <c r="K8" s="5" t="s">
        <v>112</v>
      </c>
      <c r="L8" s="60">
        <f>SUM(L2:L7)</f>
        <v>2303481</v>
      </c>
      <c r="M8" s="490">
        <f>SUM(M2:M7)</f>
        <v>1515252</v>
      </c>
    </row>
    <row r="10" spans="1:15">
      <c r="J10" t="s">
        <v>156</v>
      </c>
      <c r="K10" s="5"/>
      <c r="L10" s="5" t="s">
        <v>214</v>
      </c>
      <c r="M10" s="5" t="s">
        <v>141</v>
      </c>
      <c r="N10" s="5"/>
      <c r="O10" s="5" t="s">
        <v>163</v>
      </c>
    </row>
    <row r="11" spans="1:15">
      <c r="K11" s="7" t="s">
        <v>139</v>
      </c>
      <c r="L11" s="285">
        <f t="shared" ref="L11:L16" si="1">SUM(M2)</f>
        <v>128447</v>
      </c>
      <c r="M11" s="285">
        <f t="shared" ref="M11:M17" si="2">SUM(N11-L11)</f>
        <v>66417</v>
      </c>
      <c r="N11" s="285">
        <f t="shared" ref="N11:N17" si="3">SUM(L2)</f>
        <v>194864</v>
      </c>
      <c r="O11" s="491">
        <f>SUM(L11/N11)</f>
        <v>0.65916228754413331</v>
      </c>
    </row>
    <row r="12" spans="1:15">
      <c r="K12" s="5" t="s">
        <v>140</v>
      </c>
      <c r="L12" s="285">
        <f t="shared" si="1"/>
        <v>242378</v>
      </c>
      <c r="M12" s="285">
        <f t="shared" si="2"/>
        <v>139425</v>
      </c>
      <c r="N12" s="285">
        <f t="shared" si="3"/>
        <v>381803</v>
      </c>
      <c r="O12" s="491">
        <f t="shared" ref="O12:O17" si="4">SUM(L12/N12)</f>
        <v>0.63482476565139612</v>
      </c>
    </row>
    <row r="13" spans="1:15">
      <c r="K13" s="5" t="s">
        <v>127</v>
      </c>
      <c r="L13" s="285">
        <f t="shared" si="1"/>
        <v>300166</v>
      </c>
      <c r="M13" s="285">
        <f t="shared" si="2"/>
        <v>189096</v>
      </c>
      <c r="N13" s="285">
        <f t="shared" si="3"/>
        <v>489262</v>
      </c>
      <c r="O13" s="491">
        <f t="shared" si="4"/>
        <v>0.61350769117568915</v>
      </c>
    </row>
    <row r="14" spans="1:15">
      <c r="K14" s="5" t="s">
        <v>105</v>
      </c>
      <c r="L14" s="285">
        <f t="shared" si="1"/>
        <v>52659</v>
      </c>
      <c r="M14" s="285">
        <f t="shared" si="2"/>
        <v>33289</v>
      </c>
      <c r="N14" s="285">
        <f t="shared" si="3"/>
        <v>85948</v>
      </c>
      <c r="O14" s="491">
        <f t="shared" si="4"/>
        <v>0.61268441383161909</v>
      </c>
    </row>
    <row r="15" spans="1:15">
      <c r="K15" s="5" t="s">
        <v>125</v>
      </c>
      <c r="L15" s="285">
        <f t="shared" si="1"/>
        <v>309048</v>
      </c>
      <c r="M15" s="285">
        <f t="shared" si="2"/>
        <v>105189</v>
      </c>
      <c r="N15" s="285">
        <f t="shared" si="3"/>
        <v>414237</v>
      </c>
      <c r="O15" s="491">
        <f t="shared" si="4"/>
        <v>0.74606565806531044</v>
      </c>
    </row>
    <row r="16" spans="1:15">
      <c r="K16" s="5" t="s">
        <v>128</v>
      </c>
      <c r="L16" s="285">
        <f t="shared" si="1"/>
        <v>482554</v>
      </c>
      <c r="M16" s="285">
        <f t="shared" si="2"/>
        <v>254813</v>
      </c>
      <c r="N16" s="285">
        <f t="shared" si="3"/>
        <v>737367</v>
      </c>
      <c r="O16" s="491">
        <f t="shared" si="4"/>
        <v>0.65442852744969604</v>
      </c>
    </row>
    <row r="17" spans="11:15">
      <c r="K17" s="5" t="s">
        <v>112</v>
      </c>
      <c r="L17" s="285">
        <f>SUM(L11:L16)</f>
        <v>1515252</v>
      </c>
      <c r="M17" s="285">
        <f t="shared" si="2"/>
        <v>788229</v>
      </c>
      <c r="N17" s="285">
        <f t="shared" si="3"/>
        <v>2303481</v>
      </c>
      <c r="O17" s="491">
        <f t="shared" si="4"/>
        <v>0.65780963680620763</v>
      </c>
    </row>
    <row r="52" spans="1:11">
      <c r="K52" s="286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142</v>
      </c>
      <c r="B56" s="44"/>
      <c r="C56" s="548" t="s">
        <v>137</v>
      </c>
      <c r="D56" s="549"/>
      <c r="E56" s="548" t="s">
        <v>138</v>
      </c>
      <c r="F56" s="549"/>
      <c r="G56" s="552" t="s">
        <v>143</v>
      </c>
      <c r="H56" s="548" t="s">
        <v>144</v>
      </c>
      <c r="I56" s="549"/>
    </row>
    <row r="57" spans="1:11" ht="14.25">
      <c r="A57" s="45" t="s">
        <v>145</v>
      </c>
      <c r="B57" s="46"/>
      <c r="C57" s="550"/>
      <c r="D57" s="551"/>
      <c r="E57" s="550"/>
      <c r="F57" s="551"/>
      <c r="G57" s="553"/>
      <c r="H57" s="550"/>
      <c r="I57" s="551"/>
    </row>
    <row r="58" spans="1:11" ht="19.5" customHeight="1">
      <c r="A58" s="50" t="s">
        <v>146</v>
      </c>
      <c r="B58" s="47"/>
      <c r="C58" s="556" t="s">
        <v>199</v>
      </c>
      <c r="D58" s="555"/>
      <c r="E58" s="557" t="s">
        <v>230</v>
      </c>
      <c r="F58" s="555"/>
      <c r="G58" s="116">
        <v>15.2</v>
      </c>
      <c r="H58" s="48"/>
      <c r="I58" s="49"/>
    </row>
    <row r="59" spans="1:11" ht="19.5" customHeight="1">
      <c r="A59" s="50" t="s">
        <v>147</v>
      </c>
      <c r="B59" s="47"/>
      <c r="C59" s="554" t="s">
        <v>195</v>
      </c>
      <c r="D59" s="555"/>
      <c r="E59" s="557" t="s">
        <v>231</v>
      </c>
      <c r="F59" s="555"/>
      <c r="G59" s="122">
        <v>20</v>
      </c>
      <c r="H59" s="48"/>
      <c r="I59" s="49"/>
    </row>
    <row r="60" spans="1:11" ht="20.100000000000001" customHeight="1">
      <c r="A60" s="50" t="s">
        <v>148</v>
      </c>
      <c r="B60" s="47"/>
      <c r="C60" s="557" t="s">
        <v>205</v>
      </c>
      <c r="D60" s="558"/>
      <c r="E60" s="554" t="s">
        <v>232</v>
      </c>
      <c r="F60" s="555"/>
      <c r="G60" s="116">
        <v>63.2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topLeftCell="A43" workbookViewId="0">
      <selection activeCell="S69" sqref="S69"/>
    </sheetView>
  </sheetViews>
  <sheetFormatPr defaultColWidth="4.75" defaultRowHeight="9.9499999999999993" customHeight="1"/>
  <cols>
    <col min="1" max="1" width="7.625" style="506" customWidth="1"/>
    <col min="2" max="10" width="6.125" style="506" customWidth="1"/>
    <col min="11" max="11" width="6.125" style="1" customWidth="1"/>
    <col min="12" max="13" width="6.125" style="506" customWidth="1"/>
    <col min="14" max="14" width="7.625" style="506" customWidth="1"/>
    <col min="15" max="15" width="7.5" style="506" customWidth="1"/>
    <col min="16" max="34" width="7.625" style="506" customWidth="1"/>
    <col min="35" max="41" width="9.625" style="506" customWidth="1"/>
    <col min="42" max="16384" width="4.75" style="506"/>
  </cols>
  <sheetData>
    <row r="1" spans="1:19" ht="9.9499999999999993" customHeight="1">
      <c r="E1" s="3"/>
      <c r="F1" s="3"/>
      <c r="G1" s="3"/>
      <c r="H1" s="3"/>
      <c r="K1" s="208"/>
    </row>
    <row r="3" spans="1:19" ht="9.9499999999999993" customHeight="1">
      <c r="A3" s="34"/>
      <c r="B3" s="34"/>
    </row>
    <row r="4" spans="1:19" ht="9.9499999999999993" customHeight="1">
      <c r="J4" s="205"/>
      <c r="K4" s="3"/>
      <c r="L4" s="3"/>
      <c r="M4" s="115"/>
    </row>
    <row r="13" spans="1:19" ht="9.9499999999999993" customHeight="1">
      <c r="R13" s="225"/>
      <c r="S13" s="391"/>
    </row>
    <row r="14" spans="1:19" ht="9.9499999999999993" customHeight="1">
      <c r="R14" s="225"/>
      <c r="S14" s="391"/>
    </row>
    <row r="15" spans="1:19" ht="9.9499999999999993" customHeight="1">
      <c r="R15" s="225"/>
      <c r="S15" s="391"/>
    </row>
    <row r="16" spans="1:19" ht="9.9499999999999993" customHeight="1">
      <c r="R16" s="225"/>
      <c r="S16" s="391"/>
    </row>
    <row r="17" spans="1:35" ht="9.9499999999999993" customHeight="1">
      <c r="R17" s="225"/>
      <c r="S17" s="391"/>
    </row>
    <row r="20" spans="1:35" ht="9.9499999999999993" customHeight="1">
      <c r="AI20" s="209"/>
    </row>
    <row r="25" spans="1:35" s="209" customFormat="1" ht="9.9499999999999993" customHeight="1">
      <c r="A25" s="210"/>
      <c r="B25" s="210" t="s">
        <v>90</v>
      </c>
      <c r="C25" s="210" t="s">
        <v>91</v>
      </c>
      <c r="D25" s="210" t="s">
        <v>92</v>
      </c>
      <c r="E25" s="210" t="s">
        <v>93</v>
      </c>
      <c r="F25" s="210" t="s">
        <v>94</v>
      </c>
      <c r="G25" s="210" t="s">
        <v>95</v>
      </c>
      <c r="H25" s="210" t="s">
        <v>96</v>
      </c>
      <c r="I25" s="210" t="s">
        <v>97</v>
      </c>
      <c r="J25" s="210" t="s">
        <v>98</v>
      </c>
      <c r="K25" s="210" t="s">
        <v>99</v>
      </c>
      <c r="L25" s="210" t="s">
        <v>100</v>
      </c>
      <c r="M25" s="211" t="s">
        <v>101</v>
      </c>
      <c r="N25" s="289" t="s">
        <v>154</v>
      </c>
      <c r="O25" s="213" t="s">
        <v>153</v>
      </c>
      <c r="AI25" s="506"/>
    </row>
    <row r="26" spans="1:35" ht="9.9499999999999993" customHeight="1">
      <c r="A26" s="10" t="s">
        <v>193</v>
      </c>
      <c r="B26" s="210">
        <v>57.2</v>
      </c>
      <c r="C26" s="210">
        <v>59</v>
      </c>
      <c r="D26" s="212">
        <v>69.599999999999994</v>
      </c>
      <c r="E26" s="210">
        <v>69.5</v>
      </c>
      <c r="F26" s="210">
        <v>66.599999999999994</v>
      </c>
      <c r="G26" s="210">
        <v>66.900000000000006</v>
      </c>
      <c r="H26" s="210">
        <v>70.3</v>
      </c>
      <c r="I26" s="210">
        <v>63.3</v>
      </c>
      <c r="J26" s="210">
        <v>64.7</v>
      </c>
      <c r="K26" s="210">
        <v>64.099999999999994</v>
      </c>
      <c r="L26" s="210">
        <v>65.400000000000006</v>
      </c>
      <c r="M26" s="427">
        <v>64.2</v>
      </c>
      <c r="N26" s="428">
        <f>SUM(B26:M26)</f>
        <v>780.80000000000007</v>
      </c>
      <c r="O26" s="212">
        <v>95.8</v>
      </c>
    </row>
    <row r="27" spans="1:35" ht="9.9499999999999993" customHeight="1">
      <c r="A27" s="10" t="s">
        <v>197</v>
      </c>
      <c r="B27" s="210">
        <v>69.5</v>
      </c>
      <c r="C27" s="210">
        <v>66.8</v>
      </c>
      <c r="D27" s="212">
        <v>68.5</v>
      </c>
      <c r="E27" s="210">
        <v>71.099999999999994</v>
      </c>
      <c r="F27" s="210">
        <v>70.5</v>
      </c>
      <c r="G27" s="210">
        <v>68.3</v>
      </c>
      <c r="H27" s="210">
        <v>70.7</v>
      </c>
      <c r="I27" s="210">
        <v>56.8</v>
      </c>
      <c r="J27" s="210">
        <v>61.8</v>
      </c>
      <c r="K27" s="210">
        <v>65.3</v>
      </c>
      <c r="L27" s="210">
        <v>61</v>
      </c>
      <c r="M27" s="427">
        <v>63.6</v>
      </c>
      <c r="N27" s="428">
        <f t="shared" ref="N27:N30" si="0">SUM(B27:M27)</f>
        <v>793.89999999999986</v>
      </c>
      <c r="O27" s="212">
        <f>SUM(N27/N26)*100</f>
        <v>101.6777663934426</v>
      </c>
    </row>
    <row r="28" spans="1:35" ht="9.9499999999999993" customHeight="1">
      <c r="A28" s="10" t="s">
        <v>201</v>
      </c>
      <c r="B28" s="210">
        <v>53</v>
      </c>
      <c r="C28" s="210">
        <v>59</v>
      </c>
      <c r="D28" s="212">
        <v>64.400000000000006</v>
      </c>
      <c r="E28" s="210">
        <v>65.8</v>
      </c>
      <c r="F28" s="210">
        <v>67.099999999999994</v>
      </c>
      <c r="G28" s="210">
        <v>67.400000000000006</v>
      </c>
      <c r="H28" s="210">
        <v>70.099999999999994</v>
      </c>
      <c r="I28" s="210">
        <v>62.7</v>
      </c>
      <c r="J28" s="210">
        <v>66.900000000000006</v>
      </c>
      <c r="K28" s="210">
        <v>69.2</v>
      </c>
      <c r="L28" s="210">
        <v>67.400000000000006</v>
      </c>
      <c r="M28" s="427">
        <v>65</v>
      </c>
      <c r="N28" s="428">
        <f t="shared" si="0"/>
        <v>778</v>
      </c>
      <c r="O28" s="212">
        <f>SUM(N28/N27)*100</f>
        <v>97.997228870134791</v>
      </c>
    </row>
    <row r="29" spans="1:35" ht="9.9499999999999993" customHeight="1">
      <c r="A29" s="10" t="s">
        <v>208</v>
      </c>
      <c r="B29" s="210">
        <v>61.5</v>
      </c>
      <c r="C29" s="210">
        <v>63.9</v>
      </c>
      <c r="D29" s="212">
        <v>67.2</v>
      </c>
      <c r="E29" s="210">
        <v>66</v>
      </c>
      <c r="F29" s="210">
        <v>64.400000000000006</v>
      </c>
      <c r="G29" s="210">
        <v>68.099999999999994</v>
      </c>
      <c r="H29" s="212">
        <v>70</v>
      </c>
      <c r="I29" s="210">
        <v>62.7</v>
      </c>
      <c r="J29" s="210">
        <v>65.5</v>
      </c>
      <c r="K29" s="210">
        <v>65.2</v>
      </c>
      <c r="L29" s="210">
        <v>67.7</v>
      </c>
      <c r="M29" s="427">
        <v>68.3</v>
      </c>
      <c r="N29" s="428">
        <f t="shared" si="0"/>
        <v>790.50000000000011</v>
      </c>
      <c r="O29" s="212">
        <f>SUM(N29/N28)*100</f>
        <v>101.60668380462727</v>
      </c>
    </row>
    <row r="30" spans="1:35" ht="9.9499999999999993" customHeight="1">
      <c r="A30" s="10" t="s">
        <v>221</v>
      </c>
      <c r="B30" s="210">
        <v>62</v>
      </c>
      <c r="C30" s="210">
        <v>64.5</v>
      </c>
      <c r="D30" s="212"/>
      <c r="E30" s="210"/>
      <c r="F30" s="210"/>
      <c r="G30" s="210"/>
      <c r="H30" s="212"/>
      <c r="I30" s="210"/>
      <c r="J30" s="210"/>
      <c r="K30" s="210"/>
      <c r="L30" s="210"/>
      <c r="M30" s="427"/>
      <c r="N30" s="428">
        <f t="shared" si="0"/>
        <v>126.5</v>
      </c>
      <c r="O30" s="212">
        <f>SUM(N30/N29)*100</f>
        <v>16.002530044275773</v>
      </c>
    </row>
    <row r="31" spans="1:35" s="1" customFormat="1" ht="9.9499999999999993" customHeigh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10"/>
      <c r="B55" s="210" t="s">
        <v>90</v>
      </c>
      <c r="C55" s="210" t="s">
        <v>91</v>
      </c>
      <c r="D55" s="210" t="s">
        <v>92</v>
      </c>
      <c r="E55" s="210" t="s">
        <v>93</v>
      </c>
      <c r="F55" s="210" t="s">
        <v>94</v>
      </c>
      <c r="G55" s="210" t="s">
        <v>95</v>
      </c>
      <c r="H55" s="210" t="s">
        <v>96</v>
      </c>
      <c r="I55" s="210" t="s">
        <v>97</v>
      </c>
      <c r="J55" s="210" t="s">
        <v>98</v>
      </c>
      <c r="K55" s="210" t="s">
        <v>99</v>
      </c>
      <c r="L55" s="210" t="s">
        <v>100</v>
      </c>
      <c r="M55" s="211" t="s">
        <v>101</v>
      </c>
      <c r="N55" s="289" t="s">
        <v>155</v>
      </c>
      <c r="O55" s="213" t="s">
        <v>153</v>
      </c>
    </row>
    <row r="56" spans="1:27" ht="9.9499999999999993" customHeight="1">
      <c r="A56" s="10" t="s">
        <v>193</v>
      </c>
      <c r="B56" s="210">
        <v>101.1</v>
      </c>
      <c r="C56" s="210">
        <v>101.4</v>
      </c>
      <c r="D56" s="210">
        <v>103.6</v>
      </c>
      <c r="E56" s="210">
        <v>97.9</v>
      </c>
      <c r="F56" s="210">
        <v>99.7</v>
      </c>
      <c r="G56" s="210">
        <v>96.5</v>
      </c>
      <c r="H56" s="210">
        <v>92.1</v>
      </c>
      <c r="I56" s="210">
        <v>92.1</v>
      </c>
      <c r="J56" s="211">
        <v>93.6</v>
      </c>
      <c r="K56" s="210">
        <v>91.7</v>
      </c>
      <c r="L56" s="210">
        <v>91.5</v>
      </c>
      <c r="M56" s="211">
        <v>88.5</v>
      </c>
      <c r="N56" s="294">
        <f>SUM(B56:M56)/12</f>
        <v>95.808333333333351</v>
      </c>
      <c r="O56" s="212">
        <v>91.3</v>
      </c>
      <c r="P56" s="21"/>
      <c r="Q56" s="21"/>
    </row>
    <row r="57" spans="1:27" ht="9.9499999999999993" customHeight="1">
      <c r="A57" s="10" t="s">
        <v>197</v>
      </c>
      <c r="B57" s="210">
        <v>98.9</v>
      </c>
      <c r="C57" s="210">
        <v>103</v>
      </c>
      <c r="D57" s="210">
        <v>91.9</v>
      </c>
      <c r="E57" s="210">
        <v>96.6</v>
      </c>
      <c r="F57" s="210">
        <v>102.7</v>
      </c>
      <c r="G57" s="210">
        <v>102.7</v>
      </c>
      <c r="H57" s="210">
        <v>102.9</v>
      </c>
      <c r="I57" s="210">
        <v>100.3</v>
      </c>
      <c r="J57" s="211">
        <v>98.9</v>
      </c>
      <c r="K57" s="210">
        <v>98.9</v>
      </c>
      <c r="L57" s="210">
        <v>99.7</v>
      </c>
      <c r="M57" s="211">
        <v>97.9</v>
      </c>
      <c r="N57" s="294">
        <f t="shared" ref="N57:N60" si="1">SUM(B57:M57)/12</f>
        <v>99.533333333333317</v>
      </c>
      <c r="O57" s="212">
        <f>SUM(N57/N56)*100</f>
        <v>103.88797077498475</v>
      </c>
      <c r="P57" s="21"/>
      <c r="Q57" s="21"/>
    </row>
    <row r="58" spans="1:27" ht="9.9499999999999993" customHeight="1">
      <c r="A58" s="10" t="s">
        <v>201</v>
      </c>
      <c r="B58" s="210">
        <v>95.2</v>
      </c>
      <c r="C58" s="210">
        <v>98.2</v>
      </c>
      <c r="D58" s="210">
        <v>97.9</v>
      </c>
      <c r="E58" s="210">
        <v>98.3</v>
      </c>
      <c r="F58" s="210">
        <v>104.6</v>
      </c>
      <c r="G58" s="210">
        <v>101.1</v>
      </c>
      <c r="H58" s="210">
        <v>103</v>
      </c>
      <c r="I58" s="210">
        <v>100.1</v>
      </c>
      <c r="J58" s="211">
        <v>101.3</v>
      </c>
      <c r="K58" s="210">
        <v>101.7</v>
      </c>
      <c r="L58" s="210">
        <v>104</v>
      </c>
      <c r="M58" s="211">
        <v>103.1</v>
      </c>
      <c r="N58" s="294">
        <f t="shared" si="1"/>
        <v>100.70833333333333</v>
      </c>
      <c r="O58" s="212">
        <f>SUM(N58/N57)*100</f>
        <v>101.18050904219693</v>
      </c>
      <c r="P58" s="21"/>
      <c r="Q58" s="21"/>
    </row>
    <row r="59" spans="1:27" ht="10.5" customHeight="1">
      <c r="A59" s="10" t="s">
        <v>208</v>
      </c>
      <c r="B59" s="210">
        <v>110.5</v>
      </c>
      <c r="C59" s="210">
        <v>112.3</v>
      </c>
      <c r="D59" s="210">
        <v>111.4</v>
      </c>
      <c r="E59" s="210">
        <v>106.4</v>
      </c>
      <c r="F59" s="210">
        <v>108.4</v>
      </c>
      <c r="G59" s="210">
        <v>105.6</v>
      </c>
      <c r="H59" s="210">
        <v>105.1</v>
      </c>
      <c r="I59" s="210">
        <v>103.8</v>
      </c>
      <c r="J59" s="211">
        <v>105.3</v>
      </c>
      <c r="K59" s="210">
        <v>105.5</v>
      </c>
      <c r="L59" s="210">
        <v>106.6</v>
      </c>
      <c r="M59" s="211">
        <v>102.3</v>
      </c>
      <c r="N59" s="294">
        <f t="shared" si="1"/>
        <v>106.93333333333332</v>
      </c>
      <c r="O59" s="212">
        <f>SUM(N59/N58)*100</f>
        <v>106.18121638394705</v>
      </c>
      <c r="P59" s="21"/>
      <c r="Q59" s="21"/>
    </row>
    <row r="60" spans="1:27" ht="10.5" customHeight="1">
      <c r="A60" s="10" t="s">
        <v>221</v>
      </c>
      <c r="B60" s="210">
        <v>104.4</v>
      </c>
      <c r="C60" s="210">
        <v>104.4</v>
      </c>
      <c r="D60" s="210"/>
      <c r="E60" s="210"/>
      <c r="F60" s="210"/>
      <c r="G60" s="210"/>
      <c r="H60" s="210"/>
      <c r="I60" s="210"/>
      <c r="J60" s="211"/>
      <c r="K60" s="210"/>
      <c r="L60" s="210"/>
      <c r="M60" s="211"/>
      <c r="N60" s="294">
        <f t="shared" si="1"/>
        <v>17.400000000000002</v>
      </c>
      <c r="O60" s="212">
        <f>SUM(N60/N59)*100</f>
        <v>16.271820448877808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10"/>
      <c r="B85" s="210" t="s">
        <v>90</v>
      </c>
      <c r="C85" s="210" t="s">
        <v>91</v>
      </c>
      <c r="D85" s="210" t="s">
        <v>92</v>
      </c>
      <c r="E85" s="210" t="s">
        <v>93</v>
      </c>
      <c r="F85" s="210" t="s">
        <v>94</v>
      </c>
      <c r="G85" s="210" t="s">
        <v>95</v>
      </c>
      <c r="H85" s="210" t="s">
        <v>96</v>
      </c>
      <c r="I85" s="210" t="s">
        <v>97</v>
      </c>
      <c r="J85" s="210" t="s">
        <v>98</v>
      </c>
      <c r="K85" s="210" t="s">
        <v>99</v>
      </c>
      <c r="L85" s="210" t="s">
        <v>100</v>
      </c>
      <c r="M85" s="211" t="s">
        <v>101</v>
      </c>
      <c r="N85" s="289" t="s">
        <v>155</v>
      </c>
      <c r="O85" s="213" t="s">
        <v>153</v>
      </c>
    </row>
    <row r="86" spans="1:25" ht="9.9499999999999993" customHeight="1">
      <c r="A86" s="10" t="s">
        <v>193</v>
      </c>
      <c r="B86" s="210">
        <v>56.2</v>
      </c>
      <c r="C86" s="210">
        <v>58</v>
      </c>
      <c r="D86" s="210">
        <v>66.8</v>
      </c>
      <c r="E86" s="210">
        <v>71.8</v>
      </c>
      <c r="F86" s="210">
        <v>66.5</v>
      </c>
      <c r="G86" s="210">
        <v>69.8</v>
      </c>
      <c r="H86" s="210">
        <v>76.900000000000006</v>
      </c>
      <c r="I86" s="210">
        <v>68.7</v>
      </c>
      <c r="J86" s="211">
        <v>68.900000000000006</v>
      </c>
      <c r="K86" s="210">
        <v>70.3</v>
      </c>
      <c r="L86" s="210">
        <v>71.5</v>
      </c>
      <c r="M86" s="211">
        <v>72.900000000000006</v>
      </c>
      <c r="N86" s="294">
        <f t="shared" ref="N86:N87" si="2">SUM(B86:M86)/12</f>
        <v>68.191666666666663</v>
      </c>
      <c r="O86" s="212">
        <v>105.3</v>
      </c>
      <c r="P86" s="56"/>
      <c r="Q86" s="301"/>
      <c r="R86" s="56"/>
      <c r="S86" s="56"/>
      <c r="T86" s="56"/>
      <c r="U86" s="56"/>
      <c r="V86" s="56"/>
      <c r="W86" s="56"/>
      <c r="X86" s="56"/>
      <c r="Y86" s="215"/>
    </row>
    <row r="87" spans="1:25" ht="9.9499999999999993" customHeight="1">
      <c r="A87" s="10" t="s">
        <v>197</v>
      </c>
      <c r="B87" s="210">
        <v>68.599999999999994</v>
      </c>
      <c r="C87" s="210">
        <v>64.099999999999994</v>
      </c>
      <c r="D87" s="210">
        <v>75.900000000000006</v>
      </c>
      <c r="E87" s="210">
        <v>72.900000000000006</v>
      </c>
      <c r="F87" s="210">
        <v>68.5</v>
      </c>
      <c r="G87" s="210">
        <v>66.5</v>
      </c>
      <c r="H87" s="210">
        <v>68.599999999999994</v>
      </c>
      <c r="I87" s="210">
        <v>57.2</v>
      </c>
      <c r="J87" s="211">
        <v>62.8</v>
      </c>
      <c r="K87" s="210">
        <v>66</v>
      </c>
      <c r="L87" s="210">
        <v>61.1</v>
      </c>
      <c r="M87" s="211">
        <v>65.400000000000006</v>
      </c>
      <c r="N87" s="294">
        <f t="shared" si="2"/>
        <v>66.466666666666669</v>
      </c>
      <c r="O87" s="212">
        <f t="shared" ref="O87:O88" si="3">SUM(N87/N86)*100</f>
        <v>97.470365391665652</v>
      </c>
      <c r="P87" s="56"/>
      <c r="Q87" s="301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201</v>
      </c>
      <c r="B88" s="210">
        <v>56.3</v>
      </c>
      <c r="C88" s="210">
        <v>59.4</v>
      </c>
      <c r="D88" s="210">
        <v>65.8</v>
      </c>
      <c r="E88" s="210">
        <v>66.900000000000006</v>
      </c>
      <c r="F88" s="210">
        <v>63.1</v>
      </c>
      <c r="G88" s="210">
        <v>67.2</v>
      </c>
      <c r="H88" s="210">
        <v>67.8</v>
      </c>
      <c r="I88" s="210">
        <v>63.2</v>
      </c>
      <c r="J88" s="211">
        <v>65.900000000000006</v>
      </c>
      <c r="K88" s="210">
        <v>68</v>
      </c>
      <c r="L88" s="210">
        <v>64.5</v>
      </c>
      <c r="M88" s="211">
        <v>63.2</v>
      </c>
      <c r="N88" s="294">
        <f>SUM(B88:M88)/12</f>
        <v>64.275000000000006</v>
      </c>
      <c r="O88" s="212">
        <f t="shared" si="3"/>
        <v>96.702607823470416</v>
      </c>
      <c r="P88" s="56"/>
      <c r="Q88" s="301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208</v>
      </c>
      <c r="B89" s="210">
        <v>54.1</v>
      </c>
      <c r="C89" s="210">
        <v>56.5</v>
      </c>
      <c r="D89" s="210">
        <v>60.5</v>
      </c>
      <c r="E89" s="210">
        <v>62.9</v>
      </c>
      <c r="F89" s="210">
        <v>59</v>
      </c>
      <c r="G89" s="210">
        <v>65</v>
      </c>
      <c r="H89" s="210">
        <v>66.599999999999994</v>
      </c>
      <c r="I89" s="210">
        <v>60.7</v>
      </c>
      <c r="J89" s="211">
        <v>61.9</v>
      </c>
      <c r="K89" s="210">
        <v>61.7</v>
      </c>
      <c r="L89" s="210">
        <v>63.3</v>
      </c>
      <c r="M89" s="211">
        <v>67.400000000000006</v>
      </c>
      <c r="N89" s="294">
        <f>SUM(B89:M89)/12</f>
        <v>61.633333333333333</v>
      </c>
      <c r="O89" s="212">
        <f>SUM(N89/N88)*100</f>
        <v>95.890055750032403</v>
      </c>
      <c r="P89" s="56"/>
      <c r="Q89" s="301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208</v>
      </c>
      <c r="B90" s="210">
        <v>59</v>
      </c>
      <c r="C90" s="210">
        <v>61.8</v>
      </c>
      <c r="D90" s="210"/>
      <c r="E90" s="210"/>
      <c r="F90" s="210"/>
      <c r="G90" s="210"/>
      <c r="H90" s="210"/>
      <c r="I90" s="210"/>
      <c r="J90" s="211"/>
      <c r="K90" s="210"/>
      <c r="L90" s="210"/>
      <c r="M90" s="211"/>
      <c r="N90" s="294">
        <f>SUM(B90:M90)/12</f>
        <v>10.066666666666666</v>
      </c>
      <c r="O90" s="212">
        <f>SUM(N90/N89)*100</f>
        <v>16.333153055705786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4"/>
      <c r="L91" s="216"/>
      <c r="M91" s="2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J48" sqref="J4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59" t="s">
        <v>233</v>
      </c>
      <c r="B1" s="560"/>
      <c r="C1" s="560"/>
      <c r="D1" s="560"/>
      <c r="E1" s="560"/>
      <c r="F1" s="560"/>
      <c r="G1" s="560"/>
      <c r="M1" s="20"/>
      <c r="N1" s="472" t="s">
        <v>221</v>
      </c>
      <c r="O1" s="155"/>
      <c r="P1" s="58"/>
      <c r="Q1" s="392" t="s">
        <v>208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6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8" t="s">
        <v>32</v>
      </c>
      <c r="J3" s="197">
        <v>115101</v>
      </c>
      <c r="K3" s="278">
        <v>1</v>
      </c>
      <c r="L3" s="5">
        <f>SUM(H3)</f>
        <v>26</v>
      </c>
      <c r="M3" s="228" t="s">
        <v>32</v>
      </c>
      <c r="N3" s="17">
        <f>SUM(J3)</f>
        <v>115101</v>
      </c>
      <c r="O3" s="5">
        <f>SUM(H3)</f>
        <v>26</v>
      </c>
      <c r="P3" s="228" t="s">
        <v>32</v>
      </c>
      <c r="Q3" s="279">
        <v>104123</v>
      </c>
    </row>
    <row r="4" spans="1:19" ht="13.5" customHeight="1">
      <c r="H4" s="119">
        <v>33</v>
      </c>
      <c r="I4" s="228" t="s">
        <v>0</v>
      </c>
      <c r="J4" s="309">
        <v>90590</v>
      </c>
      <c r="K4" s="278">
        <v>2</v>
      </c>
      <c r="L4" s="5">
        <f t="shared" ref="L4:L12" si="0">SUM(H4)</f>
        <v>33</v>
      </c>
      <c r="M4" s="228" t="s">
        <v>0</v>
      </c>
      <c r="N4" s="17">
        <f t="shared" ref="N4:N12" si="1">SUM(J4)</f>
        <v>90590</v>
      </c>
      <c r="O4" s="5">
        <f t="shared" ref="O4:O12" si="2">SUM(H4)</f>
        <v>33</v>
      </c>
      <c r="P4" s="228" t="s">
        <v>0</v>
      </c>
      <c r="Q4" s="125">
        <v>73397</v>
      </c>
    </row>
    <row r="5" spans="1:19" ht="13.5" customHeight="1">
      <c r="H5" s="119">
        <v>16</v>
      </c>
      <c r="I5" s="228" t="s">
        <v>3</v>
      </c>
      <c r="J5" s="17">
        <v>58373</v>
      </c>
      <c r="K5" s="278">
        <v>3</v>
      </c>
      <c r="L5" s="5">
        <f t="shared" si="0"/>
        <v>16</v>
      </c>
      <c r="M5" s="228" t="s">
        <v>3</v>
      </c>
      <c r="N5" s="17">
        <f t="shared" si="1"/>
        <v>58373</v>
      </c>
      <c r="O5" s="5">
        <f t="shared" si="2"/>
        <v>16</v>
      </c>
      <c r="P5" s="228" t="s">
        <v>3</v>
      </c>
      <c r="Q5" s="125">
        <v>61554</v>
      </c>
      <c r="S5" s="58"/>
    </row>
    <row r="6" spans="1:19" ht="13.5" customHeight="1">
      <c r="H6" s="415">
        <v>40</v>
      </c>
      <c r="I6" s="229" t="s">
        <v>2</v>
      </c>
      <c r="J6" s="126">
        <v>57875</v>
      </c>
      <c r="K6" s="278">
        <v>4</v>
      </c>
      <c r="L6" s="5">
        <f t="shared" si="0"/>
        <v>40</v>
      </c>
      <c r="M6" s="229" t="s">
        <v>2</v>
      </c>
      <c r="N6" s="17">
        <f t="shared" si="1"/>
        <v>57875</v>
      </c>
      <c r="O6" s="5">
        <f t="shared" si="2"/>
        <v>40</v>
      </c>
      <c r="P6" s="229" t="s">
        <v>2</v>
      </c>
      <c r="Q6" s="125">
        <v>42819</v>
      </c>
    </row>
    <row r="7" spans="1:19" ht="13.5" customHeight="1">
      <c r="H7" s="119">
        <v>34</v>
      </c>
      <c r="I7" s="228" t="s">
        <v>1</v>
      </c>
      <c r="J7" s="309">
        <v>51640</v>
      </c>
      <c r="K7" s="278">
        <v>5</v>
      </c>
      <c r="L7" s="5">
        <f t="shared" si="0"/>
        <v>34</v>
      </c>
      <c r="M7" s="228" t="s">
        <v>1</v>
      </c>
      <c r="N7" s="17">
        <f t="shared" si="1"/>
        <v>51640</v>
      </c>
      <c r="O7" s="5">
        <f t="shared" si="2"/>
        <v>34</v>
      </c>
      <c r="P7" s="228" t="s">
        <v>1</v>
      </c>
      <c r="Q7" s="125">
        <v>37929</v>
      </c>
    </row>
    <row r="8" spans="1:19" ht="13.5" customHeight="1">
      <c r="H8" s="119">
        <v>36</v>
      </c>
      <c r="I8" s="228" t="s">
        <v>5</v>
      </c>
      <c r="J8" s="17">
        <v>37125</v>
      </c>
      <c r="K8" s="278">
        <v>6</v>
      </c>
      <c r="L8" s="5">
        <f t="shared" si="0"/>
        <v>36</v>
      </c>
      <c r="M8" s="228" t="s">
        <v>5</v>
      </c>
      <c r="N8" s="17">
        <f t="shared" si="1"/>
        <v>37125</v>
      </c>
      <c r="O8" s="5">
        <f t="shared" si="2"/>
        <v>36</v>
      </c>
      <c r="P8" s="228" t="s">
        <v>5</v>
      </c>
      <c r="Q8" s="125">
        <v>26214</v>
      </c>
    </row>
    <row r="9" spans="1:19" ht="13.5" customHeight="1">
      <c r="H9" s="198">
        <v>13</v>
      </c>
      <c r="I9" s="231" t="s">
        <v>7</v>
      </c>
      <c r="J9" s="17">
        <v>29492</v>
      </c>
      <c r="K9" s="278">
        <v>7</v>
      </c>
      <c r="L9" s="5">
        <f t="shared" si="0"/>
        <v>13</v>
      </c>
      <c r="M9" s="231" t="s">
        <v>7</v>
      </c>
      <c r="N9" s="17">
        <f t="shared" si="1"/>
        <v>29492</v>
      </c>
      <c r="O9" s="5">
        <f t="shared" si="2"/>
        <v>13</v>
      </c>
      <c r="P9" s="231" t="s">
        <v>7</v>
      </c>
      <c r="Q9" s="125">
        <v>49797</v>
      </c>
    </row>
    <row r="10" spans="1:19" ht="13.5" customHeight="1">
      <c r="H10" s="119">
        <v>17</v>
      </c>
      <c r="I10" s="228" t="s">
        <v>23</v>
      </c>
      <c r="J10" s="17">
        <v>28711</v>
      </c>
      <c r="K10" s="278">
        <v>8</v>
      </c>
      <c r="L10" s="5">
        <f t="shared" si="0"/>
        <v>17</v>
      </c>
      <c r="M10" s="228" t="s">
        <v>23</v>
      </c>
      <c r="N10" s="17">
        <f t="shared" si="1"/>
        <v>28711</v>
      </c>
      <c r="O10" s="5">
        <f t="shared" si="2"/>
        <v>17</v>
      </c>
      <c r="P10" s="228" t="s">
        <v>23</v>
      </c>
      <c r="Q10" s="125">
        <v>26212</v>
      </c>
    </row>
    <row r="11" spans="1:19" ht="13.5" customHeight="1">
      <c r="H11" s="198">
        <v>38</v>
      </c>
      <c r="I11" s="231" t="s">
        <v>40</v>
      </c>
      <c r="J11" s="17">
        <v>27491</v>
      </c>
      <c r="K11" s="278">
        <v>9</v>
      </c>
      <c r="L11" s="5">
        <f t="shared" si="0"/>
        <v>38</v>
      </c>
      <c r="M11" s="231" t="s">
        <v>40</v>
      </c>
      <c r="N11" s="17">
        <f t="shared" si="1"/>
        <v>27491</v>
      </c>
      <c r="O11" s="5">
        <f t="shared" si="2"/>
        <v>38</v>
      </c>
      <c r="P11" s="231" t="s">
        <v>40</v>
      </c>
      <c r="Q11" s="125">
        <v>27585</v>
      </c>
    </row>
    <row r="12" spans="1:19" ht="13.5" customHeight="1" thickBot="1">
      <c r="H12" s="383">
        <v>24</v>
      </c>
      <c r="I12" s="480" t="s">
        <v>30</v>
      </c>
      <c r="J12" s="529">
        <v>26387</v>
      </c>
      <c r="K12" s="277">
        <v>10</v>
      </c>
      <c r="L12" s="5">
        <f t="shared" si="0"/>
        <v>24</v>
      </c>
      <c r="M12" s="480" t="s">
        <v>30</v>
      </c>
      <c r="N12" s="162">
        <f t="shared" si="1"/>
        <v>26387</v>
      </c>
      <c r="O12" s="18">
        <f t="shared" si="2"/>
        <v>24</v>
      </c>
      <c r="P12" s="480" t="s">
        <v>30</v>
      </c>
      <c r="Q12" s="280">
        <v>27013</v>
      </c>
    </row>
    <row r="13" spans="1:19" ht="13.5" customHeight="1" thickTop="1" thickBot="1">
      <c r="H13" s="170">
        <v>25</v>
      </c>
      <c r="I13" s="251" t="s">
        <v>31</v>
      </c>
      <c r="J13" s="486">
        <v>23462</v>
      </c>
      <c r="K13" s="147"/>
      <c r="L13" s="113"/>
      <c r="M13" s="232"/>
      <c r="N13" s="485">
        <f>SUM(J43)</f>
        <v>645411</v>
      </c>
      <c r="O13" s="5"/>
      <c r="P13" s="382" t="s">
        <v>189</v>
      </c>
      <c r="Q13" s="282">
        <v>638759</v>
      </c>
    </row>
    <row r="14" spans="1:19" ht="13.5" customHeight="1">
      <c r="B14" s="24"/>
      <c r="H14" s="119">
        <v>31</v>
      </c>
      <c r="I14" s="228" t="s">
        <v>129</v>
      </c>
      <c r="J14" s="17">
        <v>13084</v>
      </c>
      <c r="K14" s="147"/>
      <c r="L14" s="31"/>
      <c r="N14" t="s">
        <v>67</v>
      </c>
      <c r="O14"/>
    </row>
    <row r="15" spans="1:19" ht="13.5" customHeight="1">
      <c r="H15" s="119">
        <v>15</v>
      </c>
      <c r="I15" s="228" t="s">
        <v>22</v>
      </c>
      <c r="J15" s="17">
        <v>10434</v>
      </c>
      <c r="K15" s="147"/>
      <c r="L15" s="31"/>
      <c r="M15" s="1" t="s">
        <v>222</v>
      </c>
      <c r="N15" s="19"/>
      <c r="O15"/>
      <c r="P15" s="472" t="s">
        <v>223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21</v>
      </c>
      <c r="I16" s="475" t="s">
        <v>203</v>
      </c>
      <c r="J16" s="17">
        <v>9327</v>
      </c>
      <c r="K16" s="147"/>
      <c r="L16" s="5">
        <f>SUM(L3)</f>
        <v>26</v>
      </c>
      <c r="M16" s="17">
        <f>SUM(N3)</f>
        <v>115101</v>
      </c>
      <c r="N16" s="228" t="s">
        <v>32</v>
      </c>
      <c r="O16" s="5">
        <f>SUM(O3)</f>
        <v>26</v>
      </c>
      <c r="P16" s="17">
        <f>SUM(M16)</f>
        <v>115101</v>
      </c>
      <c r="Q16" s="387">
        <v>101121</v>
      </c>
      <c r="R16" s="114"/>
    </row>
    <row r="17" spans="2:20" ht="13.5" customHeight="1">
      <c r="B17" s="1"/>
      <c r="C17" s="19"/>
      <c r="D17" s="1"/>
      <c r="E17" s="22"/>
      <c r="F17" s="1"/>
      <c r="H17" s="119">
        <v>9</v>
      </c>
      <c r="I17" s="475" t="s">
        <v>217</v>
      </c>
      <c r="J17" s="197">
        <v>9319</v>
      </c>
      <c r="K17" s="147"/>
      <c r="L17" s="5">
        <f t="shared" ref="L17:L25" si="3">SUM(L4)</f>
        <v>33</v>
      </c>
      <c r="M17" s="17">
        <f t="shared" ref="M17:M25" si="4">SUM(N4)</f>
        <v>90590</v>
      </c>
      <c r="N17" s="228" t="s">
        <v>0</v>
      </c>
      <c r="O17" s="5">
        <f t="shared" ref="O17:O25" si="5">SUM(O4)</f>
        <v>33</v>
      </c>
      <c r="P17" s="17">
        <f t="shared" ref="P17:P25" si="6">SUM(M17)</f>
        <v>90590</v>
      </c>
      <c r="Q17" s="388">
        <v>77531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14</v>
      </c>
      <c r="I18" s="228" t="s">
        <v>21</v>
      </c>
      <c r="J18" s="197">
        <v>7466</v>
      </c>
      <c r="K18" s="147"/>
      <c r="L18" s="5">
        <f t="shared" si="3"/>
        <v>16</v>
      </c>
      <c r="M18" s="17">
        <f t="shared" si="4"/>
        <v>58373</v>
      </c>
      <c r="N18" s="228" t="s">
        <v>3</v>
      </c>
      <c r="O18" s="5">
        <f t="shared" si="5"/>
        <v>16</v>
      </c>
      <c r="P18" s="17">
        <f t="shared" si="6"/>
        <v>58373</v>
      </c>
      <c r="Q18" s="388">
        <v>60403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1"/>
      <c r="H19" s="119">
        <v>37</v>
      </c>
      <c r="I19" s="228" t="s">
        <v>39</v>
      </c>
      <c r="J19" s="17">
        <v>6654</v>
      </c>
      <c r="L19" s="5">
        <f t="shared" si="3"/>
        <v>40</v>
      </c>
      <c r="M19" s="17">
        <f t="shared" si="4"/>
        <v>57875</v>
      </c>
      <c r="N19" s="229" t="s">
        <v>2</v>
      </c>
      <c r="O19" s="5">
        <f t="shared" si="5"/>
        <v>40</v>
      </c>
      <c r="P19" s="17">
        <f t="shared" si="6"/>
        <v>57875</v>
      </c>
      <c r="Q19" s="388">
        <v>53082</v>
      </c>
      <c r="R19" s="114"/>
      <c r="S19" s="179"/>
    </row>
    <row r="20" spans="2:20" ht="13.5" customHeight="1">
      <c r="B20" s="23"/>
      <c r="C20" s="19"/>
      <c r="D20" s="1"/>
      <c r="E20" s="22"/>
      <c r="F20" s="1"/>
      <c r="H20" s="119">
        <v>1</v>
      </c>
      <c r="I20" s="228" t="s">
        <v>4</v>
      </c>
      <c r="J20" s="17">
        <v>6403</v>
      </c>
      <c r="L20" s="5">
        <f t="shared" si="3"/>
        <v>34</v>
      </c>
      <c r="M20" s="17">
        <f t="shared" si="4"/>
        <v>51640</v>
      </c>
      <c r="N20" s="228" t="s">
        <v>1</v>
      </c>
      <c r="O20" s="5">
        <f t="shared" si="5"/>
        <v>34</v>
      </c>
      <c r="P20" s="17">
        <f t="shared" si="6"/>
        <v>51640</v>
      </c>
      <c r="Q20" s="388">
        <v>45875</v>
      </c>
      <c r="R20" s="114"/>
      <c r="S20" s="179"/>
    </row>
    <row r="21" spans="2:20" ht="13.5" customHeight="1">
      <c r="B21" s="23"/>
      <c r="C21" s="19"/>
      <c r="D21" s="1"/>
      <c r="E21" s="22"/>
      <c r="F21" s="1"/>
      <c r="H21" s="119">
        <v>2</v>
      </c>
      <c r="I21" s="228" t="s">
        <v>6</v>
      </c>
      <c r="J21" s="17">
        <v>6101</v>
      </c>
      <c r="L21" s="5">
        <f t="shared" si="3"/>
        <v>36</v>
      </c>
      <c r="M21" s="17">
        <f t="shared" si="4"/>
        <v>37125</v>
      </c>
      <c r="N21" s="228" t="s">
        <v>5</v>
      </c>
      <c r="O21" s="5">
        <f t="shared" si="5"/>
        <v>36</v>
      </c>
      <c r="P21" s="17">
        <f t="shared" si="6"/>
        <v>37125</v>
      </c>
      <c r="Q21" s="388">
        <v>28249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3</v>
      </c>
      <c r="I22" s="228" t="s">
        <v>12</v>
      </c>
      <c r="J22" s="17">
        <v>5145</v>
      </c>
      <c r="K22" s="19"/>
      <c r="L22" s="5">
        <f t="shared" si="3"/>
        <v>13</v>
      </c>
      <c r="M22" s="17">
        <f t="shared" si="4"/>
        <v>29492</v>
      </c>
      <c r="N22" s="231" t="s">
        <v>7</v>
      </c>
      <c r="O22" s="5">
        <f t="shared" si="5"/>
        <v>13</v>
      </c>
      <c r="P22" s="17">
        <f t="shared" si="6"/>
        <v>29492</v>
      </c>
      <c r="Q22" s="388">
        <v>34173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8" t="s">
        <v>19</v>
      </c>
      <c r="J23" s="17">
        <v>4861</v>
      </c>
      <c r="K23" s="19"/>
      <c r="L23" s="5">
        <f t="shared" si="3"/>
        <v>17</v>
      </c>
      <c r="M23" s="17">
        <f t="shared" si="4"/>
        <v>28711</v>
      </c>
      <c r="N23" s="228" t="s">
        <v>23</v>
      </c>
      <c r="O23" s="5">
        <f t="shared" si="5"/>
        <v>17</v>
      </c>
      <c r="P23" s="17">
        <f t="shared" si="6"/>
        <v>28711</v>
      </c>
      <c r="Q23" s="388">
        <v>24344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22</v>
      </c>
      <c r="I24" s="228" t="s">
        <v>28</v>
      </c>
      <c r="J24" s="17">
        <v>4445</v>
      </c>
      <c r="K24" s="19"/>
      <c r="L24" s="5">
        <f t="shared" si="3"/>
        <v>38</v>
      </c>
      <c r="M24" s="17">
        <f t="shared" si="4"/>
        <v>27491</v>
      </c>
      <c r="N24" s="231" t="s">
        <v>40</v>
      </c>
      <c r="O24" s="5">
        <f t="shared" si="5"/>
        <v>38</v>
      </c>
      <c r="P24" s="17">
        <f t="shared" si="6"/>
        <v>27491</v>
      </c>
      <c r="Q24" s="388">
        <v>28533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30</v>
      </c>
      <c r="I25" s="228" t="s">
        <v>35</v>
      </c>
      <c r="J25" s="17">
        <v>3175</v>
      </c>
      <c r="K25" s="19"/>
      <c r="L25" s="18">
        <f t="shared" si="3"/>
        <v>24</v>
      </c>
      <c r="M25" s="162">
        <f t="shared" si="4"/>
        <v>26387</v>
      </c>
      <c r="N25" s="480" t="s">
        <v>30</v>
      </c>
      <c r="O25" s="18">
        <f t="shared" si="5"/>
        <v>24</v>
      </c>
      <c r="P25" s="162">
        <f t="shared" si="6"/>
        <v>26387</v>
      </c>
      <c r="Q25" s="389">
        <v>28450</v>
      </c>
      <c r="R25" s="182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12</v>
      </c>
      <c r="I26" s="228" t="s">
        <v>20</v>
      </c>
      <c r="J26" s="309">
        <v>3079</v>
      </c>
      <c r="K26" s="19"/>
      <c r="L26" s="163"/>
      <c r="M26" s="230">
        <f>SUM(J43-(M16+M17+M18+M19+M20+M21+M22+M23+M24+M25))</f>
        <v>122626</v>
      </c>
      <c r="N26" s="310" t="s">
        <v>47</v>
      </c>
      <c r="O26" s="164"/>
      <c r="P26" s="230">
        <f>SUM(M26)</f>
        <v>122626</v>
      </c>
      <c r="Q26" s="230"/>
      <c r="R26" s="252">
        <v>620367</v>
      </c>
      <c r="T26" s="33"/>
    </row>
    <row r="27" spans="2:20" ht="13.5" customHeight="1">
      <c r="H27" s="119">
        <v>18</v>
      </c>
      <c r="I27" s="228" t="s">
        <v>24</v>
      </c>
      <c r="J27" s="17">
        <v>2130</v>
      </c>
      <c r="K27" s="19"/>
      <c r="M27" s="58" t="s">
        <v>209</v>
      </c>
      <c r="N27" s="58"/>
      <c r="O27" s="155"/>
      <c r="P27" s="156" t="s">
        <v>210</v>
      </c>
    </row>
    <row r="28" spans="2:20" ht="13.5" customHeight="1">
      <c r="H28" s="119">
        <v>39</v>
      </c>
      <c r="I28" s="228" t="s">
        <v>41</v>
      </c>
      <c r="J28" s="17">
        <v>2001</v>
      </c>
      <c r="K28" s="19"/>
      <c r="M28" s="125">
        <f t="shared" ref="M28:M37" si="7">SUM(Q3)</f>
        <v>104123</v>
      </c>
      <c r="N28" s="228" t="s">
        <v>32</v>
      </c>
      <c r="O28" s="5">
        <f>SUM(L3)</f>
        <v>26</v>
      </c>
      <c r="P28" s="125">
        <f t="shared" ref="P28:P37" si="8">SUM(Q3)</f>
        <v>104123</v>
      </c>
    </row>
    <row r="29" spans="2:20" ht="13.5" customHeight="1">
      <c r="H29" s="119">
        <v>27</v>
      </c>
      <c r="I29" s="228" t="s">
        <v>33</v>
      </c>
      <c r="J29" s="309">
        <v>1349</v>
      </c>
      <c r="K29" s="19"/>
      <c r="M29" s="125">
        <f t="shared" si="7"/>
        <v>73397</v>
      </c>
      <c r="N29" s="228" t="s">
        <v>0</v>
      </c>
      <c r="O29" s="5">
        <f t="shared" ref="O29:O37" si="9">SUM(L4)</f>
        <v>33</v>
      </c>
      <c r="P29" s="125">
        <f t="shared" si="8"/>
        <v>73397</v>
      </c>
    </row>
    <row r="30" spans="2:20" ht="13.5" customHeight="1">
      <c r="H30" s="119">
        <v>29</v>
      </c>
      <c r="I30" s="228" t="s">
        <v>118</v>
      </c>
      <c r="J30" s="17">
        <v>1269</v>
      </c>
      <c r="K30" s="19"/>
      <c r="M30" s="125">
        <f t="shared" si="7"/>
        <v>61554</v>
      </c>
      <c r="N30" s="228" t="s">
        <v>3</v>
      </c>
      <c r="O30" s="5">
        <f t="shared" si="9"/>
        <v>16</v>
      </c>
      <c r="P30" s="125">
        <f t="shared" si="8"/>
        <v>61554</v>
      </c>
    </row>
    <row r="31" spans="2:20" ht="13.5" customHeight="1">
      <c r="H31" s="119">
        <v>4</v>
      </c>
      <c r="I31" s="228" t="s">
        <v>13</v>
      </c>
      <c r="J31" s="17">
        <v>706</v>
      </c>
      <c r="K31" s="19"/>
      <c r="M31" s="125">
        <f t="shared" si="7"/>
        <v>42819</v>
      </c>
      <c r="N31" s="229" t="s">
        <v>2</v>
      </c>
      <c r="O31" s="5">
        <f t="shared" si="9"/>
        <v>40</v>
      </c>
      <c r="P31" s="125">
        <f t="shared" si="8"/>
        <v>42819</v>
      </c>
    </row>
    <row r="32" spans="2:20" ht="13.5" customHeight="1">
      <c r="H32" s="119">
        <v>35</v>
      </c>
      <c r="I32" s="228" t="s">
        <v>38</v>
      </c>
      <c r="J32" s="309">
        <v>571</v>
      </c>
      <c r="K32" s="19"/>
      <c r="M32" s="125">
        <f t="shared" si="7"/>
        <v>37929</v>
      </c>
      <c r="N32" s="228" t="s">
        <v>1</v>
      </c>
      <c r="O32" s="5">
        <f t="shared" si="9"/>
        <v>34</v>
      </c>
      <c r="P32" s="125">
        <f t="shared" si="8"/>
        <v>37929</v>
      </c>
      <c r="S32" s="14"/>
    </row>
    <row r="33" spans="7:21" ht="13.5" customHeight="1">
      <c r="H33" s="119">
        <v>6</v>
      </c>
      <c r="I33" s="228" t="s">
        <v>15</v>
      </c>
      <c r="J33" s="17">
        <v>496</v>
      </c>
      <c r="K33" s="19"/>
      <c r="M33" s="125">
        <f t="shared" si="7"/>
        <v>26214</v>
      </c>
      <c r="N33" s="228" t="s">
        <v>5</v>
      </c>
      <c r="O33" s="5">
        <f t="shared" si="9"/>
        <v>36</v>
      </c>
      <c r="P33" s="125">
        <f t="shared" si="8"/>
        <v>26214</v>
      </c>
      <c r="S33" s="33"/>
      <c r="T33" s="33"/>
    </row>
    <row r="34" spans="7:21" ht="13.5" customHeight="1">
      <c r="H34" s="119">
        <v>32</v>
      </c>
      <c r="I34" s="228" t="s">
        <v>37</v>
      </c>
      <c r="J34" s="197">
        <v>302</v>
      </c>
      <c r="K34" s="19"/>
      <c r="M34" s="125">
        <f t="shared" si="7"/>
        <v>49797</v>
      </c>
      <c r="N34" s="231" t="s">
        <v>7</v>
      </c>
      <c r="O34" s="5">
        <f t="shared" si="9"/>
        <v>13</v>
      </c>
      <c r="P34" s="125">
        <f t="shared" si="8"/>
        <v>49797</v>
      </c>
      <c r="S34" s="33"/>
      <c r="T34" s="33"/>
    </row>
    <row r="35" spans="7:21" ht="13.5" customHeight="1">
      <c r="H35" s="119">
        <v>19</v>
      </c>
      <c r="I35" s="228" t="s">
        <v>25</v>
      </c>
      <c r="J35" s="17">
        <v>295</v>
      </c>
      <c r="K35" s="19"/>
      <c r="M35" s="125">
        <f t="shared" si="7"/>
        <v>26212</v>
      </c>
      <c r="N35" s="228" t="s">
        <v>23</v>
      </c>
      <c r="O35" s="5">
        <f t="shared" si="9"/>
        <v>17</v>
      </c>
      <c r="P35" s="125">
        <f t="shared" si="8"/>
        <v>26212</v>
      </c>
      <c r="S35" s="33"/>
    </row>
    <row r="36" spans="7:21" ht="13.5" customHeight="1">
      <c r="H36" s="119">
        <v>23</v>
      </c>
      <c r="I36" s="228" t="s">
        <v>29</v>
      </c>
      <c r="J36" s="17">
        <v>239</v>
      </c>
      <c r="K36" s="19"/>
      <c r="M36" s="125">
        <f t="shared" si="7"/>
        <v>27585</v>
      </c>
      <c r="N36" s="231" t="s">
        <v>40</v>
      </c>
      <c r="O36" s="5">
        <f t="shared" si="9"/>
        <v>38</v>
      </c>
      <c r="P36" s="125">
        <f t="shared" si="8"/>
        <v>27585</v>
      </c>
      <c r="S36" s="33"/>
    </row>
    <row r="37" spans="7:21" ht="13.5" customHeight="1" thickBot="1">
      <c r="H37" s="119">
        <v>28</v>
      </c>
      <c r="I37" s="228" t="s">
        <v>34</v>
      </c>
      <c r="J37" s="17">
        <v>119</v>
      </c>
      <c r="K37" s="19"/>
      <c r="M37" s="161">
        <f t="shared" si="7"/>
        <v>27013</v>
      </c>
      <c r="N37" s="480" t="s">
        <v>30</v>
      </c>
      <c r="O37" s="18">
        <f t="shared" si="9"/>
        <v>24</v>
      </c>
      <c r="P37" s="161">
        <f t="shared" si="8"/>
        <v>27013</v>
      </c>
      <c r="S37" s="33"/>
    </row>
    <row r="38" spans="7:21" ht="13.5" customHeight="1" thickTop="1">
      <c r="G38" s="21"/>
      <c r="H38" s="119">
        <v>5</v>
      </c>
      <c r="I38" s="228" t="s">
        <v>14</v>
      </c>
      <c r="J38" s="17">
        <v>101</v>
      </c>
      <c r="K38" s="19"/>
      <c r="M38" s="494">
        <f>SUM(Q13-(Q3+Q4+Q5+Q6+Q7+Q8+Q9+Q10+Q11+Q12))</f>
        <v>162116</v>
      </c>
      <c r="N38" s="495" t="s">
        <v>213</v>
      </c>
      <c r="O38" s="496"/>
      <c r="P38" s="497">
        <f>SUM(M38)</f>
        <v>162116</v>
      </c>
      <c r="U38" s="33"/>
    </row>
    <row r="39" spans="7:21" ht="13.5" customHeight="1">
      <c r="H39" s="119">
        <v>20</v>
      </c>
      <c r="I39" s="228" t="s">
        <v>26</v>
      </c>
      <c r="J39" s="309">
        <v>77</v>
      </c>
      <c r="K39" s="19"/>
      <c r="P39" s="33"/>
    </row>
    <row r="40" spans="7:21" ht="13.5" customHeight="1">
      <c r="H40" s="119">
        <v>10</v>
      </c>
      <c r="I40" s="228" t="s">
        <v>18</v>
      </c>
      <c r="J40" s="17">
        <v>16</v>
      </c>
      <c r="K40" s="19"/>
    </row>
    <row r="41" spans="7:21" ht="13.5" customHeight="1">
      <c r="H41" s="119">
        <v>7</v>
      </c>
      <c r="I41" s="228" t="s">
        <v>16</v>
      </c>
      <c r="J41" s="17">
        <v>0</v>
      </c>
      <c r="K41" s="19"/>
    </row>
    <row r="42" spans="7:21" ht="13.5" customHeight="1" thickBot="1">
      <c r="H42" s="198">
        <v>8</v>
      </c>
      <c r="I42" s="231" t="s">
        <v>17</v>
      </c>
      <c r="J42" s="162">
        <v>0</v>
      </c>
      <c r="K42" s="19"/>
    </row>
    <row r="43" spans="7:21" ht="13.5" customHeight="1" thickTop="1">
      <c r="H43" s="163"/>
      <c r="I43" s="410" t="s">
        <v>112</v>
      </c>
      <c r="J43" s="411">
        <f>SUM(J3:J42)</f>
        <v>645411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221</v>
      </c>
      <c r="D52" s="12" t="s">
        <v>208</v>
      </c>
      <c r="E52" s="29" t="s">
        <v>45</v>
      </c>
      <c r="F52" s="28" t="s">
        <v>44</v>
      </c>
      <c r="G52" s="28" t="s">
        <v>42</v>
      </c>
      <c r="I52" s="227"/>
    </row>
    <row r="53" spans="1:16" ht="13.5" customHeight="1">
      <c r="A53" s="13">
        <v>1</v>
      </c>
      <c r="B53" s="228" t="s">
        <v>32</v>
      </c>
      <c r="C53" s="17">
        <f t="shared" ref="C53:C62" si="10">SUM(J3)</f>
        <v>115101</v>
      </c>
      <c r="D53" s="126">
        <f t="shared" ref="D53:D63" si="11">SUM(Q3)</f>
        <v>104123</v>
      </c>
      <c r="E53" s="123">
        <f t="shared" ref="E53:E62" si="12">SUM(P16/Q16*100)</f>
        <v>113.8250215088854</v>
      </c>
      <c r="F53" s="25">
        <f t="shared" ref="F53:F63" si="13">SUM(C53/D53*100)</f>
        <v>110.54329975125572</v>
      </c>
      <c r="G53" s="26"/>
      <c r="I53" s="227"/>
    </row>
    <row r="54" spans="1:16" ht="13.5" customHeight="1">
      <c r="A54" s="13">
        <v>2</v>
      </c>
      <c r="B54" s="228" t="s">
        <v>0</v>
      </c>
      <c r="C54" s="17">
        <f t="shared" si="10"/>
        <v>90590</v>
      </c>
      <c r="D54" s="126">
        <f t="shared" si="11"/>
        <v>73397</v>
      </c>
      <c r="E54" s="123">
        <f t="shared" si="12"/>
        <v>116.84358514658652</v>
      </c>
      <c r="F54" s="25">
        <f t="shared" si="13"/>
        <v>123.42466313337057</v>
      </c>
      <c r="G54" s="26"/>
      <c r="I54" s="227"/>
    </row>
    <row r="55" spans="1:16" ht="13.5" customHeight="1">
      <c r="A55" s="13">
        <v>3</v>
      </c>
      <c r="B55" s="228" t="s">
        <v>3</v>
      </c>
      <c r="C55" s="17">
        <f t="shared" si="10"/>
        <v>58373</v>
      </c>
      <c r="D55" s="126">
        <f t="shared" si="11"/>
        <v>61554</v>
      </c>
      <c r="E55" s="123">
        <f t="shared" si="12"/>
        <v>96.639239772858971</v>
      </c>
      <c r="F55" s="25">
        <f t="shared" si="13"/>
        <v>94.832179874581669</v>
      </c>
      <c r="G55" s="26"/>
      <c r="I55" s="227"/>
    </row>
    <row r="56" spans="1:16" ht="13.5" customHeight="1">
      <c r="A56" s="13">
        <v>4</v>
      </c>
      <c r="B56" s="229" t="s">
        <v>2</v>
      </c>
      <c r="C56" s="17">
        <f t="shared" si="10"/>
        <v>57875</v>
      </c>
      <c r="D56" s="126">
        <f t="shared" si="11"/>
        <v>42819</v>
      </c>
      <c r="E56" s="123">
        <f t="shared" si="12"/>
        <v>109.02942617083005</v>
      </c>
      <c r="F56" s="25">
        <f t="shared" si="13"/>
        <v>135.16196081178916</v>
      </c>
      <c r="G56" s="26"/>
      <c r="I56" s="227"/>
    </row>
    <row r="57" spans="1:16" ht="13.5" customHeight="1">
      <c r="A57" s="13">
        <v>5</v>
      </c>
      <c r="B57" s="228" t="s">
        <v>1</v>
      </c>
      <c r="C57" s="17">
        <f t="shared" si="10"/>
        <v>51640</v>
      </c>
      <c r="D57" s="126">
        <f t="shared" si="11"/>
        <v>37929</v>
      </c>
      <c r="E57" s="123">
        <f t="shared" si="12"/>
        <v>112.56675749318801</v>
      </c>
      <c r="F57" s="25">
        <f t="shared" si="13"/>
        <v>136.14912072556621</v>
      </c>
      <c r="G57" s="26"/>
      <c r="I57" s="227"/>
      <c r="P57" s="33"/>
    </row>
    <row r="58" spans="1:16" ht="13.5" customHeight="1">
      <c r="A58" s="13">
        <v>6</v>
      </c>
      <c r="B58" s="228" t="s">
        <v>5</v>
      </c>
      <c r="C58" s="17">
        <f t="shared" si="10"/>
        <v>37125</v>
      </c>
      <c r="D58" s="126">
        <f t="shared" si="11"/>
        <v>26214</v>
      </c>
      <c r="E58" s="123">
        <f t="shared" si="12"/>
        <v>131.42058125951363</v>
      </c>
      <c r="F58" s="25">
        <f t="shared" si="13"/>
        <v>141.62279697871367</v>
      </c>
      <c r="G58" s="26"/>
    </row>
    <row r="59" spans="1:16" ht="13.5" customHeight="1">
      <c r="A59" s="13">
        <v>7</v>
      </c>
      <c r="B59" s="231" t="s">
        <v>7</v>
      </c>
      <c r="C59" s="17">
        <f t="shared" si="10"/>
        <v>29492</v>
      </c>
      <c r="D59" s="126">
        <f t="shared" si="11"/>
        <v>49797</v>
      </c>
      <c r="E59" s="123">
        <f t="shared" si="12"/>
        <v>86.302051327071084</v>
      </c>
      <c r="F59" s="25">
        <f t="shared" si="13"/>
        <v>59.224451272164991</v>
      </c>
      <c r="G59" s="26"/>
    </row>
    <row r="60" spans="1:16" ht="13.5" customHeight="1">
      <c r="A60" s="13">
        <v>8</v>
      </c>
      <c r="B60" s="228" t="s">
        <v>23</v>
      </c>
      <c r="C60" s="17">
        <f t="shared" si="10"/>
        <v>28711</v>
      </c>
      <c r="D60" s="126">
        <f t="shared" si="11"/>
        <v>26212</v>
      </c>
      <c r="E60" s="123">
        <f t="shared" si="12"/>
        <v>117.93871179756819</v>
      </c>
      <c r="F60" s="25">
        <f t="shared" si="13"/>
        <v>109.533801312376</v>
      </c>
      <c r="G60" s="26"/>
    </row>
    <row r="61" spans="1:16" ht="13.5" customHeight="1">
      <c r="A61" s="13">
        <v>9</v>
      </c>
      <c r="B61" s="231" t="s">
        <v>40</v>
      </c>
      <c r="C61" s="17">
        <f t="shared" si="10"/>
        <v>27491</v>
      </c>
      <c r="D61" s="126">
        <f t="shared" si="11"/>
        <v>27585</v>
      </c>
      <c r="E61" s="123">
        <f t="shared" si="12"/>
        <v>96.348088178600221</v>
      </c>
      <c r="F61" s="25">
        <f t="shared" si="13"/>
        <v>99.659235091535265</v>
      </c>
      <c r="G61" s="26"/>
    </row>
    <row r="62" spans="1:16" ht="13.5" customHeight="1" thickBot="1">
      <c r="A62" s="183">
        <v>10</v>
      </c>
      <c r="B62" s="480" t="s">
        <v>30</v>
      </c>
      <c r="C62" s="162">
        <f t="shared" si="10"/>
        <v>26387</v>
      </c>
      <c r="D62" s="184">
        <f t="shared" si="11"/>
        <v>27013</v>
      </c>
      <c r="E62" s="185">
        <f t="shared" si="12"/>
        <v>92.748681898066792</v>
      </c>
      <c r="F62" s="186">
        <f t="shared" si="13"/>
        <v>97.682597267982089</v>
      </c>
      <c r="G62" s="187"/>
    </row>
    <row r="63" spans="1:16" ht="13.5" customHeight="1" thickTop="1">
      <c r="A63" s="163"/>
      <c r="B63" s="188" t="s">
        <v>83</v>
      </c>
      <c r="C63" s="189">
        <f>SUM(J43)</f>
        <v>645411</v>
      </c>
      <c r="D63" s="189">
        <f t="shared" si="11"/>
        <v>638759</v>
      </c>
      <c r="E63" s="190">
        <f>SUM(C63/R26*100)</f>
        <v>104.03696521575132</v>
      </c>
      <c r="F63" s="191">
        <f t="shared" si="13"/>
        <v>101.04139432869049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topLeftCell="B1" zoomScaleNormal="100" workbookViewId="0">
      <selection activeCell="L42" sqref="L42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61" t="s">
        <v>221</v>
      </c>
      <c r="I2" s="119"/>
      <c r="J2" s="263" t="s">
        <v>126</v>
      </c>
      <c r="K2" s="5"/>
      <c r="L2" s="419" t="s">
        <v>208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3" t="s">
        <v>123</v>
      </c>
      <c r="I3" s="119"/>
      <c r="J3" s="206" t="s">
        <v>124</v>
      </c>
      <c r="K3" s="5"/>
      <c r="L3" s="419" t="s">
        <v>123</v>
      </c>
      <c r="M3" s="1"/>
      <c r="N3" s="129"/>
      <c r="O3" s="129"/>
      <c r="S3" s="31"/>
      <c r="T3" s="31"/>
      <c r="U3" s="31"/>
    </row>
    <row r="4" spans="8:30">
      <c r="H4" s="52">
        <v>27825</v>
      </c>
      <c r="I4" s="119">
        <v>33</v>
      </c>
      <c r="J4" s="228" t="s">
        <v>0</v>
      </c>
      <c r="K4" s="165">
        <f>SUM(I4)</f>
        <v>33</v>
      </c>
      <c r="L4" s="436">
        <v>24477</v>
      </c>
      <c r="M4" s="54"/>
      <c r="N4" s="130"/>
      <c r="O4" s="130"/>
      <c r="S4" s="31"/>
      <c r="T4" s="31"/>
      <c r="U4" s="31"/>
    </row>
    <row r="5" spans="8:30">
      <c r="H5" s="532">
        <v>17975</v>
      </c>
      <c r="I5" s="119">
        <v>26</v>
      </c>
      <c r="J5" s="228" t="s">
        <v>32</v>
      </c>
      <c r="K5" s="165">
        <f t="shared" ref="K5:K13" si="0">SUM(I5)</f>
        <v>26</v>
      </c>
      <c r="L5" s="437">
        <v>17412</v>
      </c>
      <c r="M5" s="54"/>
      <c r="N5" s="130"/>
      <c r="O5" s="130"/>
      <c r="S5" s="31"/>
      <c r="T5" s="31"/>
      <c r="U5" s="31"/>
    </row>
    <row r="6" spans="8:30">
      <c r="H6" s="53">
        <v>5316</v>
      </c>
      <c r="I6" s="119">
        <v>38</v>
      </c>
      <c r="J6" s="228" t="s">
        <v>40</v>
      </c>
      <c r="K6" s="165">
        <f t="shared" si="0"/>
        <v>38</v>
      </c>
      <c r="L6" s="437">
        <v>5205</v>
      </c>
      <c r="M6" s="54"/>
      <c r="N6" s="262"/>
      <c r="O6" s="130"/>
      <c r="S6" s="31"/>
      <c r="T6" s="31"/>
      <c r="U6" s="31"/>
    </row>
    <row r="7" spans="8:30">
      <c r="H7" s="127">
        <v>4639</v>
      </c>
      <c r="I7" s="119">
        <v>14</v>
      </c>
      <c r="J7" s="228" t="s">
        <v>21</v>
      </c>
      <c r="K7" s="165">
        <f t="shared" si="0"/>
        <v>14</v>
      </c>
      <c r="L7" s="437">
        <v>4648</v>
      </c>
      <c r="M7" s="54"/>
      <c r="N7" s="130"/>
      <c r="O7" s="130"/>
      <c r="S7" s="31"/>
      <c r="T7" s="31"/>
      <c r="U7" s="31"/>
    </row>
    <row r="8" spans="8:30">
      <c r="H8" s="249">
        <v>2771</v>
      </c>
      <c r="I8" s="119">
        <v>15</v>
      </c>
      <c r="J8" s="228" t="s">
        <v>22</v>
      </c>
      <c r="K8" s="165">
        <f t="shared" si="0"/>
        <v>15</v>
      </c>
      <c r="L8" s="437">
        <v>396</v>
      </c>
      <c r="M8" s="54"/>
      <c r="N8" s="130"/>
      <c r="O8" s="130"/>
      <c r="S8" s="31"/>
      <c r="T8" s="31"/>
      <c r="U8" s="31"/>
    </row>
    <row r="9" spans="8:30">
      <c r="H9" s="274">
        <v>1952</v>
      </c>
      <c r="I9" s="119">
        <v>34</v>
      </c>
      <c r="J9" s="228" t="s">
        <v>1</v>
      </c>
      <c r="K9" s="165">
        <f t="shared" si="0"/>
        <v>34</v>
      </c>
      <c r="L9" s="437">
        <v>944</v>
      </c>
      <c r="M9" s="54"/>
      <c r="N9" s="130"/>
      <c r="O9" s="130"/>
      <c r="S9" s="31"/>
      <c r="T9" s="31"/>
      <c r="U9" s="31"/>
    </row>
    <row r="10" spans="8:30">
      <c r="H10" s="127">
        <v>1592</v>
      </c>
      <c r="I10" s="198">
        <v>36</v>
      </c>
      <c r="J10" s="231" t="s">
        <v>5</v>
      </c>
      <c r="K10" s="165">
        <f t="shared" si="0"/>
        <v>36</v>
      </c>
      <c r="L10" s="437">
        <v>1409</v>
      </c>
      <c r="S10" s="31"/>
      <c r="T10" s="31"/>
      <c r="U10" s="31"/>
    </row>
    <row r="11" spans="8:30">
      <c r="H11" s="128">
        <v>1488</v>
      </c>
      <c r="I11" s="119">
        <v>16</v>
      </c>
      <c r="J11" s="228" t="s">
        <v>3</v>
      </c>
      <c r="K11" s="165">
        <f t="shared" si="0"/>
        <v>16</v>
      </c>
      <c r="L11" s="437">
        <v>1499</v>
      </c>
      <c r="M11" s="54"/>
      <c r="N11" s="130"/>
      <c r="O11" s="130"/>
      <c r="S11" s="31"/>
      <c r="T11" s="31"/>
      <c r="U11" s="31"/>
    </row>
    <row r="12" spans="8:30">
      <c r="H12" s="199">
        <v>1403</v>
      </c>
      <c r="I12" s="198">
        <v>25</v>
      </c>
      <c r="J12" s="231" t="s">
        <v>31</v>
      </c>
      <c r="K12" s="165">
        <f t="shared" si="0"/>
        <v>25</v>
      </c>
      <c r="L12" s="437">
        <v>916</v>
      </c>
      <c r="M12" s="54"/>
      <c r="N12" s="130"/>
      <c r="O12" s="130"/>
      <c r="S12" s="31"/>
      <c r="T12" s="31"/>
      <c r="U12" s="31"/>
    </row>
    <row r="13" spans="8:30" ht="14.25" thickBot="1">
      <c r="H13" s="533">
        <v>1240</v>
      </c>
      <c r="I13" s="488">
        <v>17</v>
      </c>
      <c r="J13" s="489" t="s">
        <v>23</v>
      </c>
      <c r="K13" s="165">
        <f t="shared" si="0"/>
        <v>17</v>
      </c>
      <c r="L13" s="437">
        <v>1324</v>
      </c>
      <c r="M13" s="54"/>
      <c r="N13" s="130"/>
      <c r="O13" s="130"/>
      <c r="S13" s="31"/>
      <c r="T13" s="31"/>
      <c r="U13" s="31"/>
    </row>
    <row r="14" spans="8:30" ht="14.25" thickTop="1">
      <c r="H14" s="127">
        <v>1131</v>
      </c>
      <c r="I14" s="170">
        <v>24</v>
      </c>
      <c r="J14" s="251" t="s">
        <v>30</v>
      </c>
      <c r="K14" s="151" t="s">
        <v>9</v>
      </c>
      <c r="L14" s="438">
        <v>64905</v>
      </c>
      <c r="S14" s="31"/>
      <c r="T14" s="31"/>
      <c r="U14" s="31"/>
    </row>
    <row r="15" spans="8:30">
      <c r="H15" s="127">
        <v>882</v>
      </c>
      <c r="I15" s="119">
        <v>37</v>
      </c>
      <c r="J15" s="228" t="s">
        <v>39</v>
      </c>
      <c r="K15" s="61"/>
      <c r="L15" s="1" t="s">
        <v>68</v>
      </c>
      <c r="M15" s="233" t="s">
        <v>113</v>
      </c>
      <c r="N15" s="51" t="s">
        <v>84</v>
      </c>
      <c r="S15" s="31"/>
      <c r="T15" s="31"/>
      <c r="U15" s="31"/>
    </row>
    <row r="16" spans="8:30">
      <c r="H16" s="53">
        <v>493</v>
      </c>
      <c r="I16" s="119">
        <v>27</v>
      </c>
      <c r="J16" s="228" t="s">
        <v>33</v>
      </c>
      <c r="K16" s="165">
        <f>SUM(I4)</f>
        <v>33</v>
      </c>
      <c r="L16" s="228" t="s">
        <v>0</v>
      </c>
      <c r="M16" s="439">
        <v>26421</v>
      </c>
      <c r="N16" s="128">
        <f>SUM(H4)</f>
        <v>27825</v>
      </c>
      <c r="O16" s="54"/>
      <c r="P16" s="21"/>
      <c r="S16" s="31"/>
      <c r="T16" s="31"/>
      <c r="U16" s="31"/>
    </row>
    <row r="17" spans="1:21">
      <c r="H17" s="53">
        <v>443</v>
      </c>
      <c r="I17" s="415">
        <v>40</v>
      </c>
      <c r="J17" s="229" t="s">
        <v>2</v>
      </c>
      <c r="K17" s="165">
        <f t="shared" ref="K17:K25" si="1">SUM(I5)</f>
        <v>26</v>
      </c>
      <c r="L17" s="228" t="s">
        <v>32</v>
      </c>
      <c r="M17" s="440">
        <v>14241</v>
      </c>
      <c r="N17" s="128">
        <f t="shared" ref="N17:N25" si="2">SUM(H5)</f>
        <v>17975</v>
      </c>
      <c r="O17" s="54"/>
      <c r="P17" s="21"/>
      <c r="S17" s="31"/>
      <c r="T17" s="31"/>
      <c r="U17" s="31"/>
    </row>
    <row r="18" spans="1:21">
      <c r="H18" s="171">
        <v>180</v>
      </c>
      <c r="I18" s="119">
        <v>19</v>
      </c>
      <c r="J18" s="228" t="s">
        <v>25</v>
      </c>
      <c r="K18" s="165">
        <f t="shared" si="1"/>
        <v>38</v>
      </c>
      <c r="L18" s="228" t="s">
        <v>40</v>
      </c>
      <c r="M18" s="440">
        <v>4951</v>
      </c>
      <c r="N18" s="128">
        <f t="shared" si="2"/>
        <v>5316</v>
      </c>
      <c r="O18" s="54"/>
      <c r="P18" s="21"/>
      <c r="S18" s="31"/>
      <c r="T18" s="31"/>
      <c r="U18" s="31"/>
    </row>
    <row r="19" spans="1:21">
      <c r="H19" s="52">
        <v>160</v>
      </c>
      <c r="I19" s="119">
        <v>21</v>
      </c>
      <c r="J19" s="228" t="s">
        <v>27</v>
      </c>
      <c r="K19" s="165">
        <f t="shared" si="1"/>
        <v>14</v>
      </c>
      <c r="L19" s="228" t="s">
        <v>21</v>
      </c>
      <c r="M19" s="440">
        <v>4433</v>
      </c>
      <c r="N19" s="128">
        <f t="shared" si="2"/>
        <v>4639</v>
      </c>
      <c r="O19" s="54"/>
      <c r="P19" s="21"/>
      <c r="S19" s="31"/>
      <c r="T19" s="31"/>
      <c r="U19" s="31"/>
    </row>
    <row r="20" spans="1:21" ht="14.25" thickBot="1">
      <c r="H20" s="127">
        <v>150</v>
      </c>
      <c r="I20" s="119">
        <v>23</v>
      </c>
      <c r="J20" s="228" t="s">
        <v>29</v>
      </c>
      <c r="K20" s="165">
        <f t="shared" si="1"/>
        <v>15</v>
      </c>
      <c r="L20" s="228" t="s">
        <v>22</v>
      </c>
      <c r="M20" s="440">
        <v>2021</v>
      </c>
      <c r="N20" s="128">
        <f t="shared" si="2"/>
        <v>2771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221</v>
      </c>
      <c r="D21" s="74" t="s">
        <v>208</v>
      </c>
      <c r="E21" s="74" t="s">
        <v>55</v>
      </c>
      <c r="F21" s="74" t="s">
        <v>54</v>
      </c>
      <c r="G21" s="74" t="s">
        <v>56</v>
      </c>
      <c r="H21" s="127">
        <v>144</v>
      </c>
      <c r="I21" s="119">
        <v>1</v>
      </c>
      <c r="J21" s="228" t="s">
        <v>4</v>
      </c>
      <c r="K21" s="165">
        <f t="shared" si="1"/>
        <v>34</v>
      </c>
      <c r="L21" s="228" t="s">
        <v>1</v>
      </c>
      <c r="M21" s="440">
        <v>1696</v>
      </c>
      <c r="N21" s="128">
        <f t="shared" si="2"/>
        <v>1952</v>
      </c>
      <c r="O21" s="54"/>
      <c r="P21" s="21"/>
      <c r="S21" s="31"/>
      <c r="T21" s="31"/>
      <c r="U21" s="31"/>
    </row>
    <row r="22" spans="1:21">
      <c r="A22" s="76">
        <v>1</v>
      </c>
      <c r="B22" s="228" t="s">
        <v>0</v>
      </c>
      <c r="C22" s="52">
        <f t="shared" ref="C22:C31" si="3">SUM(H4)</f>
        <v>27825</v>
      </c>
      <c r="D22" s="128">
        <f>SUM(L4)</f>
        <v>24477</v>
      </c>
      <c r="E22" s="66">
        <f t="shared" ref="E22:E32" si="4">SUM(N16/M16*100)</f>
        <v>105.31395480867491</v>
      </c>
      <c r="F22" s="70">
        <f>SUM(C22/D22*100)</f>
        <v>113.67814683171957</v>
      </c>
      <c r="G22" s="5"/>
      <c r="H22" s="131">
        <v>84</v>
      </c>
      <c r="I22" s="119">
        <v>22</v>
      </c>
      <c r="J22" s="228" t="s">
        <v>28</v>
      </c>
      <c r="K22" s="165">
        <f t="shared" si="1"/>
        <v>36</v>
      </c>
      <c r="L22" s="231" t="s">
        <v>5</v>
      </c>
      <c r="M22" s="440">
        <v>2146</v>
      </c>
      <c r="N22" s="128">
        <f t="shared" si="2"/>
        <v>1592</v>
      </c>
      <c r="O22" s="54"/>
      <c r="P22" s="21"/>
      <c r="S22" s="31"/>
      <c r="T22" s="31"/>
      <c r="U22" s="31"/>
    </row>
    <row r="23" spans="1:21">
      <c r="A23" s="76">
        <v>2</v>
      </c>
      <c r="B23" s="228" t="s">
        <v>32</v>
      </c>
      <c r="C23" s="52">
        <f t="shared" si="3"/>
        <v>17975</v>
      </c>
      <c r="D23" s="128">
        <f t="shared" ref="D23:D31" si="5">SUM(L5)</f>
        <v>17412</v>
      </c>
      <c r="E23" s="66">
        <f t="shared" si="4"/>
        <v>126.22006881539218</v>
      </c>
      <c r="F23" s="70">
        <f t="shared" ref="F23:F32" si="6">SUM(C23/D23*100)</f>
        <v>103.23340225132094</v>
      </c>
      <c r="G23" s="5"/>
      <c r="H23" s="180">
        <v>61</v>
      </c>
      <c r="I23" s="119">
        <v>32</v>
      </c>
      <c r="J23" s="228" t="s">
        <v>37</v>
      </c>
      <c r="K23" s="165">
        <f t="shared" si="1"/>
        <v>16</v>
      </c>
      <c r="L23" s="228" t="s">
        <v>3</v>
      </c>
      <c r="M23" s="440">
        <v>1488</v>
      </c>
      <c r="N23" s="128">
        <f t="shared" si="2"/>
        <v>1488</v>
      </c>
      <c r="O23" s="54"/>
      <c r="P23" s="21"/>
      <c r="S23" s="31"/>
      <c r="T23" s="31"/>
      <c r="U23" s="31"/>
    </row>
    <row r="24" spans="1:21">
      <c r="A24" s="76">
        <v>3</v>
      </c>
      <c r="B24" s="228" t="s">
        <v>40</v>
      </c>
      <c r="C24" s="52">
        <f t="shared" si="3"/>
        <v>5316</v>
      </c>
      <c r="D24" s="128">
        <f t="shared" si="5"/>
        <v>5205</v>
      </c>
      <c r="E24" s="66">
        <f t="shared" si="4"/>
        <v>107.37224803070087</v>
      </c>
      <c r="F24" s="70">
        <f t="shared" si="6"/>
        <v>102.13256484149855</v>
      </c>
      <c r="G24" s="5"/>
      <c r="H24" s="131">
        <v>40</v>
      </c>
      <c r="I24" s="119">
        <v>39</v>
      </c>
      <c r="J24" s="228" t="s">
        <v>41</v>
      </c>
      <c r="K24" s="165">
        <f t="shared" si="1"/>
        <v>25</v>
      </c>
      <c r="L24" s="231" t="s">
        <v>31</v>
      </c>
      <c r="M24" s="440">
        <v>954</v>
      </c>
      <c r="N24" s="128">
        <f t="shared" si="2"/>
        <v>1403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8" t="s">
        <v>21</v>
      </c>
      <c r="C25" s="52">
        <f t="shared" si="3"/>
        <v>4639</v>
      </c>
      <c r="D25" s="128">
        <f t="shared" si="5"/>
        <v>4648</v>
      </c>
      <c r="E25" s="66">
        <f t="shared" si="4"/>
        <v>104.64696593728853</v>
      </c>
      <c r="F25" s="70">
        <f t="shared" si="6"/>
        <v>99.806368330464707</v>
      </c>
      <c r="G25" s="5"/>
      <c r="H25" s="504">
        <v>22</v>
      </c>
      <c r="I25" s="119">
        <v>12</v>
      </c>
      <c r="J25" s="228" t="s">
        <v>20</v>
      </c>
      <c r="K25" s="258">
        <f t="shared" si="1"/>
        <v>17</v>
      </c>
      <c r="L25" s="489" t="s">
        <v>23</v>
      </c>
      <c r="M25" s="441">
        <v>1101</v>
      </c>
      <c r="N25" s="238">
        <f t="shared" si="2"/>
        <v>1240</v>
      </c>
      <c r="O25" s="54"/>
      <c r="P25" s="21"/>
      <c r="S25" s="31"/>
      <c r="T25" s="31"/>
      <c r="U25" s="31"/>
    </row>
    <row r="26" spans="1:21" ht="14.25" thickBot="1">
      <c r="A26" s="76">
        <v>5</v>
      </c>
      <c r="B26" s="228" t="s">
        <v>22</v>
      </c>
      <c r="C26" s="52">
        <f t="shared" si="3"/>
        <v>2771</v>
      </c>
      <c r="D26" s="128">
        <f t="shared" si="5"/>
        <v>396</v>
      </c>
      <c r="E26" s="66">
        <f t="shared" si="4"/>
        <v>137.11034141514102</v>
      </c>
      <c r="F26" s="70">
        <f t="shared" si="6"/>
        <v>699.74747474747471</v>
      </c>
      <c r="G26" s="16"/>
      <c r="H26" s="131">
        <v>15</v>
      </c>
      <c r="I26" s="119">
        <v>2</v>
      </c>
      <c r="J26" s="228" t="s">
        <v>6</v>
      </c>
      <c r="K26" s="5"/>
      <c r="L26" s="474" t="s">
        <v>202</v>
      </c>
      <c r="M26" s="442">
        <v>63207</v>
      </c>
      <c r="N26" s="271">
        <f>SUM(H44)</f>
        <v>70032</v>
      </c>
      <c r="S26" s="31"/>
      <c r="T26" s="31"/>
      <c r="U26" s="31"/>
    </row>
    <row r="27" spans="1:21">
      <c r="A27" s="76">
        <v>6</v>
      </c>
      <c r="B27" s="228" t="s">
        <v>1</v>
      </c>
      <c r="C27" s="52">
        <f t="shared" si="3"/>
        <v>1952</v>
      </c>
      <c r="D27" s="128">
        <f t="shared" si="5"/>
        <v>944</v>
      </c>
      <c r="E27" s="66">
        <f t="shared" si="4"/>
        <v>115.09433962264151</v>
      </c>
      <c r="F27" s="70">
        <f t="shared" si="6"/>
        <v>206.77966101694915</v>
      </c>
      <c r="G27" s="5"/>
      <c r="H27" s="131">
        <v>14</v>
      </c>
      <c r="I27" s="119">
        <v>31</v>
      </c>
      <c r="J27" s="228" t="s">
        <v>129</v>
      </c>
      <c r="L27" s="36"/>
      <c r="M27" s="31"/>
      <c r="S27" s="31"/>
      <c r="T27" s="31"/>
      <c r="U27" s="31"/>
    </row>
    <row r="28" spans="1:21">
      <c r="A28" s="76">
        <v>7</v>
      </c>
      <c r="B28" s="231" t="s">
        <v>5</v>
      </c>
      <c r="C28" s="52">
        <f t="shared" si="3"/>
        <v>1592</v>
      </c>
      <c r="D28" s="128">
        <f t="shared" si="5"/>
        <v>1409</v>
      </c>
      <c r="E28" s="66">
        <f t="shared" si="4"/>
        <v>74.184529356943159</v>
      </c>
      <c r="F28" s="70">
        <f t="shared" si="6"/>
        <v>112.98793470546487</v>
      </c>
      <c r="G28" s="5"/>
      <c r="H28" s="131">
        <v>7</v>
      </c>
      <c r="I28" s="119">
        <v>4</v>
      </c>
      <c r="J28" s="228" t="s">
        <v>13</v>
      </c>
      <c r="L28" s="36"/>
      <c r="S28" s="31"/>
      <c r="T28" s="31"/>
      <c r="U28" s="31"/>
    </row>
    <row r="29" spans="1:21">
      <c r="A29" s="76">
        <v>8</v>
      </c>
      <c r="B29" s="228" t="s">
        <v>3</v>
      </c>
      <c r="C29" s="52">
        <f t="shared" si="3"/>
        <v>1488</v>
      </c>
      <c r="D29" s="128">
        <f t="shared" si="5"/>
        <v>1499</v>
      </c>
      <c r="E29" s="66">
        <f t="shared" si="4"/>
        <v>100</v>
      </c>
      <c r="F29" s="70">
        <f t="shared" si="6"/>
        <v>99.26617745163442</v>
      </c>
      <c r="G29" s="15"/>
      <c r="H29" s="131">
        <v>5</v>
      </c>
      <c r="I29" s="119">
        <v>6</v>
      </c>
      <c r="J29" s="228" t="s">
        <v>15</v>
      </c>
      <c r="L29" s="36"/>
      <c r="M29" s="31"/>
      <c r="S29" s="31"/>
      <c r="T29" s="31"/>
      <c r="U29" s="31"/>
    </row>
    <row r="30" spans="1:21">
      <c r="A30" s="76">
        <v>9</v>
      </c>
      <c r="B30" s="231" t="s">
        <v>31</v>
      </c>
      <c r="C30" s="52">
        <f t="shared" si="3"/>
        <v>1403</v>
      </c>
      <c r="D30" s="128">
        <f t="shared" si="5"/>
        <v>916</v>
      </c>
      <c r="E30" s="66">
        <f t="shared" si="4"/>
        <v>147.0649895178197</v>
      </c>
      <c r="F30" s="70">
        <f t="shared" si="6"/>
        <v>153.16593886462883</v>
      </c>
      <c r="G30" s="16"/>
      <c r="H30" s="504">
        <v>0</v>
      </c>
      <c r="I30" s="119">
        <v>3</v>
      </c>
      <c r="J30" s="228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89" t="s">
        <v>23</v>
      </c>
      <c r="C31" s="52">
        <f t="shared" si="3"/>
        <v>1240</v>
      </c>
      <c r="D31" s="128">
        <f t="shared" si="5"/>
        <v>1324</v>
      </c>
      <c r="E31" s="66">
        <f t="shared" si="4"/>
        <v>112.62488646684832</v>
      </c>
      <c r="F31" s="70">
        <f t="shared" si="6"/>
        <v>93.65558912386706</v>
      </c>
      <c r="G31" s="132"/>
      <c r="H31" s="180">
        <v>0</v>
      </c>
      <c r="I31" s="119">
        <v>5</v>
      </c>
      <c r="J31" s="228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70032</v>
      </c>
      <c r="D32" s="82">
        <f>SUM(L14)</f>
        <v>64905</v>
      </c>
      <c r="E32" s="85">
        <f t="shared" si="4"/>
        <v>110.79785466799564</v>
      </c>
      <c r="F32" s="83">
        <f t="shared" si="6"/>
        <v>107.89923734689162</v>
      </c>
      <c r="G32" s="84"/>
      <c r="H32" s="531">
        <v>0</v>
      </c>
      <c r="I32" s="119">
        <v>7</v>
      </c>
      <c r="J32" s="228" t="s">
        <v>16</v>
      </c>
      <c r="L32" s="36"/>
      <c r="M32" s="31"/>
      <c r="S32" s="31"/>
      <c r="T32" s="31"/>
      <c r="U32" s="31"/>
    </row>
    <row r="33" spans="1:30">
      <c r="H33" s="139">
        <v>0</v>
      </c>
      <c r="I33" s="119">
        <v>8</v>
      </c>
      <c r="J33" s="228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9</v>
      </c>
      <c r="J34" s="475" t="s">
        <v>218</v>
      </c>
      <c r="L34" s="302"/>
      <c r="M34" s="31"/>
      <c r="S34" s="31"/>
      <c r="T34" s="31"/>
      <c r="U34" s="31"/>
    </row>
    <row r="35" spans="1:30">
      <c r="H35" s="530">
        <v>0</v>
      </c>
      <c r="I35" s="119">
        <v>10</v>
      </c>
      <c r="J35" s="228" t="s">
        <v>18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39">
        <v>0</v>
      </c>
      <c r="I36" s="119">
        <v>11</v>
      </c>
      <c r="J36" s="228" t="s">
        <v>19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74">
        <v>0</v>
      </c>
      <c r="I37" s="119">
        <v>13</v>
      </c>
      <c r="J37" s="228" t="s">
        <v>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74">
        <v>0</v>
      </c>
      <c r="I38" s="119">
        <v>18</v>
      </c>
      <c r="J38" s="228" t="s">
        <v>24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20</v>
      </c>
      <c r="J39" s="228" t="s">
        <v>26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28</v>
      </c>
      <c r="J40" s="228" t="s">
        <v>34</v>
      </c>
      <c r="L40" s="57"/>
      <c r="M40" s="31"/>
      <c r="S40" s="31"/>
      <c r="T40" s="31"/>
      <c r="U40" s="31"/>
    </row>
    <row r="41" spans="1:30">
      <c r="H41" s="127">
        <v>0</v>
      </c>
      <c r="I41" s="119">
        <v>29</v>
      </c>
      <c r="J41" s="228" t="s">
        <v>118</v>
      </c>
      <c r="L41" s="57"/>
      <c r="M41" s="31"/>
      <c r="S41" s="31"/>
      <c r="T41" s="31"/>
      <c r="U41" s="31"/>
    </row>
    <row r="42" spans="1:30">
      <c r="H42" s="53">
        <v>0</v>
      </c>
      <c r="I42" s="119">
        <v>30</v>
      </c>
      <c r="J42" s="228" t="s">
        <v>35</v>
      </c>
      <c r="L42" s="57"/>
      <c r="M42" s="31"/>
      <c r="S42" s="31"/>
      <c r="T42" s="31"/>
      <c r="U42" s="31"/>
    </row>
    <row r="43" spans="1:30">
      <c r="H43" s="53">
        <v>0</v>
      </c>
      <c r="I43" s="119">
        <v>35</v>
      </c>
      <c r="J43" s="228" t="s">
        <v>38</v>
      </c>
      <c r="L43" s="57"/>
      <c r="M43" s="31"/>
      <c r="S43" s="37"/>
      <c r="T43" s="37"/>
      <c r="U43" s="37"/>
    </row>
    <row r="44" spans="1:30">
      <c r="H44" s="166">
        <f>SUM(H4:H43)</f>
        <v>70032</v>
      </c>
      <c r="I44" s="119"/>
      <c r="J44" s="237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7" t="s">
        <v>221</v>
      </c>
      <c r="I47" s="119"/>
      <c r="J47" s="256" t="s">
        <v>80</v>
      </c>
      <c r="K47" s="5"/>
      <c r="L47" s="424" t="s">
        <v>208</v>
      </c>
      <c r="S47" s="31"/>
      <c r="T47" s="31"/>
      <c r="U47" s="31"/>
      <c r="V47" s="31"/>
    </row>
    <row r="48" spans="1:30">
      <c r="H48" s="264" t="s">
        <v>123</v>
      </c>
      <c r="I48" s="170"/>
      <c r="J48" s="255" t="s">
        <v>57</v>
      </c>
      <c r="K48" s="249"/>
      <c r="L48" s="429" t="s">
        <v>123</v>
      </c>
      <c r="S48" s="31"/>
      <c r="T48" s="31"/>
      <c r="U48" s="31"/>
      <c r="V48" s="31"/>
    </row>
    <row r="49" spans="1:22">
      <c r="H49" s="52">
        <v>61658</v>
      </c>
      <c r="I49" s="119">
        <v>26</v>
      </c>
      <c r="J49" s="228" t="s">
        <v>32</v>
      </c>
      <c r="K49" s="5">
        <f>SUM(I49)</f>
        <v>26</v>
      </c>
      <c r="L49" s="430">
        <v>59839</v>
      </c>
      <c r="M49" s="1"/>
      <c r="N49" s="129"/>
      <c r="O49" s="129"/>
      <c r="S49" s="31"/>
      <c r="T49" s="31"/>
      <c r="U49" s="31"/>
      <c r="V49" s="31"/>
    </row>
    <row r="50" spans="1:22">
      <c r="H50" s="128">
        <v>13968</v>
      </c>
      <c r="I50" s="119">
        <v>33</v>
      </c>
      <c r="J50" s="228" t="s">
        <v>0</v>
      </c>
      <c r="K50" s="5">
        <f t="shared" ref="K50:K58" si="7">SUM(I50)</f>
        <v>33</v>
      </c>
      <c r="L50" s="430">
        <v>12622</v>
      </c>
      <c r="M50" s="31"/>
      <c r="N50" s="130"/>
      <c r="O50" s="130"/>
      <c r="S50" s="31"/>
      <c r="T50" s="31"/>
      <c r="U50" s="31"/>
      <c r="V50" s="31"/>
    </row>
    <row r="51" spans="1:22">
      <c r="H51" s="53">
        <v>12071</v>
      </c>
      <c r="I51" s="119">
        <v>13</v>
      </c>
      <c r="J51" s="228" t="s">
        <v>7</v>
      </c>
      <c r="K51" s="5">
        <f t="shared" si="7"/>
        <v>13</v>
      </c>
      <c r="L51" s="430">
        <v>22863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11254</v>
      </c>
      <c r="I52" s="119">
        <v>25</v>
      </c>
      <c r="J52" s="228" t="s">
        <v>31</v>
      </c>
      <c r="K52" s="5">
        <f t="shared" si="7"/>
        <v>25</v>
      </c>
      <c r="L52" s="430">
        <v>12357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221</v>
      </c>
      <c r="D53" s="74" t="s">
        <v>208</v>
      </c>
      <c r="E53" s="74" t="s">
        <v>55</v>
      </c>
      <c r="F53" s="74" t="s">
        <v>54</v>
      </c>
      <c r="G53" s="74" t="s">
        <v>56</v>
      </c>
      <c r="H53" s="127">
        <v>10578</v>
      </c>
      <c r="I53" s="119">
        <v>40</v>
      </c>
      <c r="J53" s="228" t="s">
        <v>2</v>
      </c>
      <c r="K53" s="5">
        <f t="shared" si="7"/>
        <v>40</v>
      </c>
      <c r="L53" s="430">
        <v>467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8" t="s">
        <v>32</v>
      </c>
      <c r="C54" s="52">
        <f t="shared" ref="C54:C63" si="8">SUM(H49)</f>
        <v>61658</v>
      </c>
      <c r="D54" s="139">
        <f>SUM(L49)</f>
        <v>59839</v>
      </c>
      <c r="E54" s="66">
        <f t="shared" ref="E54:E64" si="9">SUM(N63/M63*100)</f>
        <v>108.18901230018776</v>
      </c>
      <c r="F54" s="66">
        <f>SUM(C54/D54*100)</f>
        <v>103.03982352646268</v>
      </c>
      <c r="G54" s="5"/>
      <c r="H54" s="127">
        <v>9118</v>
      </c>
      <c r="I54" s="119">
        <v>34</v>
      </c>
      <c r="J54" s="228" t="s">
        <v>1</v>
      </c>
      <c r="K54" s="5">
        <f t="shared" si="7"/>
        <v>34</v>
      </c>
      <c r="L54" s="430">
        <v>8647</v>
      </c>
      <c r="M54" s="31"/>
      <c r="N54" s="130"/>
      <c r="O54" s="130"/>
      <c r="S54" s="31"/>
      <c r="T54" s="31"/>
      <c r="U54" s="31"/>
      <c r="V54" s="31"/>
    </row>
    <row r="55" spans="1:22">
      <c r="A55" s="76">
        <v>2</v>
      </c>
      <c r="B55" s="228" t="s">
        <v>0</v>
      </c>
      <c r="C55" s="52">
        <f t="shared" si="8"/>
        <v>13968</v>
      </c>
      <c r="D55" s="139">
        <f t="shared" ref="D55:D64" si="10">SUM(L50)</f>
        <v>12622</v>
      </c>
      <c r="E55" s="66">
        <f t="shared" si="9"/>
        <v>126.84344351616419</v>
      </c>
      <c r="F55" s="66">
        <f t="shared" ref="F55:F64" si="11">SUM(C55/D55*100)</f>
        <v>110.66392013943907</v>
      </c>
      <c r="G55" s="5"/>
      <c r="H55" s="53">
        <v>7122</v>
      </c>
      <c r="I55" s="119">
        <v>16</v>
      </c>
      <c r="J55" s="228" t="s">
        <v>3</v>
      </c>
      <c r="K55" s="5">
        <f t="shared" si="7"/>
        <v>16</v>
      </c>
      <c r="L55" s="430">
        <v>8071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8" t="s">
        <v>7</v>
      </c>
      <c r="C56" s="52">
        <f t="shared" si="8"/>
        <v>12071</v>
      </c>
      <c r="D56" s="139">
        <f t="shared" si="10"/>
        <v>22863</v>
      </c>
      <c r="E56" s="66">
        <f t="shared" si="9"/>
        <v>97.307537283353483</v>
      </c>
      <c r="F56" s="66">
        <f t="shared" si="11"/>
        <v>52.797095744215547</v>
      </c>
      <c r="G56" s="5"/>
      <c r="H56" s="53">
        <v>4272</v>
      </c>
      <c r="I56" s="119">
        <v>24</v>
      </c>
      <c r="J56" s="228" t="s">
        <v>30</v>
      </c>
      <c r="K56" s="5">
        <f t="shared" si="7"/>
        <v>24</v>
      </c>
      <c r="L56" s="430">
        <v>4705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8" t="s">
        <v>31</v>
      </c>
      <c r="C57" s="52">
        <f t="shared" si="8"/>
        <v>11254</v>
      </c>
      <c r="D57" s="139">
        <f t="shared" si="10"/>
        <v>12357</v>
      </c>
      <c r="E57" s="66">
        <f t="shared" si="9"/>
        <v>95.95020888396283</v>
      </c>
      <c r="F57" s="66">
        <f t="shared" si="11"/>
        <v>91.07388524722829</v>
      </c>
      <c r="G57" s="5"/>
      <c r="H57" s="131">
        <v>3306</v>
      </c>
      <c r="I57" s="119">
        <v>15</v>
      </c>
      <c r="J57" s="228" t="s">
        <v>22</v>
      </c>
      <c r="K57" s="5">
        <f t="shared" si="7"/>
        <v>15</v>
      </c>
      <c r="L57" s="430">
        <v>2669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8" t="s">
        <v>2</v>
      </c>
      <c r="C58" s="52">
        <f t="shared" si="8"/>
        <v>10578</v>
      </c>
      <c r="D58" s="139">
        <f t="shared" si="10"/>
        <v>467</v>
      </c>
      <c r="E58" s="66">
        <f t="shared" si="9"/>
        <v>184.189448023681</v>
      </c>
      <c r="F58" s="66">
        <f t="shared" si="11"/>
        <v>2265.0963597430409</v>
      </c>
      <c r="G58" s="16"/>
      <c r="H58" s="464">
        <v>2115</v>
      </c>
      <c r="I58" s="198">
        <v>36</v>
      </c>
      <c r="J58" s="231" t="s">
        <v>5</v>
      </c>
      <c r="K58" s="18">
        <f t="shared" si="7"/>
        <v>36</v>
      </c>
      <c r="L58" s="431">
        <v>3314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8" t="s">
        <v>1</v>
      </c>
      <c r="C59" s="52">
        <f t="shared" si="8"/>
        <v>9118</v>
      </c>
      <c r="D59" s="139">
        <f t="shared" si="10"/>
        <v>8647</v>
      </c>
      <c r="E59" s="66">
        <f t="shared" si="9"/>
        <v>104.80459770114943</v>
      </c>
      <c r="F59" s="66">
        <f t="shared" si="11"/>
        <v>105.44697582976754</v>
      </c>
      <c r="G59" s="5"/>
      <c r="H59" s="535">
        <v>1231</v>
      </c>
      <c r="I59" s="483">
        <v>22</v>
      </c>
      <c r="J59" s="314" t="s">
        <v>28</v>
      </c>
      <c r="K59" s="12" t="s">
        <v>76</v>
      </c>
      <c r="L59" s="432">
        <v>139533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8" t="s">
        <v>3</v>
      </c>
      <c r="C60" s="52">
        <f t="shared" si="8"/>
        <v>7122</v>
      </c>
      <c r="D60" s="139">
        <f t="shared" si="10"/>
        <v>8071</v>
      </c>
      <c r="E60" s="66">
        <f t="shared" si="9"/>
        <v>98.547114985471154</v>
      </c>
      <c r="F60" s="66">
        <f t="shared" si="11"/>
        <v>88.241853549746011</v>
      </c>
      <c r="G60" s="5"/>
      <c r="H60" s="180">
        <v>1204</v>
      </c>
      <c r="I60" s="201">
        <v>38</v>
      </c>
      <c r="J60" s="228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8" t="s">
        <v>30</v>
      </c>
      <c r="C61" s="52">
        <f t="shared" si="8"/>
        <v>4272</v>
      </c>
      <c r="D61" s="139">
        <f t="shared" si="10"/>
        <v>4705</v>
      </c>
      <c r="E61" s="66">
        <f t="shared" si="9"/>
        <v>92.788879235447439</v>
      </c>
      <c r="F61" s="66">
        <f t="shared" si="11"/>
        <v>90.797024442082886</v>
      </c>
      <c r="G61" s="15"/>
      <c r="H61" s="180">
        <v>306</v>
      </c>
      <c r="I61" s="201">
        <v>21</v>
      </c>
      <c r="J61" s="5" t="s">
        <v>198</v>
      </c>
      <c r="K61" s="61"/>
      <c r="S61" s="31"/>
      <c r="T61" s="31"/>
      <c r="U61" s="31"/>
      <c r="V61" s="31"/>
    </row>
    <row r="62" spans="1:22">
      <c r="A62" s="76">
        <v>9</v>
      </c>
      <c r="B62" s="228" t="s">
        <v>22</v>
      </c>
      <c r="C62" s="52">
        <f t="shared" si="8"/>
        <v>3306</v>
      </c>
      <c r="D62" s="139">
        <f t="shared" si="10"/>
        <v>2669</v>
      </c>
      <c r="E62" s="66">
        <f t="shared" si="9"/>
        <v>84.143547976584372</v>
      </c>
      <c r="F62" s="66">
        <f t="shared" si="11"/>
        <v>123.86661671037842</v>
      </c>
      <c r="G62" s="16"/>
      <c r="H62" s="534">
        <v>199</v>
      </c>
      <c r="I62" s="250">
        <v>17</v>
      </c>
      <c r="J62" s="228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31" t="s">
        <v>5</v>
      </c>
      <c r="C63" s="464">
        <f t="shared" si="8"/>
        <v>2115</v>
      </c>
      <c r="D63" s="199">
        <f t="shared" si="10"/>
        <v>3314</v>
      </c>
      <c r="E63" s="72">
        <f t="shared" si="9"/>
        <v>94.885598923283993</v>
      </c>
      <c r="F63" s="72">
        <f t="shared" si="11"/>
        <v>63.820156910078452</v>
      </c>
      <c r="G63" s="132"/>
      <c r="H63" s="180">
        <v>193</v>
      </c>
      <c r="I63" s="119">
        <v>9</v>
      </c>
      <c r="J63" s="475" t="s">
        <v>215</v>
      </c>
      <c r="K63" s="5">
        <f>SUM(K49)</f>
        <v>26</v>
      </c>
      <c r="L63" s="228" t="s">
        <v>32</v>
      </c>
      <c r="M63" s="241">
        <v>56991</v>
      </c>
      <c r="N63" s="128">
        <f>SUM(H49)</f>
        <v>61658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138806</v>
      </c>
      <c r="D64" s="200">
        <f t="shared" si="10"/>
        <v>139533</v>
      </c>
      <c r="E64" s="85">
        <f t="shared" si="9"/>
        <v>108.59235035948147</v>
      </c>
      <c r="F64" s="85">
        <f t="shared" si="11"/>
        <v>99.478976299513377</v>
      </c>
      <c r="G64" s="84"/>
      <c r="H64" s="180">
        <v>73</v>
      </c>
      <c r="I64" s="119">
        <v>29</v>
      </c>
      <c r="J64" s="228" t="s">
        <v>118</v>
      </c>
      <c r="K64" s="5">
        <f t="shared" ref="K64:K72" si="12">SUM(K50)</f>
        <v>33</v>
      </c>
      <c r="L64" s="228" t="s">
        <v>0</v>
      </c>
      <c r="M64" s="241">
        <v>11012</v>
      </c>
      <c r="N64" s="128">
        <f t="shared" ref="N64:N72" si="13">SUM(H50)</f>
        <v>13968</v>
      </c>
      <c r="O64" s="54"/>
      <c r="S64" s="31"/>
      <c r="T64" s="31"/>
      <c r="U64" s="31"/>
      <c r="V64" s="31"/>
    </row>
    <row r="65" spans="2:22">
      <c r="H65" s="128">
        <v>68</v>
      </c>
      <c r="I65" s="119">
        <v>23</v>
      </c>
      <c r="J65" s="228" t="s">
        <v>29</v>
      </c>
      <c r="K65" s="5">
        <f t="shared" si="12"/>
        <v>13</v>
      </c>
      <c r="L65" s="228" t="s">
        <v>7</v>
      </c>
      <c r="M65" s="241">
        <v>12405</v>
      </c>
      <c r="N65" s="128">
        <f t="shared" si="13"/>
        <v>12071</v>
      </c>
      <c r="O65" s="54"/>
      <c r="S65" s="31"/>
      <c r="T65" s="31"/>
      <c r="U65" s="31"/>
      <c r="V65" s="31"/>
    </row>
    <row r="66" spans="2:22">
      <c r="H66" s="52">
        <v>51</v>
      </c>
      <c r="I66" s="119">
        <v>30</v>
      </c>
      <c r="J66" s="228" t="s">
        <v>35</v>
      </c>
      <c r="K66" s="5">
        <f t="shared" si="12"/>
        <v>25</v>
      </c>
      <c r="L66" s="228" t="s">
        <v>31</v>
      </c>
      <c r="M66" s="241">
        <v>11729</v>
      </c>
      <c r="N66" s="128">
        <f t="shared" si="13"/>
        <v>11254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10</v>
      </c>
      <c r="I67" s="119">
        <v>27</v>
      </c>
      <c r="J67" s="228" t="s">
        <v>33</v>
      </c>
      <c r="K67" s="5">
        <f t="shared" si="12"/>
        <v>40</v>
      </c>
      <c r="L67" s="228" t="s">
        <v>2</v>
      </c>
      <c r="M67" s="241">
        <v>5743</v>
      </c>
      <c r="N67" s="128">
        <f t="shared" si="13"/>
        <v>10578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9</v>
      </c>
      <c r="I68" s="119">
        <v>14</v>
      </c>
      <c r="J68" s="228" t="s">
        <v>21</v>
      </c>
      <c r="K68" s="5">
        <f t="shared" si="12"/>
        <v>34</v>
      </c>
      <c r="L68" s="228" t="s">
        <v>1</v>
      </c>
      <c r="M68" s="241">
        <v>8700</v>
      </c>
      <c r="N68" s="128">
        <f t="shared" si="13"/>
        <v>9118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0</v>
      </c>
      <c r="I69" s="119">
        <v>1</v>
      </c>
      <c r="J69" s="228" t="s">
        <v>4</v>
      </c>
      <c r="K69" s="5">
        <f t="shared" si="12"/>
        <v>16</v>
      </c>
      <c r="L69" s="228" t="s">
        <v>3</v>
      </c>
      <c r="M69" s="241">
        <v>7227</v>
      </c>
      <c r="N69" s="128">
        <f t="shared" si="13"/>
        <v>7122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0</v>
      </c>
      <c r="I70" s="119">
        <v>2</v>
      </c>
      <c r="J70" s="228" t="s">
        <v>6</v>
      </c>
      <c r="K70" s="5">
        <f t="shared" si="12"/>
        <v>24</v>
      </c>
      <c r="L70" s="228" t="s">
        <v>30</v>
      </c>
      <c r="M70" s="241">
        <v>4604</v>
      </c>
      <c r="N70" s="128">
        <f t="shared" si="13"/>
        <v>4272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3</v>
      </c>
      <c r="J71" s="228" t="s">
        <v>12</v>
      </c>
      <c r="K71" s="5">
        <f t="shared" si="12"/>
        <v>15</v>
      </c>
      <c r="L71" s="228" t="s">
        <v>22</v>
      </c>
      <c r="M71" s="241">
        <v>3929</v>
      </c>
      <c r="N71" s="128">
        <f t="shared" si="13"/>
        <v>3306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4</v>
      </c>
      <c r="J72" s="228" t="s">
        <v>13</v>
      </c>
      <c r="K72" s="5">
        <f t="shared" si="12"/>
        <v>36</v>
      </c>
      <c r="L72" s="231" t="s">
        <v>5</v>
      </c>
      <c r="M72" s="242">
        <v>2229</v>
      </c>
      <c r="N72" s="128">
        <f t="shared" si="13"/>
        <v>2115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5</v>
      </c>
      <c r="J73" s="228" t="s">
        <v>14</v>
      </c>
      <c r="K73" s="52"/>
      <c r="L73" s="393" t="s">
        <v>107</v>
      </c>
      <c r="M73" s="240">
        <v>127823</v>
      </c>
      <c r="N73" s="239">
        <f>SUM(H89)</f>
        <v>138806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6</v>
      </c>
      <c r="J74" s="228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7</v>
      </c>
      <c r="J75" s="228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8</v>
      </c>
      <c r="J76" s="228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10</v>
      </c>
      <c r="J77" s="228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11</v>
      </c>
      <c r="J78" s="228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12</v>
      </c>
      <c r="J79" s="228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471">
        <v>0</v>
      </c>
      <c r="I80" s="119">
        <v>18</v>
      </c>
      <c r="J80" s="228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530">
        <v>0</v>
      </c>
      <c r="I81" s="119">
        <v>19</v>
      </c>
      <c r="J81" s="228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6">
        <v>0</v>
      </c>
      <c r="I82" s="119">
        <v>20</v>
      </c>
      <c r="J82" s="228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28</v>
      </c>
      <c r="J83" s="228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31</v>
      </c>
      <c r="J84" s="228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408">
        <v>0</v>
      </c>
      <c r="I85" s="119">
        <v>32</v>
      </c>
      <c r="J85" s="228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35</v>
      </c>
      <c r="J86" s="228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8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8" t="s">
        <v>41</v>
      </c>
      <c r="L88" s="57"/>
      <c r="M88" s="31"/>
      <c r="N88" s="31"/>
      <c r="O88" s="31"/>
      <c r="Q88" s="31"/>
    </row>
    <row r="89" spans="8:22">
      <c r="H89" s="167">
        <f>SUM(H49:H88)</f>
        <v>138806</v>
      </c>
      <c r="I89" s="119"/>
      <c r="J89" s="5" t="s">
        <v>112</v>
      </c>
      <c r="L89" s="57"/>
      <c r="M89" s="31"/>
      <c r="N89" s="31"/>
      <c r="O89" s="31"/>
    </row>
    <row r="90" spans="8:22">
      <c r="I90" s="236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4" t="s">
        <v>221</v>
      </c>
      <c r="I2" s="119"/>
      <c r="J2" s="265" t="s">
        <v>127</v>
      </c>
      <c r="K2" s="5"/>
      <c r="L2" s="257" t="s">
        <v>208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4" t="s">
        <v>123</v>
      </c>
      <c r="I3" s="119"/>
      <c r="J3" s="206" t="s">
        <v>124</v>
      </c>
      <c r="K3" s="5"/>
      <c r="L3" s="51" t="s">
        <v>123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16599</v>
      </c>
      <c r="I4" s="119">
        <v>33</v>
      </c>
      <c r="J4" s="40" t="s">
        <v>0</v>
      </c>
      <c r="K4" s="284">
        <f>SUM(I4)</f>
        <v>33</v>
      </c>
      <c r="L4" s="384">
        <v>12048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13760</v>
      </c>
      <c r="I5" s="119">
        <v>17</v>
      </c>
      <c r="J5" s="40" t="s">
        <v>23</v>
      </c>
      <c r="K5" s="284">
        <f t="shared" ref="K5:K13" si="0">SUM(I5)</f>
        <v>17</v>
      </c>
      <c r="L5" s="384">
        <v>7821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12168</v>
      </c>
      <c r="I6" s="119">
        <v>34</v>
      </c>
      <c r="J6" s="40" t="s">
        <v>1</v>
      </c>
      <c r="K6" s="284">
        <f t="shared" si="0"/>
        <v>34</v>
      </c>
      <c r="L6" s="384">
        <v>11287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12106</v>
      </c>
      <c r="I7" s="119">
        <v>31</v>
      </c>
      <c r="J7" s="40" t="s">
        <v>72</v>
      </c>
      <c r="K7" s="284">
        <f t="shared" si="0"/>
        <v>31</v>
      </c>
      <c r="L7" s="384">
        <v>12522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12076</v>
      </c>
      <c r="I8" s="119">
        <v>40</v>
      </c>
      <c r="J8" s="40" t="s">
        <v>2</v>
      </c>
      <c r="K8" s="284">
        <f t="shared" si="0"/>
        <v>40</v>
      </c>
      <c r="L8" s="384">
        <v>10319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11169</v>
      </c>
      <c r="I9" s="119">
        <v>13</v>
      </c>
      <c r="J9" s="40" t="s">
        <v>7</v>
      </c>
      <c r="K9" s="284">
        <f t="shared" si="0"/>
        <v>13</v>
      </c>
      <c r="L9" s="384">
        <v>19157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10359</v>
      </c>
      <c r="I10" s="119">
        <v>16</v>
      </c>
      <c r="J10" s="40" t="s">
        <v>3</v>
      </c>
      <c r="K10" s="284">
        <f t="shared" si="0"/>
        <v>16</v>
      </c>
      <c r="L10" s="384">
        <v>8916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8601</v>
      </c>
      <c r="I11" s="119">
        <v>38</v>
      </c>
      <c r="J11" s="40" t="s">
        <v>40</v>
      </c>
      <c r="K11" s="284">
        <f t="shared" si="0"/>
        <v>38</v>
      </c>
      <c r="L11" s="384">
        <v>7918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03">
        <v>7946</v>
      </c>
      <c r="I12" s="119">
        <v>21</v>
      </c>
      <c r="J12" s="475" t="s">
        <v>203</v>
      </c>
      <c r="K12" s="284">
        <f t="shared" si="0"/>
        <v>21</v>
      </c>
      <c r="L12" s="385">
        <v>8959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02">
        <v>7487</v>
      </c>
      <c r="I13" s="198">
        <v>26</v>
      </c>
      <c r="J13" s="103" t="s">
        <v>32</v>
      </c>
      <c r="K13" s="284">
        <f t="shared" si="0"/>
        <v>26</v>
      </c>
      <c r="L13" s="385">
        <v>7143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70">
        <v>6086</v>
      </c>
      <c r="I14" s="312">
        <v>2</v>
      </c>
      <c r="J14" s="395" t="s">
        <v>6</v>
      </c>
      <c r="K14" s="151" t="s">
        <v>9</v>
      </c>
      <c r="L14" s="386">
        <v>178053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5154</v>
      </c>
      <c r="I15" s="119">
        <v>1</v>
      </c>
      <c r="J15" s="40" t="s">
        <v>4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5145</v>
      </c>
      <c r="I16" s="119">
        <v>3</v>
      </c>
      <c r="J16" s="40" t="s">
        <v>12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4728</v>
      </c>
      <c r="I17" s="119">
        <v>11</v>
      </c>
      <c r="J17" s="40" t="s">
        <v>19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4311</v>
      </c>
      <c r="I18" s="119">
        <v>36</v>
      </c>
      <c r="J18" s="40" t="s">
        <v>5</v>
      </c>
      <c r="K18" s="1"/>
      <c r="L18" s="266" t="s">
        <v>127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2044</v>
      </c>
      <c r="I19" s="119">
        <v>25</v>
      </c>
      <c r="J19" s="40" t="s">
        <v>31</v>
      </c>
      <c r="K19" s="165">
        <f>SUM(I4)</f>
        <v>33</v>
      </c>
      <c r="L19" s="40" t="s">
        <v>0</v>
      </c>
      <c r="M19" s="454">
        <v>12031</v>
      </c>
      <c r="N19" s="128">
        <f>SUM(H4)</f>
        <v>16599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221</v>
      </c>
      <c r="D20" s="74" t="s">
        <v>208</v>
      </c>
      <c r="E20" s="74" t="s">
        <v>55</v>
      </c>
      <c r="F20" s="74" t="s">
        <v>54</v>
      </c>
      <c r="G20" s="75" t="s">
        <v>56</v>
      </c>
      <c r="H20" s="127">
        <v>1904</v>
      </c>
      <c r="I20" s="119">
        <v>24</v>
      </c>
      <c r="J20" s="40" t="s">
        <v>30</v>
      </c>
      <c r="K20" s="165">
        <f t="shared" ref="K20:K28" si="1">SUM(I5)</f>
        <v>17</v>
      </c>
      <c r="L20" s="40" t="s">
        <v>23</v>
      </c>
      <c r="M20" s="455">
        <v>8858</v>
      </c>
      <c r="N20" s="128">
        <f t="shared" ref="N20:N28" si="2">SUM(H5)</f>
        <v>13760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0</v>
      </c>
      <c r="C21" s="283">
        <f>SUM(H4)</f>
        <v>16599</v>
      </c>
      <c r="D21" s="9">
        <f>SUM(L4)</f>
        <v>12048</v>
      </c>
      <c r="E21" s="66">
        <f t="shared" ref="E21:E30" si="3">SUM(N19/M19*100)</f>
        <v>137.96858116532292</v>
      </c>
      <c r="F21" s="66">
        <f t="shared" ref="F21:F31" si="4">SUM(C21/D21*100)</f>
        <v>137.77390438247014</v>
      </c>
      <c r="G21" s="77"/>
      <c r="H21" s="127">
        <v>1846</v>
      </c>
      <c r="I21" s="119">
        <v>9</v>
      </c>
      <c r="J21" s="475" t="s">
        <v>217</v>
      </c>
      <c r="K21" s="165">
        <f t="shared" si="1"/>
        <v>34</v>
      </c>
      <c r="L21" s="40" t="s">
        <v>1</v>
      </c>
      <c r="M21" s="455">
        <v>13173</v>
      </c>
      <c r="N21" s="128">
        <f t="shared" si="2"/>
        <v>12168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23</v>
      </c>
      <c r="C22" s="283">
        <f t="shared" ref="C22:C30" si="5">SUM(H5)</f>
        <v>13760</v>
      </c>
      <c r="D22" s="9">
        <f t="shared" ref="D22:D30" si="6">SUM(L5)</f>
        <v>7821</v>
      </c>
      <c r="E22" s="66">
        <f t="shared" si="3"/>
        <v>155.33980582524271</v>
      </c>
      <c r="F22" s="66">
        <f t="shared" si="4"/>
        <v>175.93658099987215</v>
      </c>
      <c r="G22" s="77"/>
      <c r="H22" s="127">
        <v>1327</v>
      </c>
      <c r="I22" s="119">
        <v>14</v>
      </c>
      <c r="J22" s="40" t="s">
        <v>21</v>
      </c>
      <c r="K22" s="165">
        <f t="shared" si="1"/>
        <v>31</v>
      </c>
      <c r="L22" s="40" t="s">
        <v>72</v>
      </c>
      <c r="M22" s="455">
        <v>14318</v>
      </c>
      <c r="N22" s="128">
        <f t="shared" si="2"/>
        <v>12106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1</v>
      </c>
      <c r="C23" s="305">
        <f t="shared" si="5"/>
        <v>12168</v>
      </c>
      <c r="D23" s="139">
        <f t="shared" si="6"/>
        <v>11287</v>
      </c>
      <c r="E23" s="306">
        <f t="shared" si="3"/>
        <v>92.370758369391936</v>
      </c>
      <c r="F23" s="306">
        <f t="shared" si="4"/>
        <v>107.8054398865952</v>
      </c>
      <c r="G23" s="77"/>
      <c r="H23" s="53">
        <v>689</v>
      </c>
      <c r="I23" s="119">
        <v>27</v>
      </c>
      <c r="J23" s="40" t="s">
        <v>33</v>
      </c>
      <c r="K23" s="165">
        <f t="shared" si="1"/>
        <v>40</v>
      </c>
      <c r="L23" s="40" t="s">
        <v>2</v>
      </c>
      <c r="M23" s="455">
        <v>11717</v>
      </c>
      <c r="N23" s="128">
        <f t="shared" si="2"/>
        <v>12076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72</v>
      </c>
      <c r="C24" s="283">
        <f t="shared" si="5"/>
        <v>12106</v>
      </c>
      <c r="D24" s="9">
        <f t="shared" si="6"/>
        <v>12522</v>
      </c>
      <c r="E24" s="66">
        <f t="shared" si="3"/>
        <v>84.550914932253107</v>
      </c>
      <c r="F24" s="66">
        <f t="shared" si="4"/>
        <v>96.677846989298828</v>
      </c>
      <c r="G24" s="77"/>
      <c r="H24" s="127">
        <v>390</v>
      </c>
      <c r="I24" s="119">
        <v>4</v>
      </c>
      <c r="J24" s="40" t="s">
        <v>13</v>
      </c>
      <c r="K24" s="165">
        <f t="shared" si="1"/>
        <v>13</v>
      </c>
      <c r="L24" s="40" t="s">
        <v>7</v>
      </c>
      <c r="M24" s="455">
        <v>16676</v>
      </c>
      <c r="N24" s="128">
        <f t="shared" si="2"/>
        <v>11169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2</v>
      </c>
      <c r="C25" s="283">
        <f t="shared" si="5"/>
        <v>12076</v>
      </c>
      <c r="D25" s="9">
        <f t="shared" si="6"/>
        <v>10319</v>
      </c>
      <c r="E25" s="66">
        <f t="shared" si="3"/>
        <v>103.06392421268242</v>
      </c>
      <c r="F25" s="66">
        <f t="shared" si="4"/>
        <v>117.02684368640372</v>
      </c>
      <c r="G25" s="87"/>
      <c r="H25" s="408">
        <v>237</v>
      </c>
      <c r="I25" s="119">
        <v>12</v>
      </c>
      <c r="J25" s="40" t="s">
        <v>20</v>
      </c>
      <c r="K25" s="165">
        <f t="shared" si="1"/>
        <v>16</v>
      </c>
      <c r="L25" s="40" t="s">
        <v>3</v>
      </c>
      <c r="M25" s="455">
        <v>9496</v>
      </c>
      <c r="N25" s="128">
        <f t="shared" si="2"/>
        <v>10359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83">
        <f t="shared" si="5"/>
        <v>11169</v>
      </c>
      <c r="D26" s="9">
        <f t="shared" si="6"/>
        <v>19157</v>
      </c>
      <c r="E26" s="66">
        <f t="shared" si="3"/>
        <v>66.976493163828252</v>
      </c>
      <c r="F26" s="66">
        <f t="shared" si="4"/>
        <v>58.302448191261682</v>
      </c>
      <c r="G26" s="77"/>
      <c r="H26" s="53">
        <v>225</v>
      </c>
      <c r="I26" s="119">
        <v>32</v>
      </c>
      <c r="J26" s="40" t="s">
        <v>37</v>
      </c>
      <c r="K26" s="165">
        <f t="shared" si="1"/>
        <v>38</v>
      </c>
      <c r="L26" s="40" t="s">
        <v>40</v>
      </c>
      <c r="M26" s="455">
        <v>8592</v>
      </c>
      <c r="N26" s="128">
        <f t="shared" si="2"/>
        <v>8601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3</v>
      </c>
      <c r="C27" s="283">
        <f t="shared" si="5"/>
        <v>10359</v>
      </c>
      <c r="D27" s="9">
        <f t="shared" si="6"/>
        <v>8916</v>
      </c>
      <c r="E27" s="66">
        <f t="shared" si="3"/>
        <v>109.08803706823926</v>
      </c>
      <c r="F27" s="66">
        <f t="shared" si="4"/>
        <v>116.18438761776582</v>
      </c>
      <c r="G27" s="77"/>
      <c r="H27" s="53">
        <v>101</v>
      </c>
      <c r="I27" s="119">
        <v>5</v>
      </c>
      <c r="J27" s="40" t="s">
        <v>14</v>
      </c>
      <c r="K27" s="165">
        <f t="shared" si="1"/>
        <v>21</v>
      </c>
      <c r="L27" s="475" t="s">
        <v>198</v>
      </c>
      <c r="M27" s="456">
        <v>5226</v>
      </c>
      <c r="N27" s="128">
        <f t="shared" si="2"/>
        <v>7946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40</v>
      </c>
      <c r="C28" s="283">
        <f t="shared" si="5"/>
        <v>8601</v>
      </c>
      <c r="D28" s="9">
        <f t="shared" si="6"/>
        <v>7918</v>
      </c>
      <c r="E28" s="66">
        <f t="shared" si="3"/>
        <v>100.10474860335195</v>
      </c>
      <c r="F28" s="66">
        <f t="shared" si="4"/>
        <v>108.62591563526142</v>
      </c>
      <c r="G28" s="88"/>
      <c r="H28" s="127">
        <v>89</v>
      </c>
      <c r="I28" s="119">
        <v>29</v>
      </c>
      <c r="J28" s="40" t="s">
        <v>58</v>
      </c>
      <c r="K28" s="258">
        <f t="shared" si="1"/>
        <v>26</v>
      </c>
      <c r="L28" s="103" t="s">
        <v>32</v>
      </c>
      <c r="M28" s="481">
        <v>8088</v>
      </c>
      <c r="N28" s="238">
        <f t="shared" si="2"/>
        <v>7487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75" t="s">
        <v>198</v>
      </c>
      <c r="C29" s="283">
        <f t="shared" si="5"/>
        <v>7946</v>
      </c>
      <c r="D29" s="9">
        <f t="shared" si="6"/>
        <v>8959</v>
      </c>
      <c r="E29" s="66">
        <f t="shared" si="3"/>
        <v>152.04745503252965</v>
      </c>
      <c r="F29" s="66">
        <f t="shared" si="4"/>
        <v>88.692934479294564</v>
      </c>
      <c r="G29" s="87"/>
      <c r="H29" s="127">
        <v>77</v>
      </c>
      <c r="I29" s="119">
        <v>37</v>
      </c>
      <c r="J29" s="40" t="s">
        <v>39</v>
      </c>
      <c r="K29" s="163"/>
      <c r="L29" s="163" t="s">
        <v>70</v>
      </c>
      <c r="M29" s="457">
        <v>168683</v>
      </c>
      <c r="N29" s="246">
        <f>SUM(H44)</f>
        <v>146848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83">
        <f t="shared" si="5"/>
        <v>7487</v>
      </c>
      <c r="D30" s="9">
        <f t="shared" si="6"/>
        <v>7143</v>
      </c>
      <c r="E30" s="72">
        <f t="shared" si="3"/>
        <v>92.569238377843718</v>
      </c>
      <c r="F30" s="78">
        <f t="shared" si="4"/>
        <v>104.81590368192637</v>
      </c>
      <c r="G30" s="90"/>
      <c r="H30" s="127">
        <v>60</v>
      </c>
      <c r="I30" s="119">
        <v>39</v>
      </c>
      <c r="J30" s="40" t="s">
        <v>41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146848</v>
      </c>
      <c r="D31" s="82">
        <f>SUM(L14)</f>
        <v>178053</v>
      </c>
      <c r="E31" s="85">
        <f>SUM(N29/M29*100)</f>
        <v>87.055601335048578</v>
      </c>
      <c r="F31" s="78">
        <f t="shared" si="4"/>
        <v>82.474319444210437</v>
      </c>
      <c r="G31" s="86"/>
      <c r="H31" s="127">
        <v>48</v>
      </c>
      <c r="I31" s="119">
        <v>15</v>
      </c>
      <c r="J31" s="40" t="s">
        <v>22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47</v>
      </c>
      <c r="I32" s="119">
        <v>20</v>
      </c>
      <c r="J32" s="40" t="s">
        <v>26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45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16</v>
      </c>
      <c r="I34" s="119">
        <v>10</v>
      </c>
      <c r="J34" s="40" t="s">
        <v>18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530">
        <v>8</v>
      </c>
      <c r="I35" s="119">
        <v>23</v>
      </c>
      <c r="J35" s="40" t="s">
        <v>29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466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146848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7" t="s">
        <v>221</v>
      </c>
      <c r="I48" s="119"/>
      <c r="J48" s="268" t="s">
        <v>105</v>
      </c>
      <c r="K48" s="5"/>
      <c r="L48" s="459" t="s">
        <v>208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123</v>
      </c>
      <c r="I49" s="119"/>
      <c r="J49" s="206" t="s">
        <v>11</v>
      </c>
      <c r="K49" s="5"/>
      <c r="L49" s="459" t="s">
        <v>123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24509</v>
      </c>
      <c r="I50" s="119">
        <v>16</v>
      </c>
      <c r="J50" s="40" t="s">
        <v>3</v>
      </c>
      <c r="K50" s="452">
        <f>SUM(I50)</f>
        <v>16</v>
      </c>
      <c r="L50" s="460">
        <v>21990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2825</v>
      </c>
      <c r="I51" s="119">
        <v>26</v>
      </c>
      <c r="J51" s="40" t="s">
        <v>32</v>
      </c>
      <c r="K51" s="452">
        <f t="shared" ref="K51:K59" si="7">SUM(I51)</f>
        <v>26</v>
      </c>
      <c r="L51" s="461">
        <v>3183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1453</v>
      </c>
      <c r="I52" s="119">
        <v>33</v>
      </c>
      <c r="J52" s="40" t="s">
        <v>0</v>
      </c>
      <c r="K52" s="452">
        <f t="shared" si="7"/>
        <v>33</v>
      </c>
      <c r="L52" s="461">
        <v>1340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221</v>
      </c>
      <c r="D53" s="74" t="s">
        <v>208</v>
      </c>
      <c r="E53" s="74" t="s">
        <v>55</v>
      </c>
      <c r="F53" s="74" t="s">
        <v>54</v>
      </c>
      <c r="G53" s="75" t="s">
        <v>56</v>
      </c>
      <c r="H53" s="53">
        <v>1279</v>
      </c>
      <c r="I53" s="119">
        <v>38</v>
      </c>
      <c r="J53" s="40" t="s">
        <v>40</v>
      </c>
      <c r="K53" s="452">
        <f t="shared" si="7"/>
        <v>38</v>
      </c>
      <c r="L53" s="461">
        <v>1366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24509</v>
      </c>
      <c r="D54" s="139">
        <f>SUM(L50)</f>
        <v>21990</v>
      </c>
      <c r="E54" s="66">
        <f t="shared" ref="E54:E63" si="8">SUM(N67/M67*100)</f>
        <v>103.06126739834323</v>
      </c>
      <c r="F54" s="66">
        <f t="shared" ref="F54:F61" si="9">SUM(C54/D54*100)</f>
        <v>111.45520691223282</v>
      </c>
      <c r="G54" s="77"/>
      <c r="H54" s="127">
        <v>1151</v>
      </c>
      <c r="I54" s="119">
        <v>36</v>
      </c>
      <c r="J54" s="40" t="s">
        <v>5</v>
      </c>
      <c r="K54" s="452">
        <f t="shared" si="7"/>
        <v>36</v>
      </c>
      <c r="L54" s="461">
        <v>53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2825</v>
      </c>
      <c r="D55" s="139">
        <f t="shared" ref="D55:D63" si="11">SUM(L51)</f>
        <v>3183</v>
      </c>
      <c r="E55" s="66">
        <f t="shared" si="8"/>
        <v>100.89285714285714</v>
      </c>
      <c r="F55" s="66">
        <f t="shared" si="9"/>
        <v>88.752748978950677</v>
      </c>
      <c r="G55" s="77"/>
      <c r="H55" s="53">
        <v>751</v>
      </c>
      <c r="I55" s="119">
        <v>34</v>
      </c>
      <c r="J55" s="40" t="s">
        <v>1</v>
      </c>
      <c r="K55" s="452">
        <f t="shared" si="7"/>
        <v>34</v>
      </c>
      <c r="L55" s="461">
        <v>770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0</v>
      </c>
      <c r="C56" s="52">
        <f t="shared" si="10"/>
        <v>1453</v>
      </c>
      <c r="D56" s="139">
        <f t="shared" si="11"/>
        <v>1340</v>
      </c>
      <c r="E56" s="66">
        <f t="shared" si="8"/>
        <v>444.34250764525996</v>
      </c>
      <c r="F56" s="66">
        <f t="shared" si="9"/>
        <v>108.43283582089552</v>
      </c>
      <c r="G56" s="77"/>
      <c r="H56" s="53">
        <v>556</v>
      </c>
      <c r="I56" s="119">
        <v>40</v>
      </c>
      <c r="J56" s="40" t="s">
        <v>2</v>
      </c>
      <c r="K56" s="452">
        <f t="shared" si="7"/>
        <v>40</v>
      </c>
      <c r="L56" s="461">
        <v>1722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1279</v>
      </c>
      <c r="D57" s="139">
        <f t="shared" si="11"/>
        <v>1366</v>
      </c>
      <c r="E57" s="66">
        <f t="shared" si="8"/>
        <v>120.54665409990575</v>
      </c>
      <c r="F57" s="66">
        <f t="shared" si="9"/>
        <v>93.631039531478763</v>
      </c>
      <c r="G57" s="77"/>
      <c r="H57" s="53">
        <v>472</v>
      </c>
      <c r="I57" s="119">
        <v>25</v>
      </c>
      <c r="J57" s="40" t="s">
        <v>31</v>
      </c>
      <c r="K57" s="452">
        <f t="shared" si="7"/>
        <v>25</v>
      </c>
      <c r="L57" s="461">
        <v>3299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5</v>
      </c>
      <c r="C58" s="52">
        <f t="shared" si="10"/>
        <v>1151</v>
      </c>
      <c r="D58" s="139">
        <f t="shared" si="11"/>
        <v>53</v>
      </c>
      <c r="E58" s="66">
        <f t="shared" si="8"/>
        <v>793.79310344827582</v>
      </c>
      <c r="F58" s="66">
        <f t="shared" si="9"/>
        <v>2171.6981132075471</v>
      </c>
      <c r="G58" s="87"/>
      <c r="H58" s="53">
        <v>454</v>
      </c>
      <c r="I58" s="119">
        <v>14</v>
      </c>
      <c r="J58" s="40" t="s">
        <v>21</v>
      </c>
      <c r="K58" s="452">
        <f t="shared" si="7"/>
        <v>14</v>
      </c>
      <c r="L58" s="461">
        <v>361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751</v>
      </c>
      <c r="D59" s="139">
        <f t="shared" si="11"/>
        <v>770</v>
      </c>
      <c r="E59" s="66">
        <f t="shared" si="8"/>
        <v>96.653796653796647</v>
      </c>
      <c r="F59" s="66">
        <f t="shared" si="9"/>
        <v>97.532467532467535</v>
      </c>
      <c r="G59" s="77"/>
      <c r="H59" s="482">
        <v>413</v>
      </c>
      <c r="I59" s="198">
        <v>31</v>
      </c>
      <c r="J59" s="103" t="s">
        <v>131</v>
      </c>
      <c r="K59" s="453">
        <f t="shared" si="7"/>
        <v>31</v>
      </c>
      <c r="L59" s="462">
        <v>725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thickTop="1">
      <c r="A60" s="76">
        <v>7</v>
      </c>
      <c r="B60" s="40" t="s">
        <v>2</v>
      </c>
      <c r="C60" s="52">
        <f t="shared" si="10"/>
        <v>556</v>
      </c>
      <c r="D60" s="139">
        <f t="shared" si="11"/>
        <v>1722</v>
      </c>
      <c r="E60" s="66">
        <f t="shared" si="8"/>
        <v>38.637943015983325</v>
      </c>
      <c r="F60" s="66">
        <f t="shared" si="9"/>
        <v>32.28803716608595</v>
      </c>
      <c r="G60" s="77"/>
      <c r="H60" s="536">
        <v>392</v>
      </c>
      <c r="I60" s="312">
        <v>15</v>
      </c>
      <c r="J60" s="395" t="s">
        <v>22</v>
      </c>
      <c r="K60" s="247" t="s">
        <v>9</v>
      </c>
      <c r="L60" s="463">
        <v>36366</v>
      </c>
      <c r="M60" s="57"/>
      <c r="N60" s="3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76">
        <v>8</v>
      </c>
      <c r="B61" s="40" t="s">
        <v>31</v>
      </c>
      <c r="C61" s="52">
        <f t="shared" si="10"/>
        <v>472</v>
      </c>
      <c r="D61" s="139">
        <f t="shared" si="11"/>
        <v>3299</v>
      </c>
      <c r="E61" s="66">
        <f t="shared" si="8"/>
        <v>108.50574712643679</v>
      </c>
      <c r="F61" s="66">
        <f t="shared" si="9"/>
        <v>14.307365868444982</v>
      </c>
      <c r="G61" s="88"/>
      <c r="H61" s="53">
        <v>237</v>
      </c>
      <c r="I61" s="119">
        <v>13</v>
      </c>
      <c r="J61" s="40" t="s">
        <v>7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21</v>
      </c>
      <c r="C62" s="52">
        <f t="shared" si="10"/>
        <v>454</v>
      </c>
      <c r="D62" s="139">
        <f t="shared" si="11"/>
        <v>361</v>
      </c>
      <c r="E62" s="66">
        <f t="shared" si="8"/>
        <v>113.78446115288222</v>
      </c>
      <c r="F62" s="66">
        <f>SUM(C62/D62*100)</f>
        <v>125.76177285318559</v>
      </c>
      <c r="G62" s="87"/>
      <c r="H62" s="53">
        <v>197</v>
      </c>
      <c r="I62" s="119">
        <v>17</v>
      </c>
      <c r="J62" s="40" t="s">
        <v>23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72</v>
      </c>
      <c r="C63" s="52">
        <f t="shared" si="10"/>
        <v>413</v>
      </c>
      <c r="D63" s="139">
        <f t="shared" si="11"/>
        <v>725</v>
      </c>
      <c r="E63" s="72">
        <f t="shared" si="8"/>
        <v>64.430577223088932</v>
      </c>
      <c r="F63" s="72">
        <f>SUM(C63/D63*100)</f>
        <v>56.965517241379317</v>
      </c>
      <c r="G63" s="90"/>
      <c r="H63" s="53">
        <v>190</v>
      </c>
      <c r="I63" s="119">
        <v>24</v>
      </c>
      <c r="J63" s="40" t="s">
        <v>30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35129</v>
      </c>
      <c r="D64" s="82">
        <f>SUM(L60)</f>
        <v>36366</v>
      </c>
      <c r="E64" s="85">
        <f>SUM(N77/M77*100)</f>
        <v>106.12670312075163</v>
      </c>
      <c r="F64" s="85">
        <f>SUM(C64/D64*100)</f>
        <v>96.598471099378543</v>
      </c>
      <c r="G64" s="86"/>
      <c r="H64" s="499">
        <v>115</v>
      </c>
      <c r="I64" s="119">
        <v>19</v>
      </c>
      <c r="J64" s="40" t="s">
        <v>25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80</v>
      </c>
      <c r="I65" s="119">
        <v>9</v>
      </c>
      <c r="J65" s="475" t="s">
        <v>217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42</v>
      </c>
      <c r="I66" s="119">
        <v>1</v>
      </c>
      <c r="J66" s="40" t="s">
        <v>4</v>
      </c>
      <c r="K66" s="1"/>
      <c r="L66" s="269" t="s">
        <v>105</v>
      </c>
      <c r="M66" s="49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10</v>
      </c>
      <c r="I67" s="119">
        <v>4</v>
      </c>
      <c r="J67" s="40" t="s">
        <v>13</v>
      </c>
      <c r="K67" s="5">
        <f>SUM(I50)</f>
        <v>16</v>
      </c>
      <c r="L67" s="40" t="s">
        <v>3</v>
      </c>
      <c r="M67" s="243">
        <v>23781</v>
      </c>
      <c r="N67" s="128">
        <f>SUM(H50)</f>
        <v>24509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3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4">
        <v>2800</v>
      </c>
      <c r="N68" s="128">
        <f t="shared" ref="N68:N76" si="13">SUM(H51)</f>
        <v>2825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33</v>
      </c>
      <c r="L69" s="40" t="s">
        <v>0</v>
      </c>
      <c r="M69" s="244">
        <v>327</v>
      </c>
      <c r="N69" s="128">
        <f t="shared" si="13"/>
        <v>1453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4">
        <v>1061</v>
      </c>
      <c r="N70" s="128">
        <f t="shared" si="13"/>
        <v>1279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5</v>
      </c>
      <c r="J71" s="40" t="s">
        <v>14</v>
      </c>
      <c r="K71" s="5">
        <f t="shared" si="12"/>
        <v>36</v>
      </c>
      <c r="L71" s="40" t="s">
        <v>5</v>
      </c>
      <c r="M71" s="244">
        <v>145</v>
      </c>
      <c r="N71" s="128">
        <f t="shared" si="13"/>
        <v>1151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6</v>
      </c>
      <c r="J72" s="40" t="s">
        <v>15</v>
      </c>
      <c r="K72" s="5">
        <f t="shared" si="12"/>
        <v>34</v>
      </c>
      <c r="L72" s="40" t="s">
        <v>1</v>
      </c>
      <c r="M72" s="244">
        <v>777</v>
      </c>
      <c r="N72" s="128">
        <f t="shared" si="13"/>
        <v>751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7</v>
      </c>
      <c r="J73" s="40" t="s">
        <v>16</v>
      </c>
      <c r="K73" s="5">
        <f t="shared" si="12"/>
        <v>40</v>
      </c>
      <c r="L73" s="40" t="s">
        <v>2</v>
      </c>
      <c r="M73" s="244">
        <v>1439</v>
      </c>
      <c r="N73" s="128">
        <f t="shared" si="13"/>
        <v>556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8</v>
      </c>
      <c r="J74" s="40" t="s">
        <v>17</v>
      </c>
      <c r="K74" s="5">
        <f t="shared" si="12"/>
        <v>25</v>
      </c>
      <c r="L74" s="40" t="s">
        <v>31</v>
      </c>
      <c r="M74" s="244">
        <v>435</v>
      </c>
      <c r="N74" s="128">
        <f t="shared" si="13"/>
        <v>472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10</v>
      </c>
      <c r="J75" s="40" t="s">
        <v>18</v>
      </c>
      <c r="K75" s="5">
        <f t="shared" si="12"/>
        <v>14</v>
      </c>
      <c r="L75" s="40" t="s">
        <v>21</v>
      </c>
      <c r="M75" s="244">
        <v>399</v>
      </c>
      <c r="N75" s="128">
        <f t="shared" si="13"/>
        <v>454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11</v>
      </c>
      <c r="J76" s="40" t="s">
        <v>19</v>
      </c>
      <c r="K76" s="18">
        <f t="shared" si="12"/>
        <v>31</v>
      </c>
      <c r="L76" s="103" t="s">
        <v>72</v>
      </c>
      <c r="M76" s="245">
        <v>641</v>
      </c>
      <c r="N76" s="238">
        <f t="shared" si="13"/>
        <v>413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12</v>
      </c>
      <c r="J77" s="40" t="s">
        <v>20</v>
      </c>
      <c r="K77" s="5"/>
      <c r="L77" s="163" t="s">
        <v>70</v>
      </c>
      <c r="M77" s="420">
        <v>33101</v>
      </c>
      <c r="N77" s="246">
        <f>SUM(H90)</f>
        <v>35129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18</v>
      </c>
      <c r="J78" s="40" t="s">
        <v>24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20</v>
      </c>
      <c r="J79" s="40" t="s">
        <v>26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71">
        <v>0</v>
      </c>
      <c r="I80" s="119">
        <v>21</v>
      </c>
      <c r="J80" s="40" t="s">
        <v>81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22</v>
      </c>
      <c r="J81" s="40" t="s">
        <v>28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27</v>
      </c>
      <c r="J82" s="40" t="s">
        <v>33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28</v>
      </c>
      <c r="J83" s="40" t="s">
        <v>34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29</v>
      </c>
      <c r="J84" s="40" t="s">
        <v>58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35129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35" sqref="L3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9" t="s">
        <v>125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9" t="s">
        <v>224</v>
      </c>
      <c r="I2" s="5"/>
      <c r="J2" s="260" t="s">
        <v>125</v>
      </c>
      <c r="K2" s="117"/>
      <c r="L2" s="443" t="s">
        <v>211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123</v>
      </c>
      <c r="I3" s="5"/>
      <c r="J3" s="206" t="s">
        <v>11</v>
      </c>
      <c r="K3" s="117"/>
      <c r="L3" s="444" t="s">
        <v>123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25400</v>
      </c>
      <c r="I4" s="119">
        <v>33</v>
      </c>
      <c r="J4" s="229" t="s">
        <v>0</v>
      </c>
      <c r="K4" s="169">
        <f>SUM(I4)</f>
        <v>33</v>
      </c>
      <c r="L4" s="436">
        <v>22290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24366</v>
      </c>
      <c r="I5" s="119">
        <v>34</v>
      </c>
      <c r="J5" s="229" t="s">
        <v>1</v>
      </c>
      <c r="K5" s="169">
        <f t="shared" ref="K5:K13" si="0">SUM(I5)</f>
        <v>34</v>
      </c>
      <c r="L5" s="437">
        <v>12076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14417</v>
      </c>
      <c r="I6" s="119">
        <v>40</v>
      </c>
      <c r="J6" s="229" t="s">
        <v>2</v>
      </c>
      <c r="K6" s="169">
        <f t="shared" si="0"/>
        <v>40</v>
      </c>
      <c r="L6" s="437">
        <v>8214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408">
        <v>10665</v>
      </c>
      <c r="I7" s="119">
        <v>36</v>
      </c>
      <c r="J7" s="229" t="s">
        <v>5</v>
      </c>
      <c r="K7" s="169">
        <f t="shared" si="0"/>
        <v>36</v>
      </c>
      <c r="L7" s="437">
        <v>4467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7195</v>
      </c>
      <c r="I8" s="119">
        <v>9</v>
      </c>
      <c r="J8" s="501" t="s">
        <v>216</v>
      </c>
      <c r="K8" s="169">
        <f t="shared" si="0"/>
        <v>9</v>
      </c>
      <c r="L8" s="437">
        <v>5664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6552</v>
      </c>
      <c r="I9" s="119">
        <v>24</v>
      </c>
      <c r="J9" s="229" t="s">
        <v>30</v>
      </c>
      <c r="K9" s="169">
        <f t="shared" si="0"/>
        <v>24</v>
      </c>
      <c r="L9" s="437">
        <v>5641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5745</v>
      </c>
      <c r="I10" s="119">
        <v>13</v>
      </c>
      <c r="J10" s="229" t="s">
        <v>7</v>
      </c>
      <c r="K10" s="169">
        <f t="shared" si="0"/>
        <v>13</v>
      </c>
      <c r="L10" s="437">
        <v>7313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2820</v>
      </c>
      <c r="I11" s="119">
        <v>12</v>
      </c>
      <c r="J11" s="229" t="s">
        <v>20</v>
      </c>
      <c r="K11" s="169">
        <f t="shared" si="0"/>
        <v>12</v>
      </c>
      <c r="L11" s="437">
        <v>2800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2238</v>
      </c>
      <c r="I12" s="119">
        <v>22</v>
      </c>
      <c r="J12" s="229" t="s">
        <v>28</v>
      </c>
      <c r="K12" s="169">
        <f t="shared" si="0"/>
        <v>22</v>
      </c>
      <c r="L12" s="437">
        <v>1053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8">
        <v>1949</v>
      </c>
      <c r="I13" s="198">
        <v>25</v>
      </c>
      <c r="J13" s="311" t="s">
        <v>31</v>
      </c>
      <c r="K13" s="259">
        <f t="shared" si="0"/>
        <v>25</v>
      </c>
      <c r="L13" s="445">
        <v>1735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537">
        <v>962</v>
      </c>
      <c r="I14" s="312">
        <v>17</v>
      </c>
      <c r="J14" s="313" t="s">
        <v>23</v>
      </c>
      <c r="K14" s="117" t="s">
        <v>9</v>
      </c>
      <c r="L14" s="446">
        <v>77238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875</v>
      </c>
      <c r="I15" s="119">
        <v>26</v>
      </c>
      <c r="J15" s="229" t="s">
        <v>32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651</v>
      </c>
      <c r="I16" s="119">
        <v>21</v>
      </c>
      <c r="J16" s="229" t="s">
        <v>27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551</v>
      </c>
      <c r="I17" s="119">
        <v>31</v>
      </c>
      <c r="J17" s="119" t="s">
        <v>190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491</v>
      </c>
      <c r="I18" s="119">
        <v>6</v>
      </c>
      <c r="J18" s="229" t="s">
        <v>15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311</v>
      </c>
      <c r="I19" s="119">
        <v>14</v>
      </c>
      <c r="J19" s="229" t="s">
        <v>21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183</v>
      </c>
      <c r="I20" s="119">
        <v>4</v>
      </c>
      <c r="J20" s="229" t="s">
        <v>13</v>
      </c>
      <c r="K20" s="169">
        <f>SUM(I4)</f>
        <v>33</v>
      </c>
      <c r="L20" s="229" t="s">
        <v>0</v>
      </c>
      <c r="M20" s="447">
        <v>21654</v>
      </c>
      <c r="N20" s="128">
        <f>SUM(H4)</f>
        <v>25400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221</v>
      </c>
      <c r="D21" s="74" t="s">
        <v>208</v>
      </c>
      <c r="E21" s="74" t="s">
        <v>55</v>
      </c>
      <c r="F21" s="74" t="s">
        <v>54</v>
      </c>
      <c r="G21" s="75" t="s">
        <v>56</v>
      </c>
      <c r="H21" s="127">
        <v>181</v>
      </c>
      <c r="I21" s="119">
        <v>18</v>
      </c>
      <c r="J21" s="229" t="s">
        <v>24</v>
      </c>
      <c r="K21" s="169">
        <f t="shared" ref="K21:K29" si="1">SUM(I5)</f>
        <v>34</v>
      </c>
      <c r="L21" s="229" t="s">
        <v>1</v>
      </c>
      <c r="M21" s="448">
        <v>18872</v>
      </c>
      <c r="N21" s="128">
        <f t="shared" ref="N21:N29" si="2">SUM(H5)</f>
        <v>24366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9" t="s">
        <v>0</v>
      </c>
      <c r="C22" s="52">
        <f>SUM(H4)</f>
        <v>25400</v>
      </c>
      <c r="D22" s="139">
        <f>SUM(L4)</f>
        <v>22290</v>
      </c>
      <c r="E22" s="70">
        <f t="shared" ref="E22:E31" si="3">SUM(N20/M20*100)</f>
        <v>117.29934423201256</v>
      </c>
      <c r="F22" s="66">
        <f t="shared" ref="F22:F32" si="4">SUM(C22/D22*100)</f>
        <v>113.95244504262001</v>
      </c>
      <c r="G22" s="77"/>
      <c r="H22" s="127">
        <v>133</v>
      </c>
      <c r="I22" s="119">
        <v>11</v>
      </c>
      <c r="J22" s="229" t="s">
        <v>19</v>
      </c>
      <c r="K22" s="169">
        <f t="shared" si="1"/>
        <v>40</v>
      </c>
      <c r="L22" s="229" t="s">
        <v>2</v>
      </c>
      <c r="M22" s="448">
        <v>15870</v>
      </c>
      <c r="N22" s="128">
        <f t="shared" si="2"/>
        <v>14417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9" t="s">
        <v>1</v>
      </c>
      <c r="C23" s="52">
        <f t="shared" ref="C23:C31" si="5">SUM(H5)</f>
        <v>24366</v>
      </c>
      <c r="D23" s="139">
        <f t="shared" ref="D23:D31" si="6">SUM(L5)</f>
        <v>12076</v>
      </c>
      <c r="E23" s="70">
        <f t="shared" si="3"/>
        <v>129.11191182704536</v>
      </c>
      <c r="F23" s="66">
        <f t="shared" si="4"/>
        <v>201.77210997018881</v>
      </c>
      <c r="G23" s="77"/>
      <c r="H23" s="127">
        <v>67</v>
      </c>
      <c r="I23" s="119">
        <v>39</v>
      </c>
      <c r="J23" s="229" t="s">
        <v>41</v>
      </c>
      <c r="K23" s="169">
        <f t="shared" si="1"/>
        <v>36</v>
      </c>
      <c r="L23" s="229" t="s">
        <v>5</v>
      </c>
      <c r="M23" s="448">
        <v>3839</v>
      </c>
      <c r="N23" s="128">
        <f t="shared" si="2"/>
        <v>10665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9" t="s">
        <v>2</v>
      </c>
      <c r="C24" s="52">
        <f t="shared" si="5"/>
        <v>14417</v>
      </c>
      <c r="D24" s="139">
        <f t="shared" si="6"/>
        <v>8214</v>
      </c>
      <c r="E24" s="70">
        <f t="shared" si="3"/>
        <v>90.844360428481409</v>
      </c>
      <c r="F24" s="66">
        <f t="shared" si="4"/>
        <v>175.51740930119308</v>
      </c>
      <c r="G24" s="77"/>
      <c r="H24" s="127">
        <v>36</v>
      </c>
      <c r="I24" s="119">
        <v>1</v>
      </c>
      <c r="J24" s="229" t="s">
        <v>4</v>
      </c>
      <c r="K24" s="169">
        <f t="shared" si="1"/>
        <v>9</v>
      </c>
      <c r="L24" s="501" t="s">
        <v>215</v>
      </c>
      <c r="M24" s="448">
        <v>7034</v>
      </c>
      <c r="N24" s="128">
        <f t="shared" si="2"/>
        <v>7195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9" t="s">
        <v>5</v>
      </c>
      <c r="C25" s="52">
        <f t="shared" si="5"/>
        <v>10665</v>
      </c>
      <c r="D25" s="139">
        <f t="shared" si="6"/>
        <v>4467</v>
      </c>
      <c r="E25" s="70">
        <f t="shared" si="3"/>
        <v>277.80672050013021</v>
      </c>
      <c r="F25" s="66">
        <f t="shared" si="4"/>
        <v>238.75083948959036</v>
      </c>
      <c r="G25" s="77"/>
      <c r="H25" s="127">
        <v>33</v>
      </c>
      <c r="I25" s="119">
        <v>38</v>
      </c>
      <c r="J25" s="229" t="s">
        <v>40</v>
      </c>
      <c r="K25" s="169">
        <f t="shared" si="1"/>
        <v>24</v>
      </c>
      <c r="L25" s="229" t="s">
        <v>30</v>
      </c>
      <c r="M25" s="448">
        <v>5523</v>
      </c>
      <c r="N25" s="128">
        <f t="shared" si="2"/>
        <v>6552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501" t="s">
        <v>215</v>
      </c>
      <c r="C26" s="52">
        <f t="shared" si="5"/>
        <v>7195</v>
      </c>
      <c r="D26" s="139">
        <f t="shared" si="6"/>
        <v>5664</v>
      </c>
      <c r="E26" s="70">
        <f t="shared" si="3"/>
        <v>102.28888257037248</v>
      </c>
      <c r="F26" s="66">
        <f t="shared" si="4"/>
        <v>127.03036723163841</v>
      </c>
      <c r="G26" s="87"/>
      <c r="H26" s="127">
        <v>30</v>
      </c>
      <c r="I26" s="119">
        <v>20</v>
      </c>
      <c r="J26" s="229" t="s">
        <v>26</v>
      </c>
      <c r="K26" s="169">
        <f t="shared" si="1"/>
        <v>13</v>
      </c>
      <c r="L26" s="229" t="s">
        <v>7</v>
      </c>
      <c r="M26" s="448">
        <v>4579</v>
      </c>
      <c r="N26" s="128">
        <f t="shared" si="2"/>
        <v>5745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9" t="s">
        <v>30</v>
      </c>
      <c r="C27" s="52">
        <f t="shared" si="5"/>
        <v>6552</v>
      </c>
      <c r="D27" s="139">
        <f t="shared" si="6"/>
        <v>5641</v>
      </c>
      <c r="E27" s="70">
        <f t="shared" si="3"/>
        <v>118.63117870722432</v>
      </c>
      <c r="F27" s="66">
        <f t="shared" si="4"/>
        <v>116.14961886190392</v>
      </c>
      <c r="G27" s="91"/>
      <c r="H27" s="127">
        <v>22</v>
      </c>
      <c r="I27" s="119">
        <v>29</v>
      </c>
      <c r="J27" s="229" t="s">
        <v>118</v>
      </c>
      <c r="K27" s="169">
        <f t="shared" si="1"/>
        <v>12</v>
      </c>
      <c r="L27" s="229" t="s">
        <v>20</v>
      </c>
      <c r="M27" s="448">
        <v>1400</v>
      </c>
      <c r="N27" s="128">
        <f t="shared" si="2"/>
        <v>2820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9" t="s">
        <v>7</v>
      </c>
      <c r="C28" s="52">
        <f t="shared" si="5"/>
        <v>5745</v>
      </c>
      <c r="D28" s="139">
        <f t="shared" si="6"/>
        <v>7313</v>
      </c>
      <c r="E28" s="70">
        <f t="shared" si="3"/>
        <v>125.46407512557327</v>
      </c>
      <c r="F28" s="66">
        <f t="shared" si="4"/>
        <v>78.558731026938332</v>
      </c>
      <c r="G28" s="77"/>
      <c r="H28" s="127">
        <v>16</v>
      </c>
      <c r="I28" s="119">
        <v>27</v>
      </c>
      <c r="J28" s="229" t="s">
        <v>33</v>
      </c>
      <c r="K28" s="169">
        <f t="shared" si="1"/>
        <v>22</v>
      </c>
      <c r="L28" s="229" t="s">
        <v>28</v>
      </c>
      <c r="M28" s="448">
        <v>1181</v>
      </c>
      <c r="N28" s="128">
        <f t="shared" si="2"/>
        <v>2238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9" t="s">
        <v>20</v>
      </c>
      <c r="C29" s="52">
        <f t="shared" si="5"/>
        <v>2820</v>
      </c>
      <c r="D29" s="139">
        <f t="shared" si="6"/>
        <v>2800</v>
      </c>
      <c r="E29" s="70">
        <f t="shared" si="3"/>
        <v>201.42857142857142</v>
      </c>
      <c r="F29" s="66">
        <f t="shared" si="4"/>
        <v>100.71428571428571</v>
      </c>
      <c r="G29" s="88"/>
      <c r="H29" s="127">
        <v>16</v>
      </c>
      <c r="I29" s="119">
        <v>32</v>
      </c>
      <c r="J29" s="229" t="s">
        <v>37</v>
      </c>
      <c r="K29" s="259">
        <f t="shared" si="1"/>
        <v>25</v>
      </c>
      <c r="L29" s="311" t="s">
        <v>31</v>
      </c>
      <c r="M29" s="449">
        <v>2332</v>
      </c>
      <c r="N29" s="128">
        <f t="shared" si="2"/>
        <v>1949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9" t="s">
        <v>28</v>
      </c>
      <c r="C30" s="52">
        <f t="shared" si="5"/>
        <v>2238</v>
      </c>
      <c r="D30" s="139">
        <f t="shared" si="6"/>
        <v>1053</v>
      </c>
      <c r="E30" s="70">
        <f t="shared" si="3"/>
        <v>189.5004233700254</v>
      </c>
      <c r="F30" s="66">
        <f t="shared" si="4"/>
        <v>212.53561253561256</v>
      </c>
      <c r="G30" s="87"/>
      <c r="H30" s="127">
        <v>12</v>
      </c>
      <c r="I30" s="119">
        <v>16</v>
      </c>
      <c r="J30" s="229" t="s">
        <v>3</v>
      </c>
      <c r="K30" s="163"/>
      <c r="L30" s="469" t="s">
        <v>133</v>
      </c>
      <c r="M30" s="450">
        <v>86357</v>
      </c>
      <c r="N30" s="128">
        <f>SUM(H44)</f>
        <v>105919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11" t="s">
        <v>31</v>
      </c>
      <c r="C31" s="52">
        <f t="shared" si="5"/>
        <v>1949</v>
      </c>
      <c r="D31" s="139">
        <f t="shared" si="6"/>
        <v>1735</v>
      </c>
      <c r="E31" s="71">
        <f t="shared" si="3"/>
        <v>83.576329331046324</v>
      </c>
      <c r="F31" s="78">
        <f t="shared" si="4"/>
        <v>112.3342939481268</v>
      </c>
      <c r="G31" s="90"/>
      <c r="H31" s="408">
        <v>2</v>
      </c>
      <c r="I31" s="119">
        <v>15</v>
      </c>
      <c r="J31" s="229" t="s">
        <v>22</v>
      </c>
      <c r="K31" s="54"/>
      <c r="L31" s="303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105919</v>
      </c>
      <c r="D32" s="82">
        <f>SUM(L14)</f>
        <v>77238</v>
      </c>
      <c r="E32" s="83">
        <f>SUM(N30/M30*100)</f>
        <v>122.65247750616626</v>
      </c>
      <c r="F32" s="78">
        <f t="shared" si="4"/>
        <v>137.13327636655532</v>
      </c>
      <c r="G32" s="86"/>
      <c r="H32" s="128">
        <v>0</v>
      </c>
      <c r="I32" s="119">
        <v>2</v>
      </c>
      <c r="J32" s="229" t="s">
        <v>6</v>
      </c>
      <c r="K32" s="54"/>
      <c r="L32" s="302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3</v>
      </c>
      <c r="J33" s="229" t="s">
        <v>12</v>
      </c>
      <c r="K33" s="54"/>
      <c r="L33" s="302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5</v>
      </c>
      <c r="J34" s="229" t="s">
        <v>14</v>
      </c>
      <c r="K34" s="54"/>
      <c r="L34" s="302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9" t="s">
        <v>16</v>
      </c>
      <c r="K35" s="54"/>
      <c r="L35" s="302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9" t="s">
        <v>17</v>
      </c>
      <c r="K36" s="54"/>
      <c r="L36" s="302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9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9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9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9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9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9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9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105919</v>
      </c>
      <c r="I44" s="5"/>
      <c r="J44" s="228" t="s">
        <v>130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61" t="s">
        <v>221</v>
      </c>
      <c r="I48" s="5"/>
      <c r="J48" s="256" t="s">
        <v>128</v>
      </c>
      <c r="K48" s="117"/>
      <c r="L48" s="422" t="s">
        <v>211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123</v>
      </c>
      <c r="I49" s="5"/>
      <c r="J49" s="206" t="s">
        <v>11</v>
      </c>
      <c r="K49" s="140"/>
      <c r="L49" s="135" t="s">
        <v>123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24281</v>
      </c>
      <c r="I50" s="229">
        <v>26</v>
      </c>
      <c r="J50" s="228" t="s">
        <v>32</v>
      </c>
      <c r="K50" s="172">
        <f>SUM(I50)</f>
        <v>26</v>
      </c>
      <c r="L50" s="423">
        <v>15632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19805</v>
      </c>
      <c r="I51" s="229">
        <v>40</v>
      </c>
      <c r="J51" s="228" t="s">
        <v>2</v>
      </c>
      <c r="K51" s="172">
        <f t="shared" ref="K51:K59" si="7">SUM(I51)</f>
        <v>40</v>
      </c>
      <c r="L51" s="423">
        <v>21013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408">
        <v>17291</v>
      </c>
      <c r="I52" s="229">
        <v>36</v>
      </c>
      <c r="J52" s="228" t="s">
        <v>5</v>
      </c>
      <c r="K52" s="172">
        <f t="shared" si="7"/>
        <v>36</v>
      </c>
      <c r="L52" s="423">
        <v>11132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14883</v>
      </c>
      <c r="I53" s="229">
        <v>16</v>
      </c>
      <c r="J53" s="228" t="s">
        <v>3</v>
      </c>
      <c r="K53" s="172">
        <f t="shared" si="7"/>
        <v>16</v>
      </c>
      <c r="L53" s="423">
        <v>20882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221</v>
      </c>
      <c r="D54" s="74" t="s">
        <v>208</v>
      </c>
      <c r="E54" s="74" t="s">
        <v>55</v>
      </c>
      <c r="F54" s="74" t="s">
        <v>54</v>
      </c>
      <c r="G54" s="75" t="s">
        <v>56</v>
      </c>
      <c r="H54" s="127">
        <v>12353</v>
      </c>
      <c r="I54" s="229">
        <v>17</v>
      </c>
      <c r="J54" s="228" t="s">
        <v>23</v>
      </c>
      <c r="K54" s="172">
        <f t="shared" si="7"/>
        <v>17</v>
      </c>
      <c r="L54" s="423">
        <v>15532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8" t="s">
        <v>32</v>
      </c>
      <c r="C55" s="52">
        <f>SUM(H50)</f>
        <v>24281</v>
      </c>
      <c r="D55" s="9">
        <f>SUM(L50)</f>
        <v>15632</v>
      </c>
      <c r="E55" s="66">
        <f>SUM(N66/M66*100)</f>
        <v>132.51650930524477</v>
      </c>
      <c r="F55" s="66">
        <f t="shared" ref="F55:F65" si="8">SUM(C55/D55*100)</f>
        <v>155.32881269191404</v>
      </c>
      <c r="G55" s="77"/>
      <c r="H55" s="274">
        <v>12338</v>
      </c>
      <c r="I55" s="229">
        <v>24</v>
      </c>
      <c r="J55" s="228" t="s">
        <v>30</v>
      </c>
      <c r="K55" s="172">
        <f t="shared" si="7"/>
        <v>24</v>
      </c>
      <c r="L55" s="423">
        <v>13662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8" t="s">
        <v>2</v>
      </c>
      <c r="C56" s="52">
        <f t="shared" ref="C56:C64" si="9">SUM(H51)</f>
        <v>19805</v>
      </c>
      <c r="D56" s="9">
        <f t="shared" ref="D56:D64" si="10">SUM(L51)</f>
        <v>21013</v>
      </c>
      <c r="E56" s="66">
        <f t="shared" ref="E56:E65" si="11">SUM(N67/M67*100)</f>
        <v>110.57450728602535</v>
      </c>
      <c r="F56" s="66">
        <f t="shared" si="8"/>
        <v>94.251177842288101</v>
      </c>
      <c r="G56" s="77"/>
      <c r="H56" s="127">
        <v>11058</v>
      </c>
      <c r="I56" s="229">
        <v>38</v>
      </c>
      <c r="J56" s="228" t="s">
        <v>40</v>
      </c>
      <c r="K56" s="172">
        <f t="shared" si="7"/>
        <v>38</v>
      </c>
      <c r="L56" s="423">
        <v>12070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8" t="s">
        <v>5</v>
      </c>
      <c r="C57" s="52">
        <f t="shared" si="9"/>
        <v>17291</v>
      </c>
      <c r="D57" s="9">
        <f t="shared" si="10"/>
        <v>11132</v>
      </c>
      <c r="E57" s="66">
        <f t="shared" si="11"/>
        <v>111.1175374333269</v>
      </c>
      <c r="F57" s="66">
        <f t="shared" si="8"/>
        <v>155.32698526769673</v>
      </c>
      <c r="G57" s="77"/>
      <c r="H57" s="127">
        <v>6340</v>
      </c>
      <c r="I57" s="228">
        <v>25</v>
      </c>
      <c r="J57" s="228" t="s">
        <v>31</v>
      </c>
      <c r="K57" s="172">
        <f t="shared" si="7"/>
        <v>25</v>
      </c>
      <c r="L57" s="423">
        <v>5656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8" t="s">
        <v>3</v>
      </c>
      <c r="C58" s="52">
        <f t="shared" si="9"/>
        <v>14883</v>
      </c>
      <c r="D58" s="9">
        <f t="shared" si="10"/>
        <v>20882</v>
      </c>
      <c r="E58" s="66">
        <f t="shared" si="11"/>
        <v>80.903457273320285</v>
      </c>
      <c r="F58" s="66">
        <f t="shared" si="8"/>
        <v>71.271908820994156</v>
      </c>
      <c r="G58" s="77"/>
      <c r="H58" s="458">
        <v>5695</v>
      </c>
      <c r="I58" s="311">
        <v>37</v>
      </c>
      <c r="J58" s="231" t="s">
        <v>39</v>
      </c>
      <c r="K58" s="172">
        <f t="shared" si="7"/>
        <v>37</v>
      </c>
      <c r="L58" s="421">
        <v>8308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8" t="s">
        <v>23</v>
      </c>
      <c r="C59" s="52">
        <f t="shared" si="9"/>
        <v>12353</v>
      </c>
      <c r="D59" s="9">
        <f t="shared" si="10"/>
        <v>15532</v>
      </c>
      <c r="E59" s="66">
        <f t="shared" si="11"/>
        <v>95.088907705334464</v>
      </c>
      <c r="F59" s="66">
        <f t="shared" si="8"/>
        <v>79.532577903682721</v>
      </c>
      <c r="G59" s="87"/>
      <c r="H59" s="458">
        <v>5345</v>
      </c>
      <c r="I59" s="311">
        <v>33</v>
      </c>
      <c r="J59" s="231" t="s">
        <v>0</v>
      </c>
      <c r="K59" s="172">
        <f t="shared" si="7"/>
        <v>33</v>
      </c>
      <c r="L59" s="421">
        <v>620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8" t="s">
        <v>30</v>
      </c>
      <c r="C60" s="52">
        <f t="shared" si="9"/>
        <v>12338</v>
      </c>
      <c r="D60" s="9">
        <f t="shared" si="10"/>
        <v>13662</v>
      </c>
      <c r="E60" s="66">
        <f t="shared" si="11"/>
        <v>95.725036853130575</v>
      </c>
      <c r="F60" s="66">
        <f t="shared" si="8"/>
        <v>90.308885961059872</v>
      </c>
      <c r="G60" s="77"/>
      <c r="H60" s="500">
        <v>3915</v>
      </c>
      <c r="I60" s="314">
        <v>15</v>
      </c>
      <c r="J60" s="314" t="s">
        <v>22</v>
      </c>
      <c r="K60" s="117" t="s">
        <v>9</v>
      </c>
      <c r="L60" s="425">
        <v>142664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8" t="s">
        <v>40</v>
      </c>
      <c r="C61" s="52">
        <f t="shared" si="9"/>
        <v>11058</v>
      </c>
      <c r="D61" s="9">
        <f t="shared" si="10"/>
        <v>12070</v>
      </c>
      <c r="E61" s="66">
        <f t="shared" si="11"/>
        <v>85.754168282279949</v>
      </c>
      <c r="F61" s="66">
        <f t="shared" si="8"/>
        <v>91.615575807787906</v>
      </c>
      <c r="G61" s="77"/>
      <c r="H61" s="408">
        <v>3285</v>
      </c>
      <c r="I61" s="229">
        <v>34</v>
      </c>
      <c r="J61" s="228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8" t="s">
        <v>31</v>
      </c>
      <c r="C62" s="52">
        <f t="shared" si="9"/>
        <v>6340</v>
      </c>
      <c r="D62" s="9">
        <f t="shared" si="10"/>
        <v>5656</v>
      </c>
      <c r="E62" s="66">
        <f t="shared" si="11"/>
        <v>112.45122383824051</v>
      </c>
      <c r="F62" s="66">
        <f t="shared" si="8"/>
        <v>112.09335219236209</v>
      </c>
      <c r="G62" s="88"/>
      <c r="H62" s="127">
        <v>3124</v>
      </c>
      <c r="I62" s="229">
        <v>30</v>
      </c>
      <c r="J62" s="228" t="s">
        <v>122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31" t="s">
        <v>39</v>
      </c>
      <c r="C63" s="52">
        <f t="shared" si="9"/>
        <v>5695</v>
      </c>
      <c r="D63" s="9">
        <f t="shared" si="10"/>
        <v>8308</v>
      </c>
      <c r="E63" s="66">
        <f t="shared" si="11"/>
        <v>145.98820815175594</v>
      </c>
      <c r="F63" s="66">
        <f t="shared" si="8"/>
        <v>68.548387096774192</v>
      </c>
      <c r="G63" s="87"/>
      <c r="H63" s="127">
        <v>1904</v>
      </c>
      <c r="I63" s="228">
        <v>18</v>
      </c>
      <c r="J63" s="228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31" t="s">
        <v>0</v>
      </c>
      <c r="C64" s="52">
        <f t="shared" si="9"/>
        <v>5345</v>
      </c>
      <c r="D64" s="9">
        <f t="shared" si="10"/>
        <v>620</v>
      </c>
      <c r="E64" s="72">
        <f t="shared" si="11"/>
        <v>87.824515280972719</v>
      </c>
      <c r="F64" s="66">
        <f t="shared" si="8"/>
        <v>862.09677419354841</v>
      </c>
      <c r="G64" s="90"/>
      <c r="H64" s="171">
        <v>1834</v>
      </c>
      <c r="I64" s="228">
        <v>39</v>
      </c>
      <c r="J64" s="228" t="s">
        <v>41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148677</v>
      </c>
      <c r="D65" s="82">
        <f>SUM(L60)</f>
        <v>142664</v>
      </c>
      <c r="E65" s="85">
        <f t="shared" si="11"/>
        <v>105.29830873395846</v>
      </c>
      <c r="F65" s="85">
        <f t="shared" si="8"/>
        <v>104.21479840744688</v>
      </c>
      <c r="G65" s="86"/>
      <c r="H65" s="128">
        <v>1085</v>
      </c>
      <c r="I65" s="229">
        <v>29</v>
      </c>
      <c r="J65" s="228" t="s">
        <v>118</v>
      </c>
      <c r="K65" s="1"/>
      <c r="L65" s="270" t="s">
        <v>128</v>
      </c>
      <c r="M65" s="203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1027</v>
      </c>
      <c r="I66" s="228">
        <v>1</v>
      </c>
      <c r="J66" s="228" t="s">
        <v>4</v>
      </c>
      <c r="K66" s="165">
        <f>SUM(I50)</f>
        <v>26</v>
      </c>
      <c r="L66" s="228" t="s">
        <v>32</v>
      </c>
      <c r="M66" s="435">
        <v>18323</v>
      </c>
      <c r="N66" s="128">
        <f>SUM(H50)</f>
        <v>24281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892</v>
      </c>
      <c r="I67" s="228">
        <v>22</v>
      </c>
      <c r="J67" s="228" t="s">
        <v>28</v>
      </c>
      <c r="K67" s="165">
        <f t="shared" ref="K67:K75" si="12">SUM(I51)</f>
        <v>40</v>
      </c>
      <c r="L67" s="228" t="s">
        <v>2</v>
      </c>
      <c r="M67" s="433">
        <v>17911</v>
      </c>
      <c r="N67" s="128">
        <f t="shared" ref="N67:N75" si="13">SUM(H51)</f>
        <v>19805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726</v>
      </c>
      <c r="I68" s="229">
        <v>14</v>
      </c>
      <c r="J68" s="228" t="s">
        <v>21</v>
      </c>
      <c r="K68" s="165">
        <f t="shared" si="12"/>
        <v>36</v>
      </c>
      <c r="L68" s="228" t="s">
        <v>5</v>
      </c>
      <c r="M68" s="433">
        <v>15561</v>
      </c>
      <c r="N68" s="128">
        <f t="shared" si="13"/>
        <v>17291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571</v>
      </c>
      <c r="I69" s="229">
        <v>35</v>
      </c>
      <c r="J69" s="228" t="s">
        <v>38</v>
      </c>
      <c r="K69" s="165">
        <f t="shared" si="12"/>
        <v>16</v>
      </c>
      <c r="L69" s="228" t="s">
        <v>3</v>
      </c>
      <c r="M69" s="433">
        <v>18396</v>
      </c>
      <c r="N69" s="128">
        <f t="shared" si="13"/>
        <v>14883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270</v>
      </c>
      <c r="I70" s="228">
        <v>13</v>
      </c>
      <c r="J70" s="228" t="s">
        <v>7</v>
      </c>
      <c r="K70" s="165">
        <f t="shared" si="12"/>
        <v>17</v>
      </c>
      <c r="L70" s="228" t="s">
        <v>23</v>
      </c>
      <c r="M70" s="433">
        <v>12991</v>
      </c>
      <c r="N70" s="128">
        <f t="shared" si="13"/>
        <v>12353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408">
        <v>264</v>
      </c>
      <c r="I71" s="228">
        <v>21</v>
      </c>
      <c r="J71" s="228" t="s">
        <v>27</v>
      </c>
      <c r="K71" s="165">
        <f t="shared" si="12"/>
        <v>24</v>
      </c>
      <c r="L71" s="228" t="s">
        <v>30</v>
      </c>
      <c r="M71" s="433">
        <v>12889</v>
      </c>
      <c r="N71" s="128">
        <f t="shared" si="13"/>
        <v>12338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141</v>
      </c>
      <c r="I72" s="228">
        <v>27</v>
      </c>
      <c r="J72" s="228" t="s">
        <v>33</v>
      </c>
      <c r="K72" s="165">
        <f t="shared" si="12"/>
        <v>38</v>
      </c>
      <c r="L72" s="228" t="s">
        <v>40</v>
      </c>
      <c r="M72" s="433">
        <v>12895</v>
      </c>
      <c r="N72" s="128">
        <f t="shared" si="13"/>
        <v>11058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119</v>
      </c>
      <c r="I73" s="228">
        <v>28</v>
      </c>
      <c r="J73" s="228" t="s">
        <v>34</v>
      </c>
      <c r="K73" s="165">
        <f t="shared" si="12"/>
        <v>25</v>
      </c>
      <c r="L73" s="228" t="s">
        <v>31</v>
      </c>
      <c r="M73" s="433">
        <v>5638</v>
      </c>
      <c r="N73" s="128">
        <f t="shared" si="13"/>
        <v>6340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116</v>
      </c>
      <c r="I74" s="228">
        <v>4</v>
      </c>
      <c r="J74" s="228" t="s">
        <v>13</v>
      </c>
      <c r="K74" s="165">
        <f t="shared" si="12"/>
        <v>37</v>
      </c>
      <c r="L74" s="231" t="s">
        <v>39</v>
      </c>
      <c r="M74" s="434">
        <v>3901</v>
      </c>
      <c r="N74" s="128">
        <f t="shared" si="13"/>
        <v>5695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408">
        <v>10</v>
      </c>
      <c r="I75" s="228">
        <v>23</v>
      </c>
      <c r="J75" s="228" t="s">
        <v>29</v>
      </c>
      <c r="K75" s="165">
        <f t="shared" si="12"/>
        <v>33</v>
      </c>
      <c r="L75" s="231" t="s">
        <v>0</v>
      </c>
      <c r="M75" s="434">
        <v>6086</v>
      </c>
      <c r="N75" s="238">
        <f t="shared" si="13"/>
        <v>5345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5</v>
      </c>
      <c r="I76" s="228">
        <v>9</v>
      </c>
      <c r="J76" s="475" t="s">
        <v>216</v>
      </c>
      <c r="K76" s="5"/>
      <c r="L76" s="469" t="s">
        <v>133</v>
      </c>
      <c r="M76" s="487">
        <v>141196</v>
      </c>
      <c r="N76" s="246">
        <f>SUM(H90)</f>
        <v>148677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0</v>
      </c>
      <c r="I77" s="228">
        <v>2</v>
      </c>
      <c r="J77" s="228" t="s">
        <v>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8">
        <v>3</v>
      </c>
      <c r="J78" s="228" t="s">
        <v>12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8">
        <v>5</v>
      </c>
      <c r="J79" s="228" t="s">
        <v>14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8">
        <v>6</v>
      </c>
      <c r="J80" s="228" t="s">
        <v>15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8">
        <v>7</v>
      </c>
      <c r="J81" s="228" t="s">
        <v>16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8">
        <v>8</v>
      </c>
      <c r="J82" s="228" t="s">
        <v>17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408">
        <v>0</v>
      </c>
      <c r="I83" s="228">
        <v>10</v>
      </c>
      <c r="J83" s="228" t="s">
        <v>18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8">
        <v>11</v>
      </c>
      <c r="J84" s="228" t="s">
        <v>19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9">
        <v>12</v>
      </c>
      <c r="J85" s="229" t="s">
        <v>20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8">
        <v>19</v>
      </c>
      <c r="J86" s="228" t="s">
        <v>25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8">
        <v>20</v>
      </c>
      <c r="J87" s="228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8">
        <v>31</v>
      </c>
      <c r="J88" s="228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8">
        <v>32</v>
      </c>
      <c r="J89" s="228" t="s">
        <v>37</v>
      </c>
      <c r="K89" s="54"/>
      <c r="L89" s="31"/>
    </row>
    <row r="90" spans="8:30" ht="13.5" customHeight="1">
      <c r="H90" s="166">
        <f>SUM(H50:H89)</f>
        <v>148677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3:J43">
    <sortCondition descending="1" ref="H3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53" sqref="H53"/>
    </sheetView>
  </sheetViews>
  <sheetFormatPr defaultRowHeight="13.5"/>
  <cols>
    <col min="1" max="1" width="5.625" style="315" customWidth="1"/>
    <col min="2" max="2" width="19.5" style="315" customWidth="1"/>
    <col min="3" max="4" width="13.25" style="315" customWidth="1"/>
    <col min="5" max="5" width="11.875" style="315" customWidth="1"/>
    <col min="6" max="6" width="15.125" style="315" customWidth="1"/>
    <col min="7" max="7" width="15" style="315" customWidth="1"/>
    <col min="8" max="8" width="15.5" style="315" customWidth="1"/>
    <col min="9" max="9" width="18.375" style="315" customWidth="1"/>
    <col min="10" max="10" width="17.125" style="315" customWidth="1"/>
    <col min="11" max="11" width="18.5" style="315" customWidth="1"/>
    <col min="12" max="12" width="16.875" style="315" customWidth="1"/>
    <col min="13" max="13" width="15.125" style="315" customWidth="1"/>
    <col min="14" max="16384" width="9" style="315"/>
  </cols>
  <sheetData>
    <row r="1" spans="1:12" ht="22.5" customHeight="1">
      <c r="A1" s="559" t="s">
        <v>234</v>
      </c>
      <c r="B1" s="560"/>
      <c r="C1" s="560"/>
      <c r="D1" s="560"/>
      <c r="E1" s="560"/>
      <c r="F1" s="560"/>
      <c r="G1" s="560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12" t="s">
        <v>221</v>
      </c>
      <c r="J2" s="412" t="s">
        <v>221</v>
      </c>
      <c r="K2" s="416" t="s">
        <v>208</v>
      </c>
      <c r="L2" s="416" t="s">
        <v>208</v>
      </c>
    </row>
    <row r="3" spans="1:12">
      <c r="I3" s="40" t="s">
        <v>85</v>
      </c>
      <c r="J3" s="413">
        <v>165764</v>
      </c>
      <c r="K3" s="40" t="s">
        <v>85</v>
      </c>
      <c r="L3" s="417">
        <v>185398</v>
      </c>
    </row>
    <row r="4" spans="1:12">
      <c r="I4" s="5" t="s">
        <v>106</v>
      </c>
      <c r="J4" s="413">
        <v>99006</v>
      </c>
      <c r="K4" s="5" t="s">
        <v>106</v>
      </c>
      <c r="L4" s="417">
        <v>84981</v>
      </c>
    </row>
    <row r="5" spans="1:12">
      <c r="I5" s="18" t="s">
        <v>88</v>
      </c>
      <c r="J5" s="413">
        <v>86902</v>
      </c>
      <c r="K5" s="18" t="s">
        <v>88</v>
      </c>
      <c r="L5" s="417">
        <v>87632</v>
      </c>
    </row>
    <row r="6" spans="1:12">
      <c r="I6" s="18" t="s">
        <v>117</v>
      </c>
      <c r="J6" s="413">
        <v>71785</v>
      </c>
      <c r="K6" s="18" t="s">
        <v>117</v>
      </c>
      <c r="L6" s="417">
        <v>53805</v>
      </c>
    </row>
    <row r="7" spans="1:12">
      <c r="I7" s="18" t="s">
        <v>114</v>
      </c>
      <c r="J7" s="413">
        <v>69547</v>
      </c>
      <c r="K7" s="18" t="s">
        <v>114</v>
      </c>
      <c r="L7" s="417">
        <v>69940</v>
      </c>
    </row>
    <row r="8" spans="1:12">
      <c r="I8" s="18" t="s">
        <v>108</v>
      </c>
      <c r="J8" s="413">
        <v>68878</v>
      </c>
      <c r="K8" s="18" t="s">
        <v>108</v>
      </c>
      <c r="L8" s="417">
        <v>54902</v>
      </c>
    </row>
    <row r="9" spans="1:12">
      <c r="I9" s="18" t="s">
        <v>87</v>
      </c>
      <c r="J9" s="413">
        <v>58729</v>
      </c>
      <c r="K9" s="18" t="s">
        <v>87</v>
      </c>
      <c r="L9" s="417">
        <v>57810</v>
      </c>
    </row>
    <row r="10" spans="1:12">
      <c r="I10" s="18" t="s">
        <v>158</v>
      </c>
      <c r="J10" s="413">
        <v>49710</v>
      </c>
      <c r="K10" s="18" t="s">
        <v>158</v>
      </c>
      <c r="L10" s="417">
        <v>56181</v>
      </c>
    </row>
    <row r="11" spans="1:12">
      <c r="I11" s="18" t="s">
        <v>110</v>
      </c>
      <c r="J11" s="413">
        <v>46028</v>
      </c>
      <c r="K11" s="18" t="s">
        <v>110</v>
      </c>
      <c r="L11" s="417">
        <v>72901</v>
      </c>
    </row>
    <row r="12" spans="1:12" ht="14.25" thickBot="1">
      <c r="I12" s="18" t="s">
        <v>109</v>
      </c>
      <c r="J12" s="414">
        <v>36864</v>
      </c>
      <c r="K12" s="18" t="s">
        <v>109</v>
      </c>
      <c r="L12" s="418">
        <v>43306</v>
      </c>
    </row>
    <row r="13" spans="1:12" ht="15.75" thickTop="1" thickBot="1">
      <c r="A13" s="65"/>
      <c r="B13" s="214"/>
      <c r="C13" s="317"/>
      <c r="D13" s="318"/>
      <c r="E13" s="65"/>
      <c r="F13" s="39"/>
      <c r="G13" s="39"/>
      <c r="I13" s="120" t="s">
        <v>8</v>
      </c>
      <c r="J13" s="451">
        <v>1044167</v>
      </c>
      <c r="K13" s="35" t="s">
        <v>9</v>
      </c>
      <c r="L13" s="178">
        <v>1122968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72" t="s">
        <v>225</v>
      </c>
      <c r="K23" s="507" t="s">
        <v>225</v>
      </c>
      <c r="L23" s="22" t="s">
        <v>71</v>
      </c>
      <c r="M23" s="8"/>
    </row>
    <row r="24" spans="9:14">
      <c r="I24" s="413">
        <f t="shared" ref="I24:I33" si="0">SUM(J3)</f>
        <v>165764</v>
      </c>
      <c r="J24" s="40" t="s">
        <v>85</v>
      </c>
      <c r="K24" s="413">
        <f>SUM(I24)</f>
        <v>165764</v>
      </c>
      <c r="L24" s="174">
        <v>156503</v>
      </c>
      <c r="M24" s="141"/>
      <c r="N24" s="1"/>
    </row>
    <row r="25" spans="9:14">
      <c r="I25" s="413">
        <f t="shared" si="0"/>
        <v>99006</v>
      </c>
      <c r="J25" s="5" t="s">
        <v>106</v>
      </c>
      <c r="K25" s="413">
        <f t="shared" ref="K25:K33" si="1">SUM(I25)</f>
        <v>99006</v>
      </c>
      <c r="L25" s="174">
        <v>96558</v>
      </c>
      <c r="M25" s="181"/>
      <c r="N25" s="1"/>
    </row>
    <row r="26" spans="9:14">
      <c r="I26" s="413">
        <f t="shared" si="0"/>
        <v>86902</v>
      </c>
      <c r="J26" s="18" t="s">
        <v>88</v>
      </c>
      <c r="K26" s="413">
        <f t="shared" si="1"/>
        <v>86902</v>
      </c>
      <c r="L26" s="174">
        <v>88497</v>
      </c>
      <c r="M26" s="141"/>
      <c r="N26" s="1"/>
    </row>
    <row r="27" spans="9:14">
      <c r="I27" s="413">
        <f t="shared" si="0"/>
        <v>71785</v>
      </c>
      <c r="J27" s="18" t="s">
        <v>117</v>
      </c>
      <c r="K27" s="413">
        <f t="shared" si="1"/>
        <v>71785</v>
      </c>
      <c r="L27" s="174">
        <v>69090</v>
      </c>
      <c r="M27" s="141"/>
      <c r="N27" s="1"/>
    </row>
    <row r="28" spans="9:14">
      <c r="I28" s="413">
        <f t="shared" si="0"/>
        <v>69547</v>
      </c>
      <c r="J28" s="18" t="s">
        <v>114</v>
      </c>
      <c r="K28" s="413">
        <f t="shared" si="1"/>
        <v>69547</v>
      </c>
      <c r="L28" s="174">
        <v>69840</v>
      </c>
      <c r="M28" s="141"/>
      <c r="N28" s="2"/>
    </row>
    <row r="29" spans="9:14">
      <c r="I29" s="413">
        <f t="shared" si="0"/>
        <v>68878</v>
      </c>
      <c r="J29" s="18" t="s">
        <v>108</v>
      </c>
      <c r="K29" s="413">
        <f t="shared" si="1"/>
        <v>68878</v>
      </c>
      <c r="L29" s="174">
        <v>62262</v>
      </c>
      <c r="M29" s="141"/>
      <c r="N29" s="1"/>
    </row>
    <row r="30" spans="9:14">
      <c r="I30" s="413">
        <f t="shared" si="0"/>
        <v>58729</v>
      </c>
      <c r="J30" s="18" t="s">
        <v>87</v>
      </c>
      <c r="K30" s="413">
        <f t="shared" si="1"/>
        <v>58729</v>
      </c>
      <c r="L30" s="174">
        <v>57094</v>
      </c>
      <c r="M30" s="141"/>
      <c r="N30" s="1"/>
    </row>
    <row r="31" spans="9:14">
      <c r="I31" s="413">
        <f t="shared" si="0"/>
        <v>49710</v>
      </c>
      <c r="J31" s="18" t="s">
        <v>158</v>
      </c>
      <c r="K31" s="413">
        <f t="shared" si="1"/>
        <v>49710</v>
      </c>
      <c r="L31" s="174">
        <v>51217</v>
      </c>
      <c r="M31" s="141"/>
      <c r="N31" s="1"/>
    </row>
    <row r="32" spans="9:14">
      <c r="I32" s="413">
        <f t="shared" si="0"/>
        <v>46028</v>
      </c>
      <c r="J32" s="18" t="s">
        <v>110</v>
      </c>
      <c r="K32" s="413">
        <f t="shared" si="1"/>
        <v>46028</v>
      </c>
      <c r="L32" s="174">
        <v>49975</v>
      </c>
      <c r="M32" s="141"/>
      <c r="N32" s="37"/>
    </row>
    <row r="33" spans="8:14">
      <c r="I33" s="413">
        <f t="shared" si="0"/>
        <v>36864</v>
      </c>
      <c r="J33" s="18" t="s">
        <v>109</v>
      </c>
      <c r="K33" s="413">
        <f t="shared" si="1"/>
        <v>36864</v>
      </c>
      <c r="L33" s="175">
        <v>37499</v>
      </c>
      <c r="M33" s="141"/>
      <c r="N33" s="37"/>
    </row>
    <row r="34" spans="8:14" ht="14.25" thickBot="1">
      <c r="H34" s="8"/>
      <c r="I34" s="173">
        <f>SUM(J13-(I24+I25+I26+I27+I28+I29+I30+I31+I32+I33))</f>
        <v>290954</v>
      </c>
      <c r="J34" s="108" t="s">
        <v>135</v>
      </c>
      <c r="K34" s="173">
        <f>SUM(I34)</f>
        <v>290954</v>
      </c>
      <c r="L34" s="173" t="s">
        <v>86</v>
      </c>
    </row>
    <row r="35" spans="8:14" ht="15.75" thickTop="1" thickBot="1">
      <c r="H35" s="8"/>
      <c r="I35" s="477">
        <f>SUM(I24:I34)</f>
        <v>1044167</v>
      </c>
      <c r="J35" s="194" t="s">
        <v>9</v>
      </c>
      <c r="K35" s="176">
        <f>SUM(J13)</f>
        <v>1044167</v>
      </c>
      <c r="L35" s="196">
        <v>1044456</v>
      </c>
    </row>
    <row r="36" spans="8:14" ht="14.25" thickTop="1"/>
    <row r="37" spans="8:14">
      <c r="I37" s="472" t="s">
        <v>212</v>
      </c>
      <c r="J37" s="65"/>
      <c r="K37" s="507" t="s">
        <v>212</v>
      </c>
    </row>
    <row r="38" spans="8:14">
      <c r="I38" s="417">
        <f>SUM(L3)</f>
        <v>185398</v>
      </c>
      <c r="J38" s="475" t="s">
        <v>85</v>
      </c>
      <c r="K38" s="417">
        <f>SUM(I38)</f>
        <v>185398</v>
      </c>
    </row>
    <row r="39" spans="8:14">
      <c r="I39" s="417">
        <f t="shared" ref="I39:I47" si="2">SUM(L4)</f>
        <v>84981</v>
      </c>
      <c r="J39" s="5" t="s">
        <v>106</v>
      </c>
      <c r="K39" s="417">
        <f t="shared" ref="K39:K47" si="3">SUM(I39)</f>
        <v>84981</v>
      </c>
    </row>
    <row r="40" spans="8:14">
      <c r="I40" s="417">
        <f t="shared" si="2"/>
        <v>87632</v>
      </c>
      <c r="J40" s="18" t="s">
        <v>88</v>
      </c>
      <c r="K40" s="417">
        <f t="shared" si="3"/>
        <v>87632</v>
      </c>
    </row>
    <row r="41" spans="8:14">
      <c r="I41" s="417">
        <f t="shared" si="2"/>
        <v>53805</v>
      </c>
      <c r="J41" s="18" t="s">
        <v>117</v>
      </c>
      <c r="K41" s="417">
        <f t="shared" si="3"/>
        <v>53805</v>
      </c>
    </row>
    <row r="42" spans="8:14">
      <c r="I42" s="417">
        <f t="shared" si="2"/>
        <v>69940</v>
      </c>
      <c r="J42" s="18" t="s">
        <v>114</v>
      </c>
      <c r="K42" s="417">
        <f t="shared" si="3"/>
        <v>69940</v>
      </c>
    </row>
    <row r="43" spans="8:14">
      <c r="I43" s="417">
        <f>SUM(L8)</f>
        <v>54902</v>
      </c>
      <c r="J43" s="18" t="s">
        <v>108</v>
      </c>
      <c r="K43" s="417">
        <f t="shared" si="3"/>
        <v>54902</v>
      </c>
    </row>
    <row r="44" spans="8:14">
      <c r="I44" s="417">
        <f t="shared" si="2"/>
        <v>57810</v>
      </c>
      <c r="J44" s="18" t="s">
        <v>87</v>
      </c>
      <c r="K44" s="417">
        <f t="shared" si="3"/>
        <v>57810</v>
      </c>
    </row>
    <row r="45" spans="8:14">
      <c r="I45" s="417">
        <f>SUM(L10)</f>
        <v>56181</v>
      </c>
      <c r="J45" s="18" t="s">
        <v>158</v>
      </c>
      <c r="K45" s="417">
        <f t="shared" si="3"/>
        <v>56181</v>
      </c>
    </row>
    <row r="46" spans="8:14">
      <c r="I46" s="417">
        <f t="shared" si="2"/>
        <v>72901</v>
      </c>
      <c r="J46" s="18" t="s">
        <v>110</v>
      </c>
      <c r="K46" s="417">
        <f t="shared" si="3"/>
        <v>72901</v>
      </c>
      <c r="M46" s="8"/>
    </row>
    <row r="47" spans="8:14" ht="14.25" thickBot="1">
      <c r="I47" s="417">
        <f t="shared" si="2"/>
        <v>43306</v>
      </c>
      <c r="J47" s="18" t="s">
        <v>109</v>
      </c>
      <c r="K47" s="417">
        <f t="shared" si="3"/>
        <v>43306</v>
      </c>
      <c r="M47" s="8"/>
    </row>
    <row r="48" spans="8:14" ht="15" thickTop="1" thickBot="1">
      <c r="I48" s="157">
        <f>SUM(L13-(I38+I39+I40+I41+I42+I43+I44+I45+I46+I47))</f>
        <v>356112</v>
      </c>
      <c r="J48" s="103" t="s">
        <v>135</v>
      </c>
      <c r="K48" s="158">
        <f>SUM(I48)</f>
        <v>356112</v>
      </c>
    </row>
    <row r="49" spans="1:12" ht="15" thickTop="1" thickBot="1">
      <c r="I49" s="273">
        <f>SUM(I38:I48)</f>
        <v>1122968</v>
      </c>
      <c r="J49" s="476" t="s">
        <v>204</v>
      </c>
      <c r="K49" s="177">
        <f>SUM(L13)</f>
        <v>1122968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221</v>
      </c>
      <c r="D51" s="12" t="s">
        <v>208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165764</v>
      </c>
      <c r="D52" s="6">
        <f t="shared" ref="D52:D61" si="5">SUM(I38)</f>
        <v>185398</v>
      </c>
      <c r="E52" s="41">
        <f t="shared" ref="E52:E61" si="6">SUM(K24/L24*100)</f>
        <v>105.91745845127569</v>
      </c>
      <c r="F52" s="41">
        <f t="shared" ref="F52:F62" si="7">SUM(C52/D52*100)</f>
        <v>89.40981024606522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99006</v>
      </c>
      <c r="D53" s="6">
        <f t="shared" si="5"/>
        <v>84981</v>
      </c>
      <c r="E53" s="41">
        <f t="shared" si="6"/>
        <v>102.53526377928293</v>
      </c>
      <c r="F53" s="41">
        <f t="shared" si="7"/>
        <v>116.50368905990752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86902</v>
      </c>
      <c r="D54" s="6">
        <f t="shared" si="5"/>
        <v>87632</v>
      </c>
      <c r="E54" s="41">
        <f t="shared" si="6"/>
        <v>98.197679017367818</v>
      </c>
      <c r="F54" s="41">
        <f t="shared" si="7"/>
        <v>99.166970969508853</v>
      </c>
      <c r="G54" s="40"/>
      <c r="I54" s="8"/>
    </row>
    <row r="55" spans="1:12" s="58" customFormat="1">
      <c r="A55" s="254">
        <v>4</v>
      </c>
      <c r="B55" s="18" t="s">
        <v>117</v>
      </c>
      <c r="C55" s="466">
        <f t="shared" si="4"/>
        <v>71785</v>
      </c>
      <c r="D55" s="466">
        <f t="shared" si="5"/>
        <v>53805</v>
      </c>
      <c r="E55" s="234">
        <f t="shared" si="6"/>
        <v>103.90070921985814</v>
      </c>
      <c r="F55" s="234">
        <f t="shared" si="7"/>
        <v>133.41696868320787</v>
      </c>
      <c r="G55" s="415"/>
    </row>
    <row r="56" spans="1:12">
      <c r="A56" s="28">
        <v>5</v>
      </c>
      <c r="B56" s="18" t="s">
        <v>114</v>
      </c>
      <c r="C56" s="6">
        <f t="shared" si="4"/>
        <v>69547</v>
      </c>
      <c r="D56" s="6">
        <f t="shared" si="5"/>
        <v>69940</v>
      </c>
      <c r="E56" s="41">
        <f t="shared" si="6"/>
        <v>99.580469644902635</v>
      </c>
      <c r="F56" s="41">
        <f t="shared" si="7"/>
        <v>99.438089791249638</v>
      </c>
      <c r="G56" s="40"/>
    </row>
    <row r="57" spans="1:12">
      <c r="A57" s="28">
        <v>6</v>
      </c>
      <c r="B57" s="18" t="s">
        <v>108</v>
      </c>
      <c r="C57" s="6">
        <f t="shared" si="4"/>
        <v>68878</v>
      </c>
      <c r="D57" s="6">
        <f t="shared" si="5"/>
        <v>54902</v>
      </c>
      <c r="E57" s="41">
        <f t="shared" si="6"/>
        <v>110.62606405190967</v>
      </c>
      <c r="F57" s="41">
        <f t="shared" si="7"/>
        <v>125.45626753123749</v>
      </c>
      <c r="G57" s="40"/>
    </row>
    <row r="58" spans="1:12" s="58" customFormat="1">
      <c r="A58" s="254">
        <v>7</v>
      </c>
      <c r="B58" s="18" t="s">
        <v>87</v>
      </c>
      <c r="C58" s="466">
        <f t="shared" si="4"/>
        <v>58729</v>
      </c>
      <c r="D58" s="466">
        <f t="shared" si="5"/>
        <v>57810</v>
      </c>
      <c r="E58" s="234">
        <f t="shared" si="6"/>
        <v>102.86369846218517</v>
      </c>
      <c r="F58" s="234">
        <f t="shared" si="7"/>
        <v>101.58969036498875</v>
      </c>
      <c r="G58" s="415"/>
    </row>
    <row r="59" spans="1:12">
      <c r="A59" s="28">
        <v>8</v>
      </c>
      <c r="B59" s="18" t="s">
        <v>158</v>
      </c>
      <c r="C59" s="6">
        <f t="shared" si="4"/>
        <v>49710</v>
      </c>
      <c r="D59" s="6">
        <f t="shared" si="5"/>
        <v>56181</v>
      </c>
      <c r="E59" s="41">
        <f t="shared" si="6"/>
        <v>97.057617587910258</v>
      </c>
      <c r="F59" s="41">
        <f t="shared" si="7"/>
        <v>88.481871095210124</v>
      </c>
      <c r="G59" s="40"/>
    </row>
    <row r="60" spans="1:12">
      <c r="A60" s="28">
        <v>9</v>
      </c>
      <c r="B60" s="18" t="s">
        <v>110</v>
      </c>
      <c r="C60" s="6">
        <f t="shared" si="4"/>
        <v>46028</v>
      </c>
      <c r="D60" s="6">
        <f t="shared" si="5"/>
        <v>72901</v>
      </c>
      <c r="E60" s="41">
        <f t="shared" si="6"/>
        <v>92.10205102551275</v>
      </c>
      <c r="F60" s="41">
        <f t="shared" si="7"/>
        <v>63.137679867217187</v>
      </c>
      <c r="G60" s="40"/>
    </row>
    <row r="61" spans="1:12" ht="14.25" thickBot="1">
      <c r="A61" s="108">
        <v>10</v>
      </c>
      <c r="B61" s="18" t="s">
        <v>109</v>
      </c>
      <c r="C61" s="111">
        <f t="shared" si="4"/>
        <v>36864</v>
      </c>
      <c r="D61" s="111">
        <f t="shared" si="5"/>
        <v>43306</v>
      </c>
      <c r="E61" s="102">
        <f t="shared" si="6"/>
        <v>98.306621509906932</v>
      </c>
      <c r="F61" s="102">
        <f t="shared" si="7"/>
        <v>85.124463122892905</v>
      </c>
      <c r="G61" s="103"/>
    </row>
    <row r="62" spans="1:12" ht="14.25" thickTop="1">
      <c r="A62" s="192"/>
      <c r="B62" s="163" t="s">
        <v>83</v>
      </c>
      <c r="C62" s="193">
        <f>SUM(J13)</f>
        <v>1044167</v>
      </c>
      <c r="D62" s="193">
        <f>SUM(L13)</f>
        <v>1122968</v>
      </c>
      <c r="E62" s="195">
        <f>SUM(C62/L35)*100</f>
        <v>99.97233009336918</v>
      </c>
      <c r="F62" s="195">
        <f t="shared" si="7"/>
        <v>92.982792029692746</v>
      </c>
      <c r="G62" s="202">
        <v>61.8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ヘッダーあり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ヘッダーあり'!Print_Area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2017-04-11T01:30:02Z</cp:lastPrinted>
  <dcterms:created xsi:type="dcterms:W3CDTF">2004-08-12T01:21:30Z</dcterms:created>
  <dcterms:modified xsi:type="dcterms:W3CDTF">2017-04-11T04:06:53Z</dcterms:modified>
</cp:coreProperties>
</file>